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 firstSheet="7" activeTab="8"/>
  </bookViews>
  <sheets>
    <sheet name="Sheet1" sheetId="11" r:id="rId1"/>
    <sheet name="สงม. 1" sheetId="14" r:id="rId2"/>
    <sheet name="แบบแนบท้าย" sheetId="13" r:id="rId3"/>
    <sheet name="สงม.2งบบุคลากร" sheetId="15" r:id="rId4"/>
    <sheet name="สงม. 2ฝ่ายปกครอง" sheetId="1" r:id="rId5"/>
    <sheet name="สงม. 2ฝ่ายทะเบียน" sheetId="2" r:id="rId6"/>
    <sheet name="สงม. 2ฝ่ายการคลัง" sheetId="3" r:id="rId7"/>
    <sheet name="สงม. 2ฝ่ายรายได้" sheetId="4" r:id="rId8"/>
    <sheet name="สงม. 2ฝ่ายรักษา" sheetId="5" r:id="rId9"/>
    <sheet name="สงม. 2ฝ่ายเทศกิจ" sheetId="6" r:id="rId10"/>
    <sheet name="สงม. 2ฝ่ายโยธา" sheetId="7" r:id="rId11"/>
    <sheet name="สงม. 2ฝ่ายพัฒนาชุมชน" sheetId="8" r:id="rId12"/>
    <sheet name="สงม. 2ฝ่ายสิ่งแวดล้อม" sheetId="9" r:id="rId13"/>
    <sheet name="สงม. 2ฝ่ายศึกษา" sheetId="10" r:id="rId14"/>
  </sheets>
  <definedNames>
    <definedName name="_xlnm.Print_Area" localSheetId="1">'สงม. 1'!$A$1:$E$76</definedName>
    <definedName name="_xlnm.Print_Titles" localSheetId="1">'สงม. 1'!$1:$7</definedName>
    <definedName name="_xlnm.Print_Titles" localSheetId="6">'สงม. 2ฝ่ายการคลัง'!$1:$6</definedName>
    <definedName name="_xlnm.Print_Titles" localSheetId="5">'สงม. 2ฝ่ายทะเบียน'!$1:$6</definedName>
    <definedName name="_xlnm.Print_Titles" localSheetId="9">'สงม. 2ฝ่ายเทศกิจ'!$1:$6</definedName>
    <definedName name="_xlnm.Print_Titles" localSheetId="4">'สงม. 2ฝ่ายปกครอง'!$1:$5</definedName>
    <definedName name="_xlnm.Print_Titles" localSheetId="11">'สงม. 2ฝ่ายพัฒนาชุมชน'!$1:$6</definedName>
    <definedName name="_xlnm.Print_Titles" localSheetId="10">'สงม. 2ฝ่ายโยธา'!$1:$6</definedName>
    <definedName name="_xlnm.Print_Titles" localSheetId="8">'สงม. 2ฝ่ายรักษา'!$1:$6</definedName>
    <definedName name="_xlnm.Print_Titles" localSheetId="7">'สงม. 2ฝ่ายรายได้'!$1:$5</definedName>
    <definedName name="_xlnm.Print_Titles" localSheetId="13">'สงม. 2ฝ่ายศึกษา'!$1:$6</definedName>
    <definedName name="_xlnm.Print_Titles" localSheetId="12">'สงม. 2ฝ่ายสิ่งแวดล้อม'!$1:$6</definedName>
    <definedName name="_xlnm.Print_Titles" localSheetId="3">สงม.2งบบุคลากร!$1:$5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5"/>
  <c r="E10"/>
  <c r="D10"/>
  <c r="G68" i="9"/>
  <c r="G69" i="8"/>
  <c r="C64" i="14"/>
  <c r="D64"/>
  <c r="E64"/>
  <c r="C63"/>
  <c r="D63"/>
  <c r="E63"/>
  <c r="C60"/>
  <c r="D60"/>
  <c r="E60"/>
  <c r="C12"/>
  <c r="C14"/>
  <c r="D14"/>
  <c r="E14"/>
  <c r="D7" i="1"/>
  <c r="F31"/>
  <c r="E31"/>
  <c r="D31"/>
  <c r="F46"/>
  <c r="E46"/>
  <c r="D46"/>
  <c r="I6" i="11"/>
  <c r="I5"/>
  <c r="C73" i="14" l="1"/>
  <c r="D73"/>
  <c r="E73"/>
  <c r="C71"/>
  <c r="D71"/>
  <c r="E71"/>
  <c r="C69"/>
  <c r="D69"/>
  <c r="E69"/>
  <c r="C67"/>
  <c r="D67"/>
  <c r="E67"/>
  <c r="E62"/>
  <c r="E59"/>
  <c r="C36"/>
  <c r="D36"/>
  <c r="E36"/>
  <c r="C26"/>
  <c r="D26"/>
  <c r="E26"/>
  <c r="E23"/>
  <c r="F77" i="10"/>
  <c r="E77"/>
  <c r="D77"/>
  <c r="F69"/>
  <c r="E69"/>
  <c r="D69"/>
  <c r="F35"/>
  <c r="E35"/>
  <c r="D35"/>
  <c r="C62" i="14" s="1"/>
  <c r="F33" i="10"/>
  <c r="F10" i="3"/>
  <c r="E10"/>
  <c r="D10"/>
  <c r="E56" i="9"/>
  <c r="D57" i="14" s="1"/>
  <c r="D33" i="10" l="1"/>
  <c r="E33"/>
  <c r="D62" i="14"/>
  <c r="F9" i="1"/>
  <c r="F7" s="1"/>
  <c r="E9"/>
  <c r="E7" s="1"/>
  <c r="D9"/>
  <c r="I3" i="11" s="1"/>
  <c r="F69" i="14"/>
  <c r="E68"/>
  <c r="D68"/>
  <c r="C68"/>
  <c r="B68"/>
  <c r="F67"/>
  <c r="E66"/>
  <c r="D66"/>
  <c r="C66"/>
  <c r="B66"/>
  <c r="F71"/>
  <c r="E70"/>
  <c r="D70"/>
  <c r="C70"/>
  <c r="B70"/>
  <c r="F70" l="1"/>
  <c r="F68"/>
  <c r="F66"/>
  <c r="B64" l="1"/>
  <c r="B63"/>
  <c r="B60"/>
  <c r="F48" i="9"/>
  <c r="E56" i="14" s="1"/>
  <c r="E48" i="9"/>
  <c r="D56" i="14" s="1"/>
  <c r="D48" i="9"/>
  <c r="C56" i="14" s="1"/>
  <c r="F68" i="8"/>
  <c r="F84" s="1"/>
  <c r="E68"/>
  <c r="E84" s="1"/>
  <c r="D68"/>
  <c r="D84" s="1"/>
  <c r="C68"/>
  <c r="C84" s="1"/>
  <c r="G81"/>
  <c r="G80"/>
  <c r="G78"/>
  <c r="F10"/>
  <c r="E46" i="14" s="1"/>
  <c r="E10" i="8"/>
  <c r="D10"/>
  <c r="C77" i="10"/>
  <c r="G82"/>
  <c r="G81"/>
  <c r="G80"/>
  <c r="G79"/>
  <c r="C69"/>
  <c r="G72"/>
  <c r="G71"/>
  <c r="F23"/>
  <c r="E23"/>
  <c r="D23"/>
  <c r="C23"/>
  <c r="G30"/>
  <c r="G29"/>
  <c r="F42" i="8"/>
  <c r="E49" i="14" s="1"/>
  <c r="E42" i="8"/>
  <c r="D49" i="14" s="1"/>
  <c r="D42" i="8"/>
  <c r="C49" i="14" s="1"/>
  <c r="C42" i="8"/>
  <c r="B49" i="14" s="1"/>
  <c r="G58" i="8"/>
  <c r="G59"/>
  <c r="G47"/>
  <c r="G46"/>
  <c r="G29" i="5"/>
  <c r="G28"/>
  <c r="G27"/>
  <c r="F26"/>
  <c r="F8" s="1"/>
  <c r="E26"/>
  <c r="E8" s="1"/>
  <c r="D26"/>
  <c r="D8" s="1"/>
  <c r="C26"/>
  <c r="G31"/>
  <c r="G51" i="1"/>
  <c r="G49"/>
  <c r="C46"/>
  <c r="G50"/>
  <c r="G48"/>
  <c r="C31"/>
  <c r="B14" i="14" s="1"/>
  <c r="G34" i="1"/>
  <c r="G33"/>
  <c r="G32"/>
  <c r="G31"/>
  <c r="D17" i="15"/>
  <c r="C17"/>
  <c r="B34" i="14"/>
  <c r="B23"/>
  <c r="B21"/>
  <c r="C35" i="10"/>
  <c r="B62" i="14" s="1"/>
  <c r="G63" i="10"/>
  <c r="G61"/>
  <c r="G59"/>
  <c r="G56"/>
  <c r="G53"/>
  <c r="G45"/>
  <c r="G44"/>
  <c r="G43"/>
  <c r="G42"/>
  <c r="G41"/>
  <c r="C48" i="9"/>
  <c r="B56" i="14" s="1"/>
  <c r="F31" i="9"/>
  <c r="E53" i="14" s="1"/>
  <c r="E31" i="9"/>
  <c r="D53" i="14" s="1"/>
  <c r="D31" i="9"/>
  <c r="C53" i="14" s="1"/>
  <c r="C31" i="9"/>
  <c r="B53" i="14" s="1"/>
  <c r="C10" i="8"/>
  <c r="C8" s="1"/>
  <c r="G16"/>
  <c r="G15"/>
  <c r="C10" i="3"/>
  <c r="G22"/>
  <c r="G16"/>
  <c r="F37" i="1"/>
  <c r="E37"/>
  <c r="D37"/>
  <c r="C37"/>
  <c r="G45"/>
  <c r="G41"/>
  <c r="G40"/>
  <c r="D14" i="11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6"/>
  <c r="E6" s="1"/>
  <c r="D5"/>
  <c r="E5" s="1"/>
  <c r="D4"/>
  <c r="E4" s="1"/>
  <c r="D3"/>
  <c r="E3" s="1"/>
  <c r="C15"/>
  <c r="J18" s="1"/>
  <c r="E8" i="8" l="1"/>
  <c r="D46" i="14"/>
  <c r="C46"/>
  <c r="F8" i="8"/>
  <c r="D8"/>
  <c r="G26" i="5"/>
  <c r="B26" i="14"/>
  <c r="F26" s="1"/>
  <c r="F14"/>
  <c r="D19" i="15"/>
  <c r="G12"/>
  <c r="G13"/>
  <c r="F67" i="9"/>
  <c r="F75" s="1"/>
  <c r="E67"/>
  <c r="E75" s="1"/>
  <c r="D67"/>
  <c r="D75" s="1"/>
  <c r="C67"/>
  <c r="C75" s="1"/>
  <c r="G10" i="15"/>
  <c r="G102" i="10"/>
  <c r="G100"/>
  <c r="G78" i="9"/>
  <c r="G76"/>
  <c r="G74"/>
  <c r="G87" i="8"/>
  <c r="G85"/>
  <c r="G83"/>
  <c r="G71"/>
  <c r="G70"/>
  <c r="G73" i="7"/>
  <c r="G71"/>
  <c r="F10"/>
  <c r="E10"/>
  <c r="D10"/>
  <c r="G37" i="6"/>
  <c r="G35"/>
  <c r="G84" i="5"/>
  <c r="G82"/>
  <c r="G20" i="4"/>
  <c r="G14"/>
  <c r="G12"/>
  <c r="G19" i="3"/>
  <c r="G15"/>
  <c r="G13"/>
  <c r="G19" i="2"/>
  <c r="G15"/>
  <c r="G13"/>
  <c r="F9" i="4"/>
  <c r="F7" s="1"/>
  <c r="F26" s="1"/>
  <c r="F28" s="1"/>
  <c r="E9"/>
  <c r="D9"/>
  <c r="G29"/>
  <c r="G27"/>
  <c r="G27" i="3"/>
  <c r="G25"/>
  <c r="G27" i="2"/>
  <c r="G25"/>
  <c r="C19" i="15"/>
  <c r="D7" s="1"/>
  <c r="D9" s="1"/>
  <c r="C11" i="14" s="1"/>
  <c r="F17" i="15"/>
  <c r="F19" s="1"/>
  <c r="F9" s="1"/>
  <c r="E17"/>
  <c r="E19" s="1"/>
  <c r="E9" s="1"/>
  <c r="G20"/>
  <c r="G18"/>
  <c r="G16"/>
  <c r="G15"/>
  <c r="G14"/>
  <c r="G11"/>
  <c r="G8"/>
  <c r="F8" i="7" l="1"/>
  <c r="E38" i="14"/>
  <c r="E8" i="7"/>
  <c r="D38" i="14"/>
  <c r="D8" i="7"/>
  <c r="C38" i="14"/>
  <c r="E7" i="4"/>
  <c r="E26" s="1"/>
  <c r="E28" s="1"/>
  <c r="D23" i="14"/>
  <c r="D7" i="4"/>
  <c r="D26" s="1"/>
  <c r="D28" s="1"/>
  <c r="C23" i="14"/>
  <c r="F8" i="3"/>
  <c r="F24" s="1"/>
  <c r="F26" s="1"/>
  <c r="E8"/>
  <c r="E24" s="1"/>
  <c r="E26" s="1"/>
  <c r="C7" i="15"/>
  <c r="C9" s="1"/>
  <c r="B11" i="14" s="1"/>
  <c r="D8" i="3"/>
  <c r="D24" s="1"/>
  <c r="D26" s="1"/>
  <c r="D35" i="1"/>
  <c r="D56" s="1"/>
  <c r="F35"/>
  <c r="G9" i="15"/>
  <c r="G75" i="9"/>
  <c r="E35" i="1"/>
  <c r="E56" s="1"/>
  <c r="G7" i="15"/>
  <c r="G57" i="1"/>
  <c r="G42"/>
  <c r="G23"/>
  <c r="G15"/>
  <c r="G12"/>
  <c r="F56" l="1"/>
  <c r="F58" s="1"/>
  <c r="D58"/>
  <c r="E58"/>
  <c r="G84" i="8"/>
  <c r="G17" i="15"/>
  <c r="G6"/>
  <c r="G19"/>
  <c r="E58" i="14"/>
  <c r="F73"/>
  <c r="E72"/>
  <c r="E65" s="1"/>
  <c r="E76" s="1"/>
  <c r="D72"/>
  <c r="D65" s="1"/>
  <c r="D76" s="1"/>
  <c r="C72"/>
  <c r="C65" s="1"/>
  <c r="C76" s="1"/>
  <c r="C78" s="1"/>
  <c r="B72"/>
  <c r="B65" s="1"/>
  <c r="B76" s="1"/>
  <c r="D37"/>
  <c r="C37"/>
  <c r="E37"/>
  <c r="B33"/>
  <c r="E25"/>
  <c r="E24" s="1"/>
  <c r="D25"/>
  <c r="D24" s="1"/>
  <c r="C25"/>
  <c r="F23"/>
  <c r="E22"/>
  <c r="D22"/>
  <c r="C22"/>
  <c r="B22"/>
  <c r="E21"/>
  <c r="E20" s="1"/>
  <c r="D21"/>
  <c r="D20" s="1"/>
  <c r="C21"/>
  <c r="E17"/>
  <c r="D17"/>
  <c r="C17"/>
  <c r="B17"/>
  <c r="E16"/>
  <c r="E15" s="1"/>
  <c r="D16"/>
  <c r="C16"/>
  <c r="C15" s="1"/>
  <c r="E13"/>
  <c r="E12" s="1"/>
  <c r="D13"/>
  <c r="D12" s="1"/>
  <c r="C13"/>
  <c r="F11"/>
  <c r="E10"/>
  <c r="D10"/>
  <c r="C10"/>
  <c r="B10"/>
  <c r="D15" l="1"/>
  <c r="J3" i="11"/>
  <c r="F3" s="1"/>
  <c r="C24" i="14"/>
  <c r="D61"/>
  <c r="C61"/>
  <c r="F65"/>
  <c r="F72"/>
  <c r="E61"/>
  <c r="B61"/>
  <c r="F22"/>
  <c r="F49"/>
  <c r="C20"/>
  <c r="F17"/>
  <c r="F60"/>
  <c r="F63"/>
  <c r="F64"/>
  <c r="F10"/>
  <c r="F53"/>
  <c r="F56"/>
  <c r="F62"/>
  <c r="E10" i="6"/>
  <c r="F10" i="9"/>
  <c r="E10"/>
  <c r="D10"/>
  <c r="I13" i="11" s="1"/>
  <c r="E8" i="9" l="1"/>
  <c r="D51" i="14"/>
  <c r="D50" s="1"/>
  <c r="F8" i="9"/>
  <c r="E51" i="14"/>
  <c r="E50" s="1"/>
  <c r="D8" i="9"/>
  <c r="C51" i="14"/>
  <c r="C50" s="1"/>
  <c r="E8" i="6"/>
  <c r="D34" i="14"/>
  <c r="D33" s="1"/>
  <c r="D78"/>
  <c r="E78"/>
  <c r="F61"/>
  <c r="F76"/>
  <c r="J5" i="11"/>
  <c r="F5" s="1"/>
  <c r="F78" i="14" l="1"/>
  <c r="F10" i="10"/>
  <c r="E10"/>
  <c r="D59" i="14" s="1"/>
  <c r="D58" s="1"/>
  <c r="D10" i="10"/>
  <c r="I14" i="11" s="1"/>
  <c r="C59" i="14" l="1"/>
  <c r="C58" s="1"/>
  <c r="B15" i="11"/>
  <c r="J19" s="1"/>
  <c r="J20" s="1"/>
  <c r="D15" l="1"/>
  <c r="E15" s="1"/>
  <c r="J21" l="1"/>
  <c r="G98" i="10"/>
  <c r="G97"/>
  <c r="G96"/>
  <c r="G95"/>
  <c r="G94"/>
  <c r="G93"/>
  <c r="G92"/>
  <c r="G91"/>
  <c r="G90"/>
  <c r="G89"/>
  <c r="G88"/>
  <c r="G87"/>
  <c r="G86"/>
  <c r="G85"/>
  <c r="G84"/>
  <c r="G83"/>
  <c r="G78"/>
  <c r="G76"/>
  <c r="G75"/>
  <c r="G74"/>
  <c r="G73"/>
  <c r="G70"/>
  <c r="G68"/>
  <c r="G67"/>
  <c r="G66"/>
  <c r="G65"/>
  <c r="G64"/>
  <c r="G62"/>
  <c r="G60"/>
  <c r="G58"/>
  <c r="G55"/>
  <c r="G54"/>
  <c r="G52"/>
  <c r="G51"/>
  <c r="G50"/>
  <c r="G49"/>
  <c r="G48"/>
  <c r="G47"/>
  <c r="G40"/>
  <c r="G39"/>
  <c r="G37"/>
  <c r="G36"/>
  <c r="G34"/>
  <c r="G32"/>
  <c r="G31"/>
  <c r="G28"/>
  <c r="G27"/>
  <c r="G26"/>
  <c r="G25"/>
  <c r="G24"/>
  <c r="G22"/>
  <c r="G21"/>
  <c r="G20"/>
  <c r="G19"/>
  <c r="G17"/>
  <c r="G16"/>
  <c r="G14"/>
  <c r="G12"/>
  <c r="G11"/>
  <c r="G9"/>
  <c r="G72" i="9"/>
  <c r="G71"/>
  <c r="G69"/>
  <c r="G59"/>
  <c r="G58"/>
  <c r="G57"/>
  <c r="G55"/>
  <c r="G54"/>
  <c r="G52"/>
  <c r="G50"/>
  <c r="G49"/>
  <c r="G47"/>
  <c r="G43"/>
  <c r="G42"/>
  <c r="G41"/>
  <c r="G39"/>
  <c r="G37"/>
  <c r="G36"/>
  <c r="G35"/>
  <c r="G33"/>
  <c r="G32"/>
  <c r="G30"/>
  <c r="G22"/>
  <c r="G21"/>
  <c r="G20"/>
  <c r="G19"/>
  <c r="G17"/>
  <c r="G16"/>
  <c r="G14"/>
  <c r="G12"/>
  <c r="G11"/>
  <c r="G9"/>
  <c r="G77" i="8"/>
  <c r="G76"/>
  <c r="G74"/>
  <c r="G55"/>
  <c r="G54"/>
  <c r="G67"/>
  <c r="G66"/>
  <c r="G65"/>
  <c r="G64"/>
  <c r="G63"/>
  <c r="G62"/>
  <c r="G61"/>
  <c r="G60"/>
  <c r="G57"/>
  <c r="G56"/>
  <c r="G53"/>
  <c r="G52"/>
  <c r="G49"/>
  <c r="G48"/>
  <c r="G51"/>
  <c r="G50"/>
  <c r="G45"/>
  <c r="G44"/>
  <c r="G43"/>
  <c r="G41"/>
  <c r="G40"/>
  <c r="G39"/>
  <c r="G38"/>
  <c r="G36"/>
  <c r="G35"/>
  <c r="G33"/>
  <c r="G32"/>
  <c r="G31"/>
  <c r="G29"/>
  <c r="G28"/>
  <c r="G26"/>
  <c r="G73"/>
  <c r="G72"/>
  <c r="G24"/>
  <c r="G23"/>
  <c r="G22"/>
  <c r="G21"/>
  <c r="G19"/>
  <c r="G18"/>
  <c r="G14"/>
  <c r="G12"/>
  <c r="G11"/>
  <c r="G9"/>
  <c r="G69" i="7"/>
  <c r="G68"/>
  <c r="G67"/>
  <c r="G66"/>
  <c r="G65"/>
  <c r="G64"/>
  <c r="G61"/>
  <c r="G60"/>
  <c r="G59"/>
  <c r="G57"/>
  <c r="G55"/>
  <c r="G54"/>
  <c r="G52"/>
  <c r="G50"/>
  <c r="G49"/>
  <c r="G48"/>
  <c r="G47"/>
  <c r="G46"/>
  <c r="G42"/>
  <c r="G41"/>
  <c r="G40"/>
  <c r="G38"/>
  <c r="G37"/>
  <c r="G35"/>
  <c r="G33"/>
  <c r="G32"/>
  <c r="G30"/>
  <c r="G29"/>
  <c r="G27"/>
  <c r="G23"/>
  <c r="G22"/>
  <c r="G21"/>
  <c r="G20"/>
  <c r="G19"/>
  <c r="G17"/>
  <c r="G16"/>
  <c r="G14"/>
  <c r="G12"/>
  <c r="G11"/>
  <c r="G9"/>
  <c r="G33" i="6"/>
  <c r="G32"/>
  <c r="G30"/>
  <c r="G29"/>
  <c r="G27"/>
  <c r="G24"/>
  <c r="G23"/>
  <c r="G22"/>
  <c r="G21"/>
  <c r="G20"/>
  <c r="G18"/>
  <c r="G17"/>
  <c r="G15"/>
  <c r="G14"/>
  <c r="G12"/>
  <c r="G11"/>
  <c r="G9"/>
  <c r="G80" i="5"/>
  <c r="G79"/>
  <c r="G78"/>
  <c r="G77"/>
  <c r="G76"/>
  <c r="G75"/>
  <c r="G73"/>
  <c r="G72"/>
  <c r="G71"/>
  <c r="G69"/>
  <c r="G67"/>
  <c r="G66"/>
  <c r="G64"/>
  <c r="G62"/>
  <c r="G61"/>
  <c r="G60"/>
  <c r="G59"/>
  <c r="G58"/>
  <c r="G57"/>
  <c r="G56"/>
  <c r="G54"/>
  <c r="G53"/>
  <c r="G52"/>
  <c r="G50"/>
  <c r="G49"/>
  <c r="G47"/>
  <c r="G46"/>
  <c r="G44"/>
  <c r="G42"/>
  <c r="G41"/>
  <c r="G40"/>
  <c r="G39"/>
  <c r="G38"/>
  <c r="G36"/>
  <c r="G34"/>
  <c r="G33"/>
  <c r="G22"/>
  <c r="G21"/>
  <c r="G20"/>
  <c r="G19"/>
  <c r="G17"/>
  <c r="G16"/>
  <c r="G14"/>
  <c r="G12"/>
  <c r="G11"/>
  <c r="G9"/>
  <c r="G25" i="4"/>
  <c r="G24"/>
  <c r="G23"/>
  <c r="G22"/>
  <c r="G21"/>
  <c r="G19"/>
  <c r="G18"/>
  <c r="G17"/>
  <c r="G16"/>
  <c r="G15"/>
  <c r="G13"/>
  <c r="G11"/>
  <c r="G10"/>
  <c r="G8"/>
  <c r="G23" i="3"/>
  <c r="G21"/>
  <c r="G20"/>
  <c r="G18"/>
  <c r="G17"/>
  <c r="G14"/>
  <c r="G12"/>
  <c r="G11"/>
  <c r="G9"/>
  <c r="G22" i="2"/>
  <c r="G20"/>
  <c r="G18"/>
  <c r="G17"/>
  <c r="G16"/>
  <c r="G14"/>
  <c r="G12"/>
  <c r="G11"/>
  <c r="G9"/>
  <c r="G59" i="1"/>
  <c r="G55"/>
  <c r="G54"/>
  <c r="G53"/>
  <c r="G52"/>
  <c r="G47"/>
  <c r="G44"/>
  <c r="G43"/>
  <c r="G39"/>
  <c r="G38"/>
  <c r="G36"/>
  <c r="G30"/>
  <c r="G29"/>
  <c r="G28"/>
  <c r="G27"/>
  <c r="G26"/>
  <c r="G25"/>
  <c r="G24"/>
  <c r="G22"/>
  <c r="G21"/>
  <c r="G20"/>
  <c r="G19"/>
  <c r="G18"/>
  <c r="G17"/>
  <c r="G16"/>
  <c r="G14"/>
  <c r="G13"/>
  <c r="G11"/>
  <c r="G10"/>
  <c r="G8"/>
  <c r="F8" i="10"/>
  <c r="E8"/>
  <c r="D8"/>
  <c r="C10"/>
  <c r="B59" i="14" s="1"/>
  <c r="G67" i="9"/>
  <c r="F56"/>
  <c r="E46"/>
  <c r="D56"/>
  <c r="F40"/>
  <c r="E54" i="14" s="1"/>
  <c r="E52" s="1"/>
  <c r="E40" i="9"/>
  <c r="D54" i="14" s="1"/>
  <c r="D52" s="1"/>
  <c r="D40" i="9"/>
  <c r="C54" i="14" s="1"/>
  <c r="C52" s="1"/>
  <c r="C56" i="9"/>
  <c r="B57" i="14" s="1"/>
  <c r="C40" i="9"/>
  <c r="B54" i="14" s="1"/>
  <c r="C10" i="9"/>
  <c r="B51" i="14" s="1"/>
  <c r="D46" i="9" l="1"/>
  <c r="C57" i="14"/>
  <c r="F46" i="9"/>
  <c r="E57" i="14"/>
  <c r="B52"/>
  <c r="F52" s="1"/>
  <c r="F54"/>
  <c r="B50"/>
  <c r="F51"/>
  <c r="B58"/>
  <c r="F59"/>
  <c r="G10" i="10"/>
  <c r="C8"/>
  <c r="C33"/>
  <c r="G10" i="9"/>
  <c r="C8"/>
  <c r="C46"/>
  <c r="C29"/>
  <c r="G69" i="10"/>
  <c r="G23"/>
  <c r="J14" i="11"/>
  <c r="F14" s="1"/>
  <c r="G14" s="1"/>
  <c r="J13"/>
  <c r="F13" s="1"/>
  <c r="G13" s="1"/>
  <c r="G56" i="9"/>
  <c r="G48"/>
  <c r="F29"/>
  <c r="G40"/>
  <c r="D29"/>
  <c r="G31"/>
  <c r="F99" i="10"/>
  <c r="F101" s="1"/>
  <c r="G77"/>
  <c r="D99"/>
  <c r="D101" s="1"/>
  <c r="G35"/>
  <c r="E99"/>
  <c r="E101" s="1"/>
  <c r="E29" i="9"/>
  <c r="D73" l="1"/>
  <c r="D77" s="1"/>
  <c r="F50" i="14"/>
  <c r="F58"/>
  <c r="C99" i="10"/>
  <c r="C101" s="1"/>
  <c r="G101" s="1"/>
  <c r="E73" i="9"/>
  <c r="E77" s="1"/>
  <c r="F73"/>
  <c r="F77" s="1"/>
  <c r="C55" i="14"/>
  <c r="G46" i="9"/>
  <c r="D55" i="14"/>
  <c r="E55"/>
  <c r="C73" i="9"/>
  <c r="C77" s="1"/>
  <c r="G8"/>
  <c r="G29"/>
  <c r="G33" i="10"/>
  <c r="G8"/>
  <c r="F27" i="8"/>
  <c r="E27"/>
  <c r="D27"/>
  <c r="C27"/>
  <c r="B48" i="14" s="1"/>
  <c r="F53" i="7"/>
  <c r="E53"/>
  <c r="D53"/>
  <c r="F36"/>
  <c r="E36"/>
  <c r="D36"/>
  <c r="F28"/>
  <c r="E40" i="14" s="1"/>
  <c r="E28" i="7"/>
  <c r="D40" i="14" s="1"/>
  <c r="D28" i="7"/>
  <c r="C40" i="14" s="1"/>
  <c r="C53" i="7"/>
  <c r="C36"/>
  <c r="C28"/>
  <c r="C10"/>
  <c r="F28" i="6"/>
  <c r="E28"/>
  <c r="D28"/>
  <c r="F10"/>
  <c r="D10"/>
  <c r="I8" i="11" s="1"/>
  <c r="C28" i="6"/>
  <c r="C10"/>
  <c r="C8" s="1"/>
  <c r="F65" i="5"/>
  <c r="E65"/>
  <c r="D65"/>
  <c r="F45"/>
  <c r="E45"/>
  <c r="D45"/>
  <c r="F32"/>
  <c r="E32"/>
  <c r="D32"/>
  <c r="C65"/>
  <c r="C63" s="1"/>
  <c r="C45"/>
  <c r="C32"/>
  <c r="C10"/>
  <c r="C8" s="1"/>
  <c r="C9" i="4"/>
  <c r="C7" s="1"/>
  <c r="C26" s="1"/>
  <c r="F10" i="2"/>
  <c r="E10"/>
  <c r="D10"/>
  <c r="I4" i="11" s="1"/>
  <c r="C10" i="2"/>
  <c r="C9" i="1"/>
  <c r="F8" i="6" l="1"/>
  <c r="E34" i="14"/>
  <c r="E33" s="1"/>
  <c r="E25" i="8"/>
  <c r="E82" s="1"/>
  <c r="D48" i="14"/>
  <c r="D47" s="1"/>
  <c r="D25" i="8"/>
  <c r="D82" s="1"/>
  <c r="C48" i="14"/>
  <c r="C47" s="1"/>
  <c r="I12" i="11"/>
  <c r="F25" i="8"/>
  <c r="F82" s="1"/>
  <c r="E48" i="14"/>
  <c r="E47" s="1"/>
  <c r="B42"/>
  <c r="C34" i="7"/>
  <c r="D51"/>
  <c r="I10" i="11"/>
  <c r="C44" i="14"/>
  <c r="C43" s="1"/>
  <c r="F51" i="7"/>
  <c r="E44" i="14"/>
  <c r="E43" s="1"/>
  <c r="F34" i="7"/>
  <c r="E42" i="14"/>
  <c r="E41" s="1"/>
  <c r="E51" i="7"/>
  <c r="D44" i="14"/>
  <c r="D43" s="1"/>
  <c r="B30"/>
  <c r="B29" s="1"/>
  <c r="C43" i="5"/>
  <c r="D30"/>
  <c r="C28" i="14"/>
  <c r="C27" s="1"/>
  <c r="I7" i="11"/>
  <c r="J7" s="1"/>
  <c r="F7" s="1"/>
  <c r="G7" s="1"/>
  <c r="F30" i="5"/>
  <c r="E28" i="14"/>
  <c r="E27" s="1"/>
  <c r="E43" i="5"/>
  <c r="D30" i="14"/>
  <c r="D29" s="1"/>
  <c r="I11" i="11"/>
  <c r="C32" i="14"/>
  <c r="C31" s="1"/>
  <c r="E30" i="5"/>
  <c r="D28" i="14"/>
  <c r="D27" s="1"/>
  <c r="D43" i="5"/>
  <c r="C30" i="14"/>
  <c r="C29" s="1"/>
  <c r="F43" i="5"/>
  <c r="E30" i="14"/>
  <c r="E29" s="1"/>
  <c r="F63" i="5"/>
  <c r="E32" i="14"/>
  <c r="E31" s="1"/>
  <c r="E63" i="5"/>
  <c r="D32" i="14"/>
  <c r="D31" s="1"/>
  <c r="E34" i="7"/>
  <c r="D42" i="14"/>
  <c r="D41" s="1"/>
  <c r="C42"/>
  <c r="F42" s="1"/>
  <c r="I9" i="11"/>
  <c r="D8" i="6"/>
  <c r="C34" i="14"/>
  <c r="D34" i="7"/>
  <c r="D63" i="5"/>
  <c r="J11" i="11"/>
  <c r="F11" s="1"/>
  <c r="G11" s="1"/>
  <c r="C7" i="1"/>
  <c r="B47" i="14"/>
  <c r="C8" i="7"/>
  <c r="B38" i="14"/>
  <c r="B41"/>
  <c r="C51" i="7"/>
  <c r="B44" i="14"/>
  <c r="C30" i="5"/>
  <c r="G30" s="1"/>
  <c r="B28" i="14"/>
  <c r="B32"/>
  <c r="G77" i="9"/>
  <c r="G99" i="10"/>
  <c r="F57" i="14"/>
  <c r="B55"/>
  <c r="G73" i="9"/>
  <c r="B46" i="14"/>
  <c r="D45"/>
  <c r="E45"/>
  <c r="D26" i="7"/>
  <c r="D39" i="14"/>
  <c r="C26" i="7"/>
  <c r="B40" i="14"/>
  <c r="E39"/>
  <c r="C26" i="6"/>
  <c r="B36" i="14"/>
  <c r="E35"/>
  <c r="D35"/>
  <c r="C34" i="6"/>
  <c r="C36" s="1"/>
  <c r="D34"/>
  <c r="D36" s="1"/>
  <c r="D26"/>
  <c r="B25" i="14"/>
  <c r="B24" s="1"/>
  <c r="D8" i="2"/>
  <c r="D24" s="1"/>
  <c r="D26" s="1"/>
  <c r="C19" i="14"/>
  <c r="F8" i="2"/>
  <c r="F24" s="1"/>
  <c r="F26" s="1"/>
  <c r="E19" i="14"/>
  <c r="E18" s="1"/>
  <c r="C8" i="2"/>
  <c r="C24" s="1"/>
  <c r="C26" s="1"/>
  <c r="B19" i="14"/>
  <c r="E8" i="2"/>
  <c r="E24" s="1"/>
  <c r="E26" s="1"/>
  <c r="D19" i="14"/>
  <c r="D18" s="1"/>
  <c r="D9" s="1"/>
  <c r="D75" s="1"/>
  <c r="D74" s="1"/>
  <c r="D8" s="1"/>
  <c r="B16"/>
  <c r="B13"/>
  <c r="B12" s="1"/>
  <c r="C25" i="8"/>
  <c r="C82" s="1"/>
  <c r="C28" i="4"/>
  <c r="G28" s="1"/>
  <c r="G26"/>
  <c r="C70" i="7"/>
  <c r="G21" i="2"/>
  <c r="C8" i="3"/>
  <c r="C24" s="1"/>
  <c r="C35" i="1"/>
  <c r="F26" i="7"/>
  <c r="F70" s="1"/>
  <c r="F72" s="1"/>
  <c r="E26"/>
  <c r="G28"/>
  <c r="F26" i="6"/>
  <c r="F34" s="1"/>
  <c r="F36" s="1"/>
  <c r="G53" i="7"/>
  <c r="G36"/>
  <c r="G10"/>
  <c r="J6" i="11"/>
  <c r="G65" i="5"/>
  <c r="G45"/>
  <c r="G32"/>
  <c r="G10"/>
  <c r="G37" i="1"/>
  <c r="G9"/>
  <c r="G68" i="8"/>
  <c r="G46" i="1"/>
  <c r="E26" i="6"/>
  <c r="G28"/>
  <c r="G10"/>
  <c r="G42" i="8"/>
  <c r="G27"/>
  <c r="G10"/>
  <c r="G7" i="9"/>
  <c r="G6" i="4"/>
  <c r="G9"/>
  <c r="G10" i="2"/>
  <c r="G7" i="10"/>
  <c r="G10" i="3"/>
  <c r="E81" i="5" l="1"/>
  <c r="E83" s="1"/>
  <c r="D81"/>
  <c r="D83" s="1"/>
  <c r="F81"/>
  <c r="F83" s="1"/>
  <c r="F48" i="14"/>
  <c r="F29"/>
  <c r="F30"/>
  <c r="E83"/>
  <c r="C41"/>
  <c r="F41" s="1"/>
  <c r="E9"/>
  <c r="E75" s="1"/>
  <c r="E74" s="1"/>
  <c r="E8" s="1"/>
  <c r="F34"/>
  <c r="C33"/>
  <c r="F33" s="1"/>
  <c r="C56" i="1"/>
  <c r="C58" s="1"/>
  <c r="D86" i="8"/>
  <c r="F47" i="14"/>
  <c r="B43"/>
  <c r="F43" s="1"/>
  <c r="F44"/>
  <c r="B37"/>
  <c r="F37" s="1"/>
  <c r="F38"/>
  <c r="D70" i="7"/>
  <c r="D72" s="1"/>
  <c r="B31" i="14"/>
  <c r="F31" s="1"/>
  <c r="F32"/>
  <c r="B27"/>
  <c r="F27" s="1"/>
  <c r="F28"/>
  <c r="G24" i="2"/>
  <c r="F55" i="14"/>
  <c r="C86" i="8"/>
  <c r="C45" i="14"/>
  <c r="J12" i="11"/>
  <c r="F12" s="1"/>
  <c r="G12" s="1"/>
  <c r="B45" i="14"/>
  <c r="F46"/>
  <c r="C39"/>
  <c r="J9" i="11"/>
  <c r="F9" s="1"/>
  <c r="G9" s="1"/>
  <c r="B39" i="14"/>
  <c r="F39" s="1"/>
  <c r="F40"/>
  <c r="G26" i="6"/>
  <c r="E34"/>
  <c r="E36" s="1"/>
  <c r="G36" s="1"/>
  <c r="C35" i="14"/>
  <c r="J8" i="11"/>
  <c r="F8" s="1"/>
  <c r="G8" s="1"/>
  <c r="B35" i="14"/>
  <c r="F35" s="1"/>
  <c r="F36"/>
  <c r="C81" i="5"/>
  <c r="C83" s="1"/>
  <c r="F24" i="14"/>
  <c r="F25"/>
  <c r="C26" i="3"/>
  <c r="G26" s="1"/>
  <c r="G24"/>
  <c r="F21" i="14"/>
  <c r="G5" i="11"/>
  <c r="B20" i="14"/>
  <c r="F20" s="1"/>
  <c r="B18"/>
  <c r="F19"/>
  <c r="C18"/>
  <c r="J4" i="11"/>
  <c r="F4" s="1"/>
  <c r="B15" i="14"/>
  <c r="F15" s="1"/>
  <c r="F16"/>
  <c r="F13"/>
  <c r="E86" i="8"/>
  <c r="F86"/>
  <c r="C72" i="7"/>
  <c r="E70"/>
  <c r="E72" s="1"/>
  <c r="G56" i="1"/>
  <c r="G26" i="7"/>
  <c r="G23" i="2"/>
  <c r="G26"/>
  <c r="G8" i="7"/>
  <c r="G35" i="1"/>
  <c r="J10" i="11"/>
  <c r="F10" s="1"/>
  <c r="G10" s="1"/>
  <c r="G43" i="5"/>
  <c r="G51" i="7"/>
  <c r="F6" i="11"/>
  <c r="G8" i="5"/>
  <c r="G7" i="7"/>
  <c r="G7" i="1"/>
  <c r="G34" i="7"/>
  <c r="G63" i="5"/>
  <c r="G8" i="6"/>
  <c r="G25" i="8"/>
  <c r="G8"/>
  <c r="G7" i="4"/>
  <c r="G7" i="2"/>
  <c r="G8"/>
  <c r="G8" i="3"/>
  <c r="G7"/>
  <c r="I15" i="11" l="1"/>
  <c r="F45" i="14"/>
  <c r="C9"/>
  <c r="C75" s="1"/>
  <c r="C74" s="1"/>
  <c r="C8" s="1"/>
  <c r="G34" i="6"/>
  <c r="B9" i="14"/>
  <c r="B75" s="1"/>
  <c r="G4" i="11"/>
  <c r="G72" i="7"/>
  <c r="G70"/>
  <c r="G81" i="5"/>
  <c r="G83"/>
  <c r="F18" i="14"/>
  <c r="F12"/>
  <c r="G82" i="8"/>
  <c r="G86"/>
  <c r="J15" i="11"/>
  <c r="G6" i="1"/>
  <c r="G7" i="5"/>
  <c r="F15" i="11"/>
  <c r="G6"/>
  <c r="G58" i="1"/>
  <c r="G7" i="6"/>
  <c r="G7" i="8"/>
  <c r="G3" i="11" l="1"/>
  <c r="G15" s="1"/>
  <c r="F9" i="14"/>
  <c r="B74"/>
  <c r="F75" l="1"/>
  <c r="B8" l="1"/>
  <c r="F74"/>
  <c r="F8" l="1"/>
</calcChain>
</file>

<file path=xl/sharedStrings.xml><?xml version="1.0" encoding="utf-8"?>
<sst xmlns="http://schemas.openxmlformats.org/spreadsheetml/2006/main" count="1106" uniqueCount="279">
  <si>
    <t>หน่วยงาน : สำนักงานเขตหนองจอก</t>
  </si>
  <si>
    <t>ฝ่าย: ปกครอง</t>
  </si>
  <si>
    <t>หน่วย : บาท</t>
  </si>
  <si>
    <t>งาน/โครงการตามแผนยุทธศาสตร์/งบรายจ่าย/รายการ</t>
  </si>
  <si>
    <t>แผน/</t>
  </si>
  <si>
    <t>ผล</t>
  </si>
  <si>
    <t>แผน</t>
  </si>
  <si>
    <t>ค่าตอบแทน ใช้สอยและวัสดุ</t>
  </si>
  <si>
    <t xml:space="preserve"> - เงินสมทบกองทุนประกันสังคม</t>
  </si>
  <si>
    <t xml:space="preserve"> - ค่าเครื่องแต่งกาย</t>
  </si>
  <si>
    <t xml:space="preserve"> - เงินตอบแทนพิเศษของลูกจ้างประจำ</t>
  </si>
  <si>
    <t xml:space="preserve"> - ค่าอาหารทำการนอกเวลา</t>
  </si>
  <si>
    <t xml:space="preserve"> - ค่าบำรุงรักษาซ่อมแซมเครื่องปรับอากาศ</t>
  </si>
  <si>
    <t xml:space="preserve"> - ค่าซ่อมแซมยานพาหนะ</t>
  </si>
  <si>
    <t xml:space="preserve"> - ค่าทำความสะอาดเครื่องนอนเวรฯ</t>
  </si>
  <si>
    <t xml:space="preserve"> - ค่าซ่อมแซมครุภัณฑ์</t>
  </si>
  <si>
    <t xml:space="preserve"> - ค่าจ้างเหมาดูแลทรัพย์สินและรักษาความปลอดภัย</t>
  </si>
  <si>
    <t xml:space="preserve"> - ค่าจ้างเหมาบริการเป็นรายบุคคล</t>
  </si>
  <si>
    <t xml:space="preserve"> - ค่าวัสดุสำนักงาน</t>
  </si>
  <si>
    <t xml:space="preserve"> - ค่าวัสดุอุปกรณ์คอมพิวเตอร์</t>
  </si>
  <si>
    <t xml:space="preserve"> - ค่าวัสดุยานพาหนะ</t>
  </si>
  <si>
    <t xml:space="preserve"> - ค่าวัสดุไฟฟ้า ประปา งานบ้าน งานครัว และงานสวน</t>
  </si>
  <si>
    <t xml:space="preserve"> - ค่าซื้อหนังสือ วารสารฯ</t>
  </si>
  <si>
    <t xml:space="preserve"> - ค่าวัสดุประชาสัมพันธ์</t>
  </si>
  <si>
    <t xml:space="preserve"> - ค่าเบี้ยประชุม</t>
  </si>
  <si>
    <t xml:space="preserve"> 3) งบรายจ่ายอื่น</t>
  </si>
  <si>
    <t>รวม</t>
  </si>
  <si>
    <t>ผู้รายงาน..........................................................................</t>
  </si>
  <si>
    <t>งบประมาณ</t>
  </si>
  <si>
    <t xml:space="preserve"> - ค่าจ้างเหมาทำความสะอาดอาคาร</t>
  </si>
  <si>
    <t xml:space="preserve">  1) งบดำเนินงาน</t>
  </si>
  <si>
    <t xml:space="preserve"> 2) งบรายจ่ายอื่น</t>
  </si>
  <si>
    <t>โครงการตามแผนยุทธศาสตร์</t>
  </si>
  <si>
    <t>ฝ่าย: ทะเบียน</t>
  </si>
  <si>
    <t>ฝ่าย: การคลัง</t>
  </si>
  <si>
    <t xml:space="preserve"> - ค่าจ้างเหมาบริการเป็นรายบุคคลเพื่อปฏิบัติงานตามโครงการ
   จ้างลูกจ้างชั่วคราวตามนโยบายการกระจายอำนาจ
   การเบิกจ่ายเงินอุดหนุนรัฐบาล</t>
  </si>
  <si>
    <t xml:space="preserve"> - เงินสมทบกองทุนเงินทดแทน</t>
  </si>
  <si>
    <t>ฝ่าย: รายได้</t>
  </si>
  <si>
    <t xml:space="preserve"> - ค่าซ่อมแซมเครื่องจักรกลและเครื่องทุ่นแรง</t>
  </si>
  <si>
    <t xml:space="preserve"> - ค่าวัสดุเครื่องจักรกลและเครื่องทุ่นแรง</t>
  </si>
  <si>
    <t>ฝ่าย: รักษาความสะอาดและสวนสาธารณะ</t>
  </si>
  <si>
    <t xml:space="preserve"> - ค่าวัสดุในการรักษาความสะอาด</t>
  </si>
  <si>
    <t xml:space="preserve"> - ค่าวัสดุป้องกันอุบัติภัย</t>
  </si>
  <si>
    <t xml:space="preserve"> - ค่าเครื่องแบบชุดปฏิบัติงาน</t>
  </si>
  <si>
    <t xml:space="preserve"> - ค่าตอบแทนเจ้าหน้าที่เก็บขนมูลฝอย</t>
  </si>
  <si>
    <t xml:space="preserve"> - ค่าตอบแทนเจ้าหน้าที่เก็บขนสิ่งปฏิกูล</t>
  </si>
  <si>
    <t xml:space="preserve"> - ค่าซ่อมแซมสุขาสาธารณะ</t>
  </si>
  <si>
    <t xml:space="preserve"> - ค่าวัสดุอุปกรณ์ในการขนถ่ายสิ่งปฏิกูล</t>
  </si>
  <si>
    <t xml:space="preserve"> - ค่าวัสดุอุปกรณ์ในการปลูกและบำรุงรักษาต้นไม้</t>
  </si>
  <si>
    <t xml:space="preserve"> - ค่าวัสดุอุปกรณ์ในการรักษาความสะอาด</t>
  </si>
  <si>
    <t>ฝ่าย: เทศกิจ</t>
  </si>
  <si>
    <t>ฝ่าย: โยธา</t>
  </si>
  <si>
    <t xml:space="preserve"> - ค่าซ่อมแซมถนน ตรอก ซอย สะพานและสิ่งสาธารณประโยชน์</t>
  </si>
  <si>
    <t xml:space="preserve"> - ค่าซ่อมแซมไฟฟ้าสาธารณะ</t>
  </si>
  <si>
    <t xml:space="preserve"> - ค่าวัสดุก่อสร้าง</t>
  </si>
  <si>
    <t xml:space="preserve"> - ค่าจ้างเหมาล้างทำความสะอาดท่อระบายน้ำ</t>
  </si>
  <si>
    <t xml:space="preserve"> - ค่าวัสดุอุปกรณ์ทำความสะอาดท่อระบายน้ำ</t>
  </si>
  <si>
    <t xml:space="preserve"> - ค่าวัสดุสำหรับหน่วยบริการเร่งด่วนกรุงเทพมหานคร
   (Best)</t>
  </si>
  <si>
    <t>ฝ่าย: พัฒนาชุมชนและสวัสดิการสังคม</t>
  </si>
  <si>
    <t xml:space="preserve"> - ค่าตอบแทนบุคคลภายนอก</t>
  </si>
  <si>
    <t xml:space="preserve"> - ค่าตอบแทนอาสาสมัครผู้ดูแลเด็ก</t>
  </si>
  <si>
    <t xml:space="preserve"> - ค่าตอบแทนอาสาสมัครบ้านหนังสือ</t>
  </si>
  <si>
    <t xml:space="preserve"> - ค่ารับรอง</t>
  </si>
  <si>
    <t xml:space="preserve"> - ค่าหนังสือวารสารบ้านหนังสือ</t>
  </si>
  <si>
    <t xml:space="preserve"> - ค่าวัสดุอุปกรณ์การเรียนการสอน</t>
  </si>
  <si>
    <t xml:space="preserve"> - ค่าวัสดุสำหรับบ้านหนังสือ</t>
  </si>
  <si>
    <t xml:space="preserve"> - ค่าอาหารกลางวันและอาหารเสริม (นม)</t>
  </si>
  <si>
    <t xml:space="preserve"> - ค่าใช้จ่ายในการสนับสนุนการดำเนินงานของคณะกรรมการ
   ชุมชน</t>
  </si>
  <si>
    <t xml:space="preserve"> -  ค่าใช้จ่ายในการจัดงานวันสำคัญอนุรักษ์สืบสานวัฒนธรรม
    ประเพณี</t>
  </si>
  <si>
    <t xml:space="preserve"> - ค่าใช้จ่ายในการส่งเสริมกิจการสภาเด็กและเยาวชน
   กรุงเทพมหานคร</t>
  </si>
  <si>
    <t xml:space="preserve"> - ค่าใช้จ่ายในการส่งเสริมกิจกรรมสโมสรกีฬาและลานกีฬา</t>
  </si>
  <si>
    <t xml:space="preserve"> - ค่าใช้จ่ายในการบริหารจัดการพิพิธภัณฑ์ท้องถิ่น
   กรุงเทพมหานคร</t>
  </si>
  <si>
    <t xml:space="preserve"> - ค่าใช้จ่ายในการจัดกิจกรรมครอบครัวรักการอ่าน</t>
  </si>
  <si>
    <t xml:space="preserve"> - ค่าใช้จ่ายในการดำเนินงานศูนย์บริการและถ่ายทอด
   เทคโนโลยีการเกษตร</t>
  </si>
  <si>
    <t xml:space="preserve"> - ค่าใช้จ่ายในการจัดสวัสดิการ การสงเคราะห์ช่วยเหลือเด็ก
   สตรี ครอบครัว ผู้ด้อยโอกาส ผู้สูงอายุและคนพิการ</t>
  </si>
  <si>
    <t xml:space="preserve"> - ค่าใช้จ่ายในการศึกษาดูงานผู้นำชุมชนและผู้เกี่ยวข้อง</t>
  </si>
  <si>
    <t xml:space="preserve"> - ค่าใช้จ่ายในการศึกษาดูงานอาสาสมัครผู้ดูแลเด็กและ
   ผู้เกี่ยวข้อง</t>
  </si>
  <si>
    <t xml:space="preserve"> - ค่าใช้จ่ายในการศึกษาดูงานเพื่อพัฒนาศักยภาพของผู้สูงอายุ</t>
  </si>
  <si>
    <t xml:space="preserve"> - ค่าใช้จ่ายในการอบรมคุณธรรม จริยธรรมเด็กและเยาวชน</t>
  </si>
  <si>
    <t xml:space="preserve"> -  ค่าใช้จ่ายโครงการรู้ใช้ รู้เก็บ คนกรุงเทพฯ ชีวิตมั่นคง</t>
  </si>
  <si>
    <t>ฝ่าย: สิ่งแวดล้อมและสุขาภิบาล</t>
  </si>
  <si>
    <t xml:space="preserve"> - ค่าจ้างเหมาบริการเป็นรายบุคคลเพื่อปฏิบัติงานตาม
   โครงการจ้างเจ้าหน้าที่เพื่อปฏิบัติงานในโครงการตรวจสอบ
   หาสารเคมีกำจัดศัตรูพืชตกค้างในผักสด</t>
  </si>
  <si>
    <t xml:space="preserve"> - ค่าจ้างเหมาบริการเป็นรายบุคคลเพื่อปฏิบัติงานตาม
   โครงการจ้างเจ้าหน้าที่เพื่อปฏิบัติงานในโครงการกรุงเทพ
   เมืองอาหารปลอดภัย</t>
  </si>
  <si>
    <t xml:space="preserve"> - ค่าจ้างเหมาบริการเป็นรายบุคคลตามโครงการจ้างงาน
   เพื่อพัฒนาคุณภาพงานสุขาภิบาลอาหารในกรุงเทพมหานคร</t>
  </si>
  <si>
    <t xml:space="preserve"> - ค่าตัวอย่างอาหาร</t>
  </si>
  <si>
    <t xml:space="preserve"> - ค่าใช้จ่ายโครงการกรุงเทพฯ เมืองอาหารปลอดภัย</t>
  </si>
  <si>
    <t>ฝ่าย: การศึกษา</t>
  </si>
  <si>
    <t xml:space="preserve"> - ค่าแบบพิมพ์ของโรงเรียน</t>
  </si>
  <si>
    <t xml:space="preserve"> - ค่าใช้จ่ายในการประชุมครู</t>
  </si>
  <si>
    <t xml:space="preserve"> - ค่าใช้จ่ายในการฝึกอบรมนายหมู่ลูกเสือสามัญสามัญ
   รุ่นใหญ่ และหัวหน้าหน่วยยุวกาชาด</t>
  </si>
  <si>
    <t xml:space="preserve"> -  ค่าใช้จ่ายในการพัฒนาคุณภาพการดำเนินงานศูนย์
   วิชาการเขต</t>
  </si>
  <si>
    <t xml:space="preserve"> - ค่าตอบแทนครูผู้สอนศาสนาอิสลามในโรงเรียนสังกัด
   กรุงเทพมหานคร</t>
  </si>
  <si>
    <t xml:space="preserve"> - ค่านิตยภัต</t>
  </si>
  <si>
    <t xml:space="preserve"> - ค่าซ่อมแซมเครื่องดนตรีและอุปกรณ์</t>
  </si>
  <si>
    <t xml:space="preserve"> - ค่าซ่อมแซมโรงเรียน</t>
  </si>
  <si>
    <t xml:space="preserve"> - ค่าซ่อมแซมครุภัณฑ์โรงเรียนขยายโอกาส</t>
  </si>
  <si>
    <t xml:space="preserve"> - ค่าจ้างเหมาดูแลทรัพย์สินและรักษาความปลอดภัย
   ในโรงเรียนสังกัดกรุงเทพมหานคร</t>
  </si>
  <si>
    <t xml:space="preserve"> - ค่าซ่อมแซมเครื่องคอมพิวเตอร์โรงเรียน</t>
  </si>
  <si>
    <t xml:space="preserve"> - ค่าจ้างเหมาเอกชนทำความสะอาดในโรงเรียนสังกัด
   กรุงเทพมหานคร</t>
  </si>
  <si>
    <t xml:space="preserve"> - ค่าวัสดุการสอนวิทยาศาสตร์</t>
  </si>
  <si>
    <t xml:space="preserve"> - ค่าวัสดุอุปกรณ์การสอน(โครงการขยายโอกาสฯ)</t>
  </si>
  <si>
    <t xml:space="preserve"> - ค่าสารกรองเครื่องกรองน้ำ</t>
  </si>
  <si>
    <t xml:space="preserve"> - ค่าเครื่องหมายวิชาพิเศษลูกเสือ เนตรนารี ยุวกาชาด</t>
  </si>
  <si>
    <t xml:space="preserve"> - ค่าวัสดุในการผลิตสื่อการเรียนการสอนตามโครงการ
   ศูนย์วิชาการเขต</t>
  </si>
  <si>
    <t xml:space="preserve"> - ค่าเครื่องหมายสัญลักษณ์ของสถานศึกษาสังกัด
   กรุงเทพมหานคร</t>
  </si>
  <si>
    <t xml:space="preserve"> - ทุนอาหารกลางวันนักเรียน</t>
  </si>
  <si>
    <t xml:space="preserve"> - ค่าอาหารเช้าของนักเรียนในโรงเรียนสังกัดกรุงเทพมหานคร</t>
  </si>
  <si>
    <t xml:space="preserve"> - ค่าใช้จ่ายตามโครงการเรียนฟรี เรียนดี อย่างมีคุณภาพ
   โรงเรียนสังกัดกรุงเทพมหานคร</t>
  </si>
  <si>
    <t xml:space="preserve"> - ค่าใช้จ่ายในการจัดประชุมสัมมนาคณะกรรมการสถานศึกษา
   ขั้นพื้นฐานโรงเรียนสังกัดกรุงเทพมหานคร</t>
  </si>
  <si>
    <t xml:space="preserve"> - ค่าใช้จ่ายในการสัมมนาประธานกรรมการเครือข่าย
   ผู้ปกครองเพื่อพัฒนาโรงเรียนสังกัดกรุงเทพมหานคร</t>
  </si>
  <si>
    <t xml:space="preserve"> - ค่าใช้จ่ายในการส่งเสริมสนับสนุนให้นักเรียนสร้างสรรค์
   ผลงานเพื่อการเรียนรู้</t>
  </si>
  <si>
    <t xml:space="preserve"> - ค่าใช้จ่ายในการเปิดโลกกว้างสร้างเส้นทางสู่อาชีพ</t>
  </si>
  <si>
    <t xml:space="preserve"> - ค่าใช้จ่ายในการสนับสนุนการสอนในศูนย์ศึกษา
   พระพุทธศาสนาวันอาทิตย์</t>
  </si>
  <si>
    <t xml:space="preserve"> - ค่าใช้จ่ายในการพัฒนาคุณภาพเครือข่ายโรงเรียน</t>
  </si>
  <si>
    <t xml:space="preserve">  2) งบเงินอุดหนุน</t>
  </si>
  <si>
    <t>ปกครอง</t>
  </si>
  <si>
    <t>ทะเบียน</t>
  </si>
  <si>
    <t>คลัง</t>
  </si>
  <si>
    <t>รายได้</t>
  </si>
  <si>
    <t>รักษา</t>
  </si>
  <si>
    <t>เทศกิจ</t>
  </si>
  <si>
    <t>โยธา</t>
  </si>
  <si>
    <t>ระบายน้ำ</t>
  </si>
  <si>
    <t>ปลูก</t>
  </si>
  <si>
    <t>พัฒ</t>
  </si>
  <si>
    <t>สวล.</t>
  </si>
  <si>
    <t>ศีกษา</t>
  </si>
  <si>
    <t>ก่อหนี้ทั้งจำนวน</t>
  </si>
  <si>
    <t>ยอด 03 (30%)หักก่อหนี้ทั้งจำนวน</t>
  </si>
  <si>
    <t>ยอดงวด 1</t>
  </si>
  <si>
    <t>คงเหลือ</t>
  </si>
  <si>
    <t>รวมทั้งสิ้น</t>
  </si>
  <si>
    <t>งวดที่ 1 (ต.ค. - ม.ค.)</t>
  </si>
  <si>
    <t>งวดที่ 2 (ก.พ. - พ.ค.)</t>
  </si>
  <si>
    <t>งวดที่ 3 (มิ.ย. - ก.ย.)</t>
  </si>
  <si>
    <t>diff</t>
  </si>
  <si>
    <t>งบประมาณตามโครงสร้างงาน</t>
  </si>
  <si>
    <t xml:space="preserve">                 2) งบดำเนินงาน</t>
  </si>
  <si>
    <t xml:space="preserve">                 3) งบรายจ่ายอื่น</t>
  </si>
  <si>
    <t>รวมงบประมาณภารกิจตามแผนยุทธศาสตร์</t>
  </si>
  <si>
    <t xml:space="preserve">                 1) งบดำเนินงาน</t>
  </si>
  <si>
    <t xml:space="preserve">                 2) งบรายจ่ายอื่น</t>
  </si>
  <si>
    <t xml:space="preserve">                 2) งบเงินอุดหนุน</t>
  </si>
  <si>
    <t>งบดำเนินงาน 03</t>
  </si>
  <si>
    <t>หัก</t>
  </si>
  <si>
    <t>ยอด 30%</t>
  </si>
  <si>
    <t>งาน/โครงการตามแผนยุทธศาสตร์/งบรายจ่าย</t>
  </si>
  <si>
    <t>ผู้รายงาน : ………...………………………………...…..</t>
  </si>
  <si>
    <t>หัวหน้าหน่วยงาน  : ..........................................................</t>
  </si>
  <si>
    <t xml:space="preserve">            (                                     )</t>
  </si>
  <si>
    <t xml:space="preserve">       (                                    )</t>
  </si>
  <si>
    <t xml:space="preserve">ตำแหน่ง : </t>
  </si>
  <si>
    <t>ผู้พิจารณา : ........................................................</t>
  </si>
  <si>
    <t xml:space="preserve">ผู้ให้ความเห็นชอบ  : ........................................................... </t>
  </si>
  <si>
    <t xml:space="preserve">             (                                  )</t>
  </si>
  <si>
    <t xml:space="preserve">     (                                     )</t>
  </si>
  <si>
    <t>วัน/เดือน/ปี   :                                  โทร:</t>
  </si>
  <si>
    <t>วัน/เดือน/ปี   :                            โทร:</t>
  </si>
  <si>
    <t>วัน/เดือน/ปี   :                            โทร:  02-5431471</t>
  </si>
  <si>
    <t>วัน/เดือน/ปี   :                                   โทร : 02-5431474</t>
  </si>
  <si>
    <t xml:space="preserve">     งบประมาณภารกิจประจำพื้นฐาน</t>
  </si>
  <si>
    <t>งานที่ 1 : งานรายจ่ายบุคลากร</t>
  </si>
  <si>
    <t xml:space="preserve">                 งบบุคลากร</t>
  </si>
  <si>
    <t>งานที่ 2 : อำนวยการและบริหารสำนักงานเขต</t>
  </si>
  <si>
    <t xml:space="preserve">                 งบดำเนินงาน</t>
  </si>
  <si>
    <t>งานที่ 3 : ปกครอง</t>
  </si>
  <si>
    <t xml:space="preserve">     งบประมาณภารกิจตามแผนยุทธศาสตร์</t>
  </si>
  <si>
    <t xml:space="preserve">                 งบรายจ่ายอื่น</t>
  </si>
  <si>
    <t>งานที่ 4 : บริหารทั่วไปและบริการทะเบียน</t>
  </si>
  <si>
    <t>งานที่ 5 : บริหารงานทั่วไปและบริหารการคลัง</t>
  </si>
  <si>
    <t>งานที่ 6 : บริหารงานทั่วไปและจัดเก็บรายได้</t>
  </si>
  <si>
    <t>งานที่ 7 : บริหารงานทั่วไปฝ่ายรักษาความสะอาด</t>
  </si>
  <si>
    <t>งานที่ 8 : กวาดทำความสะอาดที่และทางสาธารณะ</t>
  </si>
  <si>
    <t>งานที่ 9 : เก็บขยะมูลฝอยและขนถ่ายสิ่งปฏิกูล</t>
  </si>
  <si>
    <t>งานที่ 10 : ดูแลสวนและพื้นที่สีเขียว</t>
  </si>
  <si>
    <t>งานที่ 11 : บริหารทั่วไปและสอบสวนดำเนินคดี</t>
  </si>
  <si>
    <t>งานที่ 12 : ตรวจและบังคับใช้กฎหมาย</t>
  </si>
  <si>
    <t>งานที่ 13 : บริหารทั่วไปฝ่ายโยธา</t>
  </si>
  <si>
    <t>งานที่ 14 : อนุญาตก่อสร้าง ควบคุมอาคารและผังเมือง</t>
  </si>
  <si>
    <t>งานที่ 15 : บำรุงรักษาซ่อมแซม</t>
  </si>
  <si>
    <t>งานที่ 16 : ระบายน้ำและแก้ไขปัญหาน้ำท่วม</t>
  </si>
  <si>
    <t>งานที่ 17 : บริหารทั่วไปฝ่ายพัฒนาชุมชน</t>
  </si>
  <si>
    <t>งานที่ 18 : พัฒนาชุมชนและบริการสังคม</t>
  </si>
  <si>
    <t>งานที่ 19 : บริหารทั่วไปฝ่ายสิ่งแวดล้อมและสุขาภิบาล</t>
  </si>
  <si>
    <t>งานที่ 20 : สุขาภิบาลอาหารและอนามัยสิ่งแวดล้อม</t>
  </si>
  <si>
    <t>งานที่ 21 : ป้องกันและควบคุมโรค</t>
  </si>
  <si>
    <t>งานที่ 22 : บริหารทั่วไปฝ่ายการศึกษา</t>
  </si>
  <si>
    <t>งานที่ 23 : งบประมาณโรงเรียน</t>
  </si>
  <si>
    <t>รวมงบประมาณตามโครงสร้างงานทั้งสิ้น</t>
  </si>
  <si>
    <t xml:space="preserve">     รวมงบประมาณภารกิจประจำพื้นฐาน</t>
  </si>
  <si>
    <t xml:space="preserve">     รวมงบประมาณภารกิจตามแผนยุทธศาสตร์</t>
  </si>
  <si>
    <t>งบประมาณภารกิจประจำพื้นฐาน</t>
  </si>
  <si>
    <t>งานอำนวยการและบริหารสำนักงานเขต</t>
  </si>
  <si>
    <t xml:space="preserve">  งบดำเนินงาน</t>
  </si>
  <si>
    <t xml:space="preserve">ค่าตอบแทน </t>
  </si>
  <si>
    <t xml:space="preserve">ค่าใช้สอย </t>
  </si>
  <si>
    <t>ค่าวัสดุ</t>
  </si>
  <si>
    <t>งานปกครอง</t>
  </si>
  <si>
    <t xml:space="preserve"> งบรายจ่ายอื่น</t>
  </si>
  <si>
    <t>รวมงบประมาณภารกิจประจำพื้นฐาน</t>
  </si>
  <si>
    <t>งานที่บริหารทั่วไปและบริการทะเบียน</t>
  </si>
  <si>
    <t>งานบริหารทั่วไปและบริหารการคลัง</t>
  </si>
  <si>
    <t>งานบริหารงานทั่วไปและจัดเก็บรายได้</t>
  </si>
  <si>
    <t>งานบริหารทั่วไปฝ่ายรักษาความสะอาด</t>
  </si>
  <si>
    <t>งานกวาดทำความสะอาดที่และทางสาธารณะ</t>
  </si>
  <si>
    <t>งานเก็บขยะมูลฝอยและขนถ่ายสิ่งปฏิกูล</t>
  </si>
  <si>
    <t>งานดูแลสวนและพื้นที่สีเขียว</t>
  </si>
  <si>
    <t>งานบริหารทั่วไปและสอบสวนดำเนินคดี</t>
  </si>
  <si>
    <t>งานตรวจและบังคับใช้กฎหมาย</t>
  </si>
  <si>
    <t>งานบริหารทั่วไปฝ่ายโยธา</t>
  </si>
  <si>
    <t>งานอนุญาตก่อสร้าง ควบคุมอาคารและผังเมือง</t>
  </si>
  <si>
    <t>งานระบายน้ำและแก้ไขปัญหาน้ำท่วม</t>
  </si>
  <si>
    <t>งานบริหารทั่วไปฝ่ายพัฒนาชุมชน</t>
  </si>
  <si>
    <t>งานพัฒนาชุมชนและบริการสังคม</t>
  </si>
  <si>
    <t>โครงการครอบครัวรักการอ่าน</t>
  </si>
  <si>
    <t>งบรายจ่ายอื่น</t>
  </si>
  <si>
    <t>งานบริหารทั่วไปฝ่ายสิ่งแวดล้อมและสุขาภิบาล</t>
  </si>
  <si>
    <t>งานสุขาภิบาลอาหารและอนามัยสิ่งแวดล้อม</t>
  </si>
  <si>
    <t>งานป้องกันและควบคุมโรค</t>
  </si>
  <si>
    <t>งานบริหารทั่วไปฝ่ายการศึกษา</t>
  </si>
  <si>
    <t>งานงบประมาณโรงเรียน</t>
  </si>
  <si>
    <t xml:space="preserve"> - ค่าใช้จ่ายในการสัมมนาศึกษาดูงานผู้นำศาสนาอิสลามเขต
หนองจอก</t>
  </si>
  <si>
    <t xml:space="preserve"> - ค่าใช้จ่ายโครงการอาสาสมัครกรุงเทพมหานครด้านการป้องกัน
และแก้ไขปัญหายาและสารเสพติด</t>
  </si>
  <si>
    <t xml:space="preserve"> - ค่าธรรมเนียมในการตรวจสอบสิทธิ์และสิทธิครอบครองในอสังหาริมทรัพย์</t>
  </si>
  <si>
    <t>งบรายจ่ายบุคลากร</t>
  </si>
  <si>
    <t xml:space="preserve">  งบบุคลากร</t>
  </si>
  <si>
    <t>แผน/ผลการปฏิบัติงานและการใช้จ่ายงบประมาณรายจ่ายประจำปีงบประมาณ พ.ศ. 2567</t>
  </si>
  <si>
    <t>แผนการปฏิบัติงานและการใช้จ่ายงบประมาณรายจ่ายประจำปีงบประมาณ พ.ศ. 2567</t>
  </si>
  <si>
    <t>แผนการปฏิบัติงานและการใช้จ่ายงบประมาณประจำปีงบประมาณ พ.ศ. 2567</t>
  </si>
  <si>
    <t xml:space="preserve"> - ค่าตอบแทนบุคลากรด้านการแพทย์และสาธารณสุข</t>
  </si>
  <si>
    <t xml:space="preserve"> - เงินตอบแทนพิเศษของข้าราชการ</t>
  </si>
  <si>
    <t xml:space="preserve"> - ค่าตอบแทนอาสาสมัครป้องกันภัยฝ่ายพลเรือน</t>
  </si>
  <si>
    <t xml:space="preserve"> - ค่าวัสดุอุปกรณ์ สำหรับใช้ในศูนย์ อปพร.</t>
  </si>
  <si>
    <t xml:space="preserve"> - ค่าวัสดุสำนักงานประเภทเครื่องเขียน แบบพิมพ์</t>
  </si>
  <si>
    <t xml:space="preserve"> - ค่าวัสดุอุปกรณ์บำรุงรักษาระบบระบายน้ำ (ฝาท่อ)</t>
  </si>
  <si>
    <t xml:space="preserve"> - ค่าตอบแทนอาสาสมัครปฏิบัติงานด้านเด็ก
   สตรี ผู้สูงอายุ คนพิการ และผู้ด้อยโอกาส</t>
  </si>
  <si>
    <t xml:space="preserve"> - ค่าตอบแทนอาสาสมัครปฏิบัติงานด้านพัฒนาสังคม</t>
  </si>
  <si>
    <t xml:space="preserve"> - ค่าจ้างเหมาบริการเป็นรายบุคคล โครงการจ้างเจ้าหน้าที่ปฏิบัติงาน
   ตามนโยบายดำเนินงานศูนย์ส่งเสริมการบริหารเงินออมครอบครัว
   และแก้ไขปัญหาหนี้สิน</t>
  </si>
  <si>
    <t xml:space="preserve"> - ค่าสารเคมีป้องกันยุง</t>
  </si>
  <si>
    <t xml:space="preserve"> - ค่าตอบแทนบุคคลภายนอกช่วยปฏิบัติราชการด้านการสอน
   ภาษาอังกฤษ</t>
  </si>
  <si>
    <t xml:space="preserve"> - ค่าตอบแทนบุคคลภายนอกช่วยปฏิบัติราชการด้านการสอน
   ภาษาญี่ปุ่น</t>
  </si>
  <si>
    <t xml:space="preserve"> - ค่าตอบแทนบุคคลภายนอกช่วยปฏิบัติราชการด้านการสอน
   ภาษาอาหรับ</t>
  </si>
  <si>
    <t xml:space="preserve"> - ค่าตอบแทนบุคคลภายนอกช่วยปฏิบัติราชการด้านการสอน
   ภาษาจีน</t>
  </si>
  <si>
    <t xml:space="preserve"> - ค่าตอบแทนบุคคลภายนอกช่วยปฏิบัติราชการด้านการสอน
   ภาษามลายู</t>
  </si>
  <si>
    <t xml:space="preserve"> - ค่าจ้างเหมาบริการเป็นรายบุคคล ตำแหน่งเจ้าพนักงานธุรการ</t>
  </si>
  <si>
    <t xml:space="preserve"> - ค่าบำรุงรักษาสระว่ายน้ำของโรงเรียน</t>
  </si>
  <si>
    <t xml:space="preserve"> - ค่าจ้างเหมาบริการป้องกันและกำจัดปลวก</t>
  </si>
  <si>
    <t xml:space="preserve"> - ค่าเครื่องแบบนักเรียน</t>
  </si>
  <si>
    <t xml:space="preserve"> - ค่าหนังสือเรียน</t>
  </si>
  <si>
    <t xml:space="preserve"> - ค่าอุปกรณ์การเรียน</t>
  </si>
  <si>
    <t xml:space="preserve"> - ค่าวัสดุ อุปกรณ์  เครื่องใช้ส่วนตัวของเด็กอนุบาล</t>
  </si>
  <si>
    <t xml:space="preserve"> - ค่าใช้จ่ายในการสัมมนาเพื่อพัฒนาองค์การ
สำนักงานเขตหนองจอก</t>
  </si>
  <si>
    <t xml:space="preserve"> - ค่าใช้จ่ายในการฝึกอบรมรมอาสาสมัครป้องกันภัยฝ่ายพลเรือน
(หลักสูตรทบทวน)</t>
  </si>
  <si>
    <t xml:space="preserve"> - ค่าใช้จ่ายในการในการส่งเสริมการทำเกษตรทฤษฎีใหม่</t>
  </si>
  <si>
    <t xml:space="preserve"> - ค่าใช้จ่ายในการป้องกันและควบคุมโรคไข้เลือดออกในพื้นที่
เขตหนองจอก</t>
  </si>
  <si>
    <t xml:space="preserve"> - ค่าใช้จ่ายในการสัมมนาและศึกษาดูงานเพื่อพัฒนาศํกยภาพ
ของข้าราชการครูและผู้ที่เกี่ยวข้อง โรงเรียนสังกัดสำนักงานเขต
หนองจอก</t>
  </si>
  <si>
    <t xml:space="preserve"> - ทุนอาหารเสริม (นม)</t>
  </si>
  <si>
    <t xml:space="preserve"> - ค่าใช้จ่ายในการจัดจัดการเรียนการสอน</t>
  </si>
  <si>
    <t xml:space="preserve"> - ค่าใช้จ่ายในการจัดกิจกรรมพัฒนาคุณภาพผู้เรียน</t>
  </si>
  <si>
    <t xml:space="preserve"> - ค่าใช้จ่ายโครงการเกษตรปลอดสารพิษในโรงเรียนสังกัด
   กรุงเทพมหานคร</t>
  </si>
  <si>
    <t>โครงการการจัดสวัสดิการ การสงเคราะห์ช่วยเหลือเด็ก สตรี
ครอบครัว ผู้ด้อยโอกาส ผู้สูงอายุและคนพิการ</t>
  </si>
  <si>
    <t>โครงการจ้างงานคนพิการเพื่อปฏิบัติงาน</t>
  </si>
  <si>
    <t xml:space="preserve"> - ค่าใช้จ่ายในการจ้างงานคนพิการเพื่อปฏิบัติงาน</t>
  </si>
  <si>
    <t>โครงการบูรณาการความร่วมมือในการพัฒนาประสิทธิภาพ
การแก้ไขปัญหาโรคไข้เลือดออกในพื้นที่กรุงเทพมหานคร</t>
  </si>
  <si>
    <t xml:space="preserve"> - ค่าใช้จ่ายในการบูรณาการความร่วมมือในการพัฒนาประสิทธิภาพ
การแก้ไขปัญหาโรคไข้เลือดออกในพื้นที่กรุงเทพมหานคร</t>
  </si>
  <si>
    <t xml:space="preserve">     โครงการที่ 1 : ค่าใช้จ่ายในการจัดสวัสดิการ การสงเคราะห์ช่วยเหลือเด็ก สตรี
                       ครอบครัว ผู้ด้อยโอกาส ผู้สูงอายุและคนพิการ</t>
  </si>
  <si>
    <t xml:space="preserve">     โครงการที่ 2 : ค่าใช้จ่ายในการจัดกิจกรรมครอบครัวรักการอ่าน</t>
  </si>
  <si>
    <t xml:space="preserve">     โครงการที่ 3 : ค่าใช้จ่ายในการจ้างงานคนพิการเพื่อปฏิบัติงาน</t>
  </si>
  <si>
    <t xml:space="preserve">     โครงการที่ 4 : ค่าใช้จ่ายในการบูรณาการความร่วมมือในการพัฒนา
                       ประสิทธิภาพการแก้ไขปัญหาโรคไข้เลือดออกในพื้นที่
                       กรุงเทพมหานคร</t>
  </si>
  <si>
    <t>งวด1 สงม.2</t>
  </si>
  <si>
    <t>งวดที่ 1 
(ต.ค.66 - ม.ค.67)</t>
  </si>
  <si>
    <t>งวดที่ 2 
(ก.พ.67 - พ.ค.67)</t>
  </si>
  <si>
    <t>งวดที่ 3 
(มิ.ย.67 - ก.ย67)</t>
  </si>
  <si>
    <t>งบดำเนินงานตามข้อบัญญัติ</t>
  </si>
  <si>
    <t>งปม.หลังหักก่อหนี้ทั้งจำนวน</t>
  </si>
  <si>
    <t>ยอดงวด 1 ไม่รวมก่อหนี้</t>
  </si>
  <si>
    <t xml:space="preserve"> - ค่าใช้จ่ายในการฝึกอบรมและศึกษาดูงานเพื่อพัฒนา
ศักยภาพอาสาสมัครปัองกันภัยฝ่ายพลเรือน (อปพร.)
เขตหนองจอก</t>
  </si>
  <si>
    <t>งานบำรุงรักษาซ่อมแซม</t>
  </si>
  <si>
    <t xml:space="preserve"> - ค่าใช้จ่ายในการสัมมนาและศึกษาดูงานด้านสิ่งแวดล้อมเพื่อเพิ่ม
ศักยภาพการปฏิบัติงานของข้าราชการกรุงเทพมหานครสามัญ
และบุคลากรกรุงเทพมหานคร สังกัดสำนักงานเขตหนองจอก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</si>
</sst>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-* #,##0_-;\-* #,##0_-;_-* &quot;-&quot;??_-;_-@_-"/>
    <numFmt numFmtId="188" formatCode="_-* #,##0.0000_-;\-* #,##0.0000_-;_-* &quot;-&quot;??_-;_-@_-"/>
    <numFmt numFmtId="189" formatCode="_-* #,##0.0000_-;\-* #,##0.0000_-;_-* &quot;-&quot;??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rgb="FFFF0000"/>
      <name val="Tahoma"/>
      <family val="2"/>
      <charset val="222"/>
      <scheme val="minor"/>
    </font>
    <font>
      <b/>
      <u/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6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 applyAlignment="1">
      <alignment vertical="center"/>
    </xf>
    <xf numFmtId="187" fontId="2" fillId="0" borderId="0" xfId="1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187" fontId="3" fillId="0" borderId="0" xfId="1" applyNumberFormat="1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187" fontId="2" fillId="2" borderId="3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indent="2"/>
    </xf>
    <xf numFmtId="0" fontId="2" fillId="3" borderId="3" xfId="0" applyFont="1" applyFill="1" applyBorder="1" applyAlignment="1">
      <alignment horizontal="center" vertical="center"/>
    </xf>
    <xf numFmtId="187" fontId="3" fillId="3" borderId="3" xfId="1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indent="2"/>
    </xf>
    <xf numFmtId="0" fontId="2" fillId="0" borderId="1" xfId="0" applyFont="1" applyBorder="1" applyAlignment="1">
      <alignment horizontal="left" vertical="center" indent="4"/>
    </xf>
    <xf numFmtId="0" fontId="3" fillId="0" borderId="3" xfId="0" applyFont="1" applyBorder="1" applyAlignment="1">
      <alignment horizontal="center" vertical="center"/>
    </xf>
    <xf numFmtId="187" fontId="3" fillId="0" borderId="3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4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/>
    </xf>
    <xf numFmtId="187" fontId="3" fillId="0" borderId="3" xfId="1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2" fillId="4" borderId="3" xfId="0" applyFont="1" applyFill="1" applyBorder="1" applyAlignment="1">
      <alignment horizontal="center" vertical="center"/>
    </xf>
    <xf numFmtId="187" fontId="3" fillId="4" borderId="3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4"/>
    </xf>
    <xf numFmtId="187" fontId="3" fillId="0" borderId="0" xfId="1" applyNumberFormat="1" applyFont="1" applyAlignment="1">
      <alignment horizontal="center" vertical="center"/>
    </xf>
    <xf numFmtId="187" fontId="0" fillId="0" borderId="0" xfId="1" applyNumberFormat="1" applyFont="1"/>
    <xf numFmtId="187" fontId="2" fillId="0" borderId="0" xfId="1" applyNumberFormat="1" applyFont="1" applyAlignment="1">
      <alignment horizontal="left" vertical="center"/>
    </xf>
    <xf numFmtId="187" fontId="2" fillId="2" borderId="5" xfId="1" applyNumberFormat="1" applyFont="1" applyFill="1" applyBorder="1" applyAlignment="1">
      <alignment horizontal="center" vertical="center"/>
    </xf>
    <xf numFmtId="187" fontId="2" fillId="3" borderId="3" xfId="1" applyNumberFormat="1" applyFont="1" applyFill="1" applyBorder="1" applyAlignment="1">
      <alignment horizontal="center" vertical="center"/>
    </xf>
    <xf numFmtId="187" fontId="2" fillId="4" borderId="3" xfId="1" applyNumberFormat="1" applyFont="1" applyFill="1" applyBorder="1" applyAlignment="1">
      <alignment horizontal="center" vertical="center"/>
    </xf>
    <xf numFmtId="187" fontId="2" fillId="0" borderId="0" xfId="1" applyNumberFormat="1" applyFont="1" applyAlignment="1">
      <alignment horizontal="left" vertical="center" indent="4"/>
    </xf>
    <xf numFmtId="0" fontId="2" fillId="3" borderId="6" xfId="0" applyFont="1" applyFill="1" applyBorder="1" applyAlignment="1">
      <alignment horizontal="left" vertical="center" indent="2"/>
    </xf>
    <xf numFmtId="0" fontId="2" fillId="3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indent="4"/>
    </xf>
    <xf numFmtId="0" fontId="3" fillId="0" borderId="4" xfId="0" applyFont="1" applyBorder="1" applyAlignment="1">
      <alignment horizontal="center" vertical="center"/>
    </xf>
    <xf numFmtId="187" fontId="3" fillId="0" borderId="4" xfId="1" applyNumberFormat="1" applyFont="1" applyBorder="1" applyAlignment="1">
      <alignment horizontal="center" vertical="center"/>
    </xf>
    <xf numFmtId="187" fontId="2" fillId="3" borderId="4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87" fontId="0" fillId="0" borderId="0" xfId="0" applyNumberFormat="1"/>
    <xf numFmtId="0" fontId="0" fillId="6" borderId="3" xfId="0" applyFill="1" applyBorder="1" applyAlignment="1">
      <alignment horizontal="center"/>
    </xf>
    <xf numFmtId="187" fontId="0" fillId="6" borderId="3" xfId="1" applyNumberFormat="1" applyFont="1" applyFill="1" applyBorder="1"/>
    <xf numFmtId="187" fontId="0" fillId="7" borderId="3" xfId="1" applyNumberFormat="1" applyFont="1" applyFill="1" applyBorder="1"/>
    <xf numFmtId="0" fontId="0" fillId="6" borderId="3" xfId="0" applyFill="1" applyBorder="1"/>
    <xf numFmtId="43" fontId="0" fillId="0" borderId="0" xfId="1" applyFont="1"/>
    <xf numFmtId="43" fontId="0" fillId="0" borderId="0" xfId="0" applyNumberFormat="1"/>
    <xf numFmtId="0" fontId="0" fillId="5" borderId="3" xfId="0" applyFill="1" applyBorder="1" applyAlignment="1">
      <alignment horizontal="center"/>
    </xf>
    <xf numFmtId="187" fontId="0" fillId="5" borderId="3" xfId="1" applyNumberFormat="1" applyFont="1" applyFill="1" applyBorder="1"/>
    <xf numFmtId="9" fontId="0" fillId="0" borderId="0" xfId="0" applyNumberForma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3" fontId="2" fillId="4" borderId="3" xfId="1" applyFont="1" applyFill="1" applyBorder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0" fontId="2" fillId="8" borderId="3" xfId="0" applyFont="1" applyFill="1" applyBorder="1" applyAlignment="1">
      <alignment horizontal="left" vertical="center"/>
    </xf>
    <xf numFmtId="43" fontId="2" fillId="8" borderId="3" xfId="1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3" borderId="3" xfId="0" applyFont="1" applyFill="1" applyBorder="1" applyAlignment="1">
      <alignment horizontal="left" vertical="center" indent="2"/>
    </xf>
    <xf numFmtId="43" fontId="2" fillId="3" borderId="3" xfId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0" borderId="3" xfId="0" applyFont="1" applyBorder="1" applyAlignment="1">
      <alignment vertical="center"/>
    </xf>
    <xf numFmtId="43" fontId="3" fillId="0" borderId="3" xfId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188" fontId="3" fillId="0" borderId="0" xfId="1" applyNumberFormat="1" applyFont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187" fontId="6" fillId="5" borderId="0" xfId="0" applyNumberFormat="1" applyFont="1" applyFill="1" applyAlignment="1">
      <alignment horizontal="center" vertical="center"/>
    </xf>
    <xf numFmtId="43" fontId="4" fillId="0" borderId="0" xfId="0" applyNumberFormat="1" applyFont="1"/>
    <xf numFmtId="0" fontId="0" fillId="0" borderId="0" xfId="0" applyAlignment="1">
      <alignment horizontal="right"/>
    </xf>
    <xf numFmtId="43" fontId="0" fillId="5" borderId="0" xfId="0" applyNumberFormat="1" applyFill="1"/>
    <xf numFmtId="0" fontId="7" fillId="0" borderId="6" xfId="0" applyFont="1" applyBorder="1" applyAlignment="1">
      <alignment vertical="center" wrapText="1"/>
    </xf>
    <xf numFmtId="187" fontId="8" fillId="7" borderId="3" xfId="1" applyNumberFormat="1" applyFont="1" applyFill="1" applyBorder="1"/>
    <xf numFmtId="187" fontId="6" fillId="0" borderId="3" xfId="1" applyNumberFormat="1" applyFont="1" applyBorder="1" applyAlignment="1">
      <alignment horizontal="center" vertical="center"/>
    </xf>
    <xf numFmtId="187" fontId="9" fillId="0" borderId="3" xfId="1" applyNumberFormat="1" applyFont="1" applyBorder="1" applyAlignment="1">
      <alignment horizontal="center" vertical="center"/>
    </xf>
    <xf numFmtId="189" fontId="3" fillId="0" borderId="0" xfId="0" applyNumberFormat="1" applyFont="1" applyAlignment="1">
      <alignment horizontal="center" vertical="center"/>
    </xf>
    <xf numFmtId="0" fontId="7" fillId="0" borderId="0" xfId="0" applyFont="1"/>
    <xf numFmtId="0" fontId="10" fillId="0" borderId="1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49" fontId="7" fillId="0" borderId="7" xfId="0" applyNumberFormat="1" applyFont="1" applyBorder="1" applyAlignment="1">
      <alignment vertical="top"/>
    </xf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49" fontId="7" fillId="0" borderId="0" xfId="0" applyNumberFormat="1" applyFont="1" applyAlignment="1">
      <alignment vertical="top"/>
    </xf>
    <xf numFmtId="0" fontId="7" fillId="0" borderId="10" xfId="0" applyFont="1" applyBorder="1"/>
    <xf numFmtId="0" fontId="7" fillId="0" borderId="0" xfId="0" applyFont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187" fontId="3" fillId="0" borderId="7" xfId="1" applyNumberFormat="1" applyFont="1" applyBorder="1" applyAlignment="1">
      <alignment horizontal="center" vertical="center"/>
    </xf>
    <xf numFmtId="187" fontId="9" fillId="0" borderId="7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87" fontId="3" fillId="0" borderId="0" xfId="1" applyNumberFormat="1" applyFont="1" applyBorder="1" applyAlignment="1">
      <alignment horizontal="center" vertical="center"/>
    </xf>
    <xf numFmtId="187" fontId="9" fillId="0" borderId="0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indent="4"/>
    </xf>
    <xf numFmtId="0" fontId="2" fillId="0" borderId="0" xfId="0" applyFont="1" applyBorder="1" applyAlignment="1">
      <alignment horizontal="left" vertical="center" indent="4"/>
    </xf>
    <xf numFmtId="187" fontId="3" fillId="0" borderId="1" xfId="1" applyNumberFormat="1" applyFont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3" fillId="8" borderId="1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 indent="4"/>
    </xf>
    <xf numFmtId="0" fontId="2" fillId="3" borderId="5" xfId="0" applyFont="1" applyFill="1" applyBorder="1" applyAlignment="1">
      <alignment horizontal="center" vertical="center"/>
    </xf>
    <xf numFmtId="187" fontId="2" fillId="3" borderId="5" xfId="1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vertical="center"/>
    </xf>
    <xf numFmtId="0" fontId="2" fillId="9" borderId="3" xfId="0" applyFont="1" applyFill="1" applyBorder="1" applyAlignment="1">
      <alignment horizontal="center" vertical="center"/>
    </xf>
    <xf numFmtId="187" fontId="2" fillId="9" borderId="3" xfId="1" applyNumberFormat="1" applyFont="1" applyFill="1" applyBorder="1" applyAlignment="1">
      <alignment horizontal="center" vertical="center"/>
    </xf>
    <xf numFmtId="187" fontId="3" fillId="9" borderId="3" xfId="1" applyNumberFormat="1" applyFont="1" applyFill="1" applyBorder="1" applyAlignment="1">
      <alignment horizontal="center" vertical="center"/>
    </xf>
    <xf numFmtId="187" fontId="0" fillId="9" borderId="0" xfId="0" applyNumberFormat="1" applyFill="1"/>
    <xf numFmtId="0" fontId="0" fillId="9" borderId="0" xfId="0" applyFill="1"/>
    <xf numFmtId="0" fontId="0" fillId="2" borderId="0" xfId="0" applyFill="1"/>
    <xf numFmtId="187" fontId="2" fillId="2" borderId="4" xfId="1" applyNumberFormat="1" applyFont="1" applyFill="1" applyBorder="1" applyAlignment="1">
      <alignment horizontal="center" vertical="center"/>
    </xf>
    <xf numFmtId="187" fontId="0" fillId="0" borderId="6" xfId="0" applyNumberFormat="1" applyBorder="1"/>
    <xf numFmtId="187" fontId="9" fillId="0" borderId="1" xfId="1" applyNumberFormat="1" applyFont="1" applyBorder="1" applyAlignment="1">
      <alignment horizontal="center" vertical="center"/>
    </xf>
    <xf numFmtId="187" fontId="0" fillId="0" borderId="4" xfId="0" applyNumberFormat="1" applyBorder="1"/>
    <xf numFmtId="0" fontId="5" fillId="0" borderId="4" xfId="0" applyFont="1" applyBorder="1" applyAlignment="1">
      <alignment horizontal="left" vertical="center" indent="4"/>
    </xf>
    <xf numFmtId="187" fontId="0" fillId="0" borderId="1" xfId="0" applyNumberFormat="1" applyBorder="1"/>
    <xf numFmtId="0" fontId="2" fillId="2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187" fontId="0" fillId="7" borderId="0" xfId="1" applyNumberFormat="1" applyFont="1" applyFill="1" applyBorder="1"/>
    <xf numFmtId="187" fontId="9" fillId="0" borderId="4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5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2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 indent="7"/>
    </xf>
    <xf numFmtId="0" fontId="7" fillId="0" borderId="0" xfId="0" applyFont="1" applyAlignment="1">
      <alignment horizontal="left" indent="7"/>
    </xf>
    <xf numFmtId="0" fontId="7" fillId="0" borderId="10" xfId="0" applyFont="1" applyBorder="1" applyAlignment="1">
      <alignment horizontal="left" indent="7"/>
    </xf>
    <xf numFmtId="0" fontId="10" fillId="0" borderId="0" xfId="0" applyFont="1" applyAlignment="1">
      <alignment horizontal="center"/>
    </xf>
    <xf numFmtId="0" fontId="7" fillId="0" borderId="9" xfId="0" applyFont="1" applyBorder="1" applyAlignment="1">
      <alignment horizontal="left" indent="6"/>
    </xf>
    <xf numFmtId="0" fontId="7" fillId="0" borderId="0" xfId="0" applyFont="1" applyAlignment="1">
      <alignment horizontal="left" indent="6"/>
    </xf>
    <xf numFmtId="0" fontId="7" fillId="0" borderId="10" xfId="0" applyFont="1" applyBorder="1" applyAlignment="1">
      <alignment horizontal="left" indent="6"/>
    </xf>
    <xf numFmtId="0" fontId="2" fillId="3" borderId="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 vertical="center"/>
    </xf>
    <xf numFmtId="187" fontId="2" fillId="0" borderId="4" xfId="1" applyNumberFormat="1" applyFont="1" applyBorder="1" applyAlignment="1">
      <alignment horizontal="center" vertical="center"/>
    </xf>
    <xf numFmtId="187" fontId="2" fillId="0" borderId="3" xfId="1" applyNumberFormat="1" applyFont="1" applyBorder="1" applyAlignment="1">
      <alignment horizontal="center" vertical="center" wrapText="1"/>
    </xf>
    <xf numFmtId="187" fontId="2" fillId="0" borderId="3" xfId="1" applyNumberFormat="1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203200</xdr:colOff>
      <xdr:row>0</xdr:row>
      <xdr:rowOff>10572</xdr:rowOff>
    </xdr:from>
    <xdr:to>
      <xdr:col>4</xdr:col>
      <xdr:colOff>1322915</xdr:colOff>
      <xdr:row>2</xdr:row>
      <xdr:rowOff>102435</xdr:rowOff>
    </xdr:to>
    <xdr:sp macro="" textlink="">
      <xdr:nvSpPr>
        <xdr:cNvPr id="2" name="TextBox 2">
          <a:extLst>
            <a:ext uri="{FF2B5EF4-FFF2-40B4-BE49-F238E27FC236}">
              <a16:creationId xmlns="" xmlns:a16="http://schemas.microsoft.com/office/drawing/2014/main" id="{05A21C8C-5F37-45C3-A7CA-214BBCD282CF}"/>
            </a:ext>
          </a:extLst>
        </xdr:cNvPr>
        <xdr:cNvSpPr txBox="1"/>
      </xdr:nvSpPr>
      <xdr:spPr>
        <a:xfrm>
          <a:off x="10071100" y="10572"/>
          <a:ext cx="1119715" cy="62526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1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opLeftCell="C1" zoomScale="110" zoomScaleNormal="110" workbookViewId="0">
      <selection activeCell="F15" sqref="F15"/>
    </sheetView>
  </sheetViews>
  <sheetFormatPr defaultRowHeight="14.25"/>
  <cols>
    <col min="1" max="1" width="18.5" customWidth="1"/>
    <col min="2" max="2" width="12.875" style="30" customWidth="1"/>
    <col min="3" max="3" width="22.875" style="30" bestFit="1" customWidth="1"/>
    <col min="4" max="4" width="23.75" style="30" bestFit="1" customWidth="1"/>
    <col min="5" max="5" width="28.625" style="30" customWidth="1"/>
    <col min="6" max="6" width="11.75" style="30" bestFit="1" customWidth="1"/>
    <col min="7" max="7" width="12.375" style="30" bestFit="1" customWidth="1"/>
    <col min="8" max="8" width="11.375" bestFit="1" customWidth="1"/>
    <col min="9" max="9" width="13.375" bestFit="1" customWidth="1"/>
    <col min="10" max="10" width="22" bestFit="1" customWidth="1"/>
  </cols>
  <sheetData>
    <row r="2" spans="1:10">
      <c r="A2" s="45"/>
      <c r="B2" s="45" t="s">
        <v>127</v>
      </c>
      <c r="C2" s="30" t="s">
        <v>273</v>
      </c>
      <c r="D2" s="30" t="s">
        <v>274</v>
      </c>
      <c r="E2" s="47" t="s">
        <v>128</v>
      </c>
      <c r="F2" s="47" t="s">
        <v>129</v>
      </c>
      <c r="G2" s="47" t="s">
        <v>130</v>
      </c>
      <c r="I2" s="130" t="s">
        <v>269</v>
      </c>
      <c r="J2" s="130" t="s">
        <v>275</v>
      </c>
    </row>
    <row r="3" spans="1:10">
      <c r="A3" s="48" t="s">
        <v>115</v>
      </c>
      <c r="B3" s="46">
        <v>6243200</v>
      </c>
      <c r="C3" s="30">
        <v>8077400</v>
      </c>
      <c r="D3" s="30">
        <f>C3-B3</f>
        <v>1834200</v>
      </c>
      <c r="E3" s="47">
        <f>D3*30/100</f>
        <v>550260</v>
      </c>
      <c r="F3" s="47">
        <f>J3</f>
        <v>757000</v>
      </c>
      <c r="G3" s="47">
        <f t="shared" ref="G3:G14" si="0">E3-F3</f>
        <v>-206740</v>
      </c>
      <c r="I3" s="30">
        <f>'สงม. 2ฝ่ายปกครอง'!D9+'สงม. 2ฝ่ายปกครอง'!D37</f>
        <v>7000200</v>
      </c>
      <c r="J3" s="44">
        <f t="shared" ref="J3:J14" si="1">I3-B3</f>
        <v>757000</v>
      </c>
    </row>
    <row r="4" spans="1:10">
      <c r="A4" s="48" t="s">
        <v>116</v>
      </c>
      <c r="B4" s="46">
        <v>216000</v>
      </c>
      <c r="C4" s="30">
        <v>743600</v>
      </c>
      <c r="D4" s="30">
        <f t="shared" ref="D4:D15" si="2">C4-B4</f>
        <v>527600</v>
      </c>
      <c r="E4" s="47">
        <f t="shared" ref="E4:E15" si="3">D4*30/100</f>
        <v>158280</v>
      </c>
      <c r="F4" s="47">
        <f t="shared" ref="F4:F14" si="4">J4</f>
        <v>205300</v>
      </c>
      <c r="G4" s="47">
        <f t="shared" si="0"/>
        <v>-47020</v>
      </c>
      <c r="I4" s="30">
        <f>'สงม. 2ฝ่ายทะเบียน'!D10</f>
        <v>421300</v>
      </c>
      <c r="J4" s="44">
        <f t="shared" si="1"/>
        <v>205300</v>
      </c>
    </row>
    <row r="5" spans="1:10">
      <c r="A5" s="48" t="s">
        <v>117</v>
      </c>
      <c r="B5" s="46">
        <v>518400</v>
      </c>
      <c r="C5" s="30">
        <v>986200</v>
      </c>
      <c r="D5" s="30">
        <f t="shared" si="2"/>
        <v>467800</v>
      </c>
      <c r="E5" s="47">
        <f t="shared" si="3"/>
        <v>140340</v>
      </c>
      <c r="F5" s="47">
        <f t="shared" si="4"/>
        <v>154700</v>
      </c>
      <c r="G5" s="47">
        <f t="shared" si="0"/>
        <v>-14360</v>
      </c>
      <c r="I5" s="30">
        <f>'สงม. 2ฝ่ายการคลัง'!D10</f>
        <v>673100</v>
      </c>
      <c r="J5" s="44">
        <f t="shared" si="1"/>
        <v>154700</v>
      </c>
    </row>
    <row r="6" spans="1:10">
      <c r="A6" s="48" t="s">
        <v>118</v>
      </c>
      <c r="B6" s="46">
        <v>604800</v>
      </c>
      <c r="C6" s="30">
        <v>1003100</v>
      </c>
      <c r="D6" s="30">
        <f t="shared" si="2"/>
        <v>398300</v>
      </c>
      <c r="E6" s="47">
        <f t="shared" si="3"/>
        <v>119490</v>
      </c>
      <c r="F6" s="47">
        <f t="shared" si="4"/>
        <v>382800</v>
      </c>
      <c r="G6" s="47">
        <f t="shared" si="0"/>
        <v>-263310</v>
      </c>
      <c r="I6" s="30">
        <f>'สงม. 2ฝ่ายรายได้'!D9</f>
        <v>987600</v>
      </c>
      <c r="J6" s="44">
        <f t="shared" si="1"/>
        <v>382800</v>
      </c>
    </row>
    <row r="7" spans="1:10">
      <c r="A7" s="48" t="s">
        <v>119</v>
      </c>
      <c r="B7" s="46">
        <v>0</v>
      </c>
      <c r="C7" s="30">
        <v>16696500</v>
      </c>
      <c r="D7" s="30">
        <f t="shared" si="2"/>
        <v>16696500</v>
      </c>
      <c r="E7" s="47">
        <f t="shared" si="3"/>
        <v>5008950</v>
      </c>
      <c r="F7" s="47">
        <f t="shared" si="4"/>
        <v>6170600</v>
      </c>
      <c r="G7" s="47">
        <f t="shared" si="0"/>
        <v>-1161650</v>
      </c>
      <c r="I7" s="30">
        <f>'สงม. 2ฝ่ายรักษา'!D10+'สงม. 2ฝ่ายรักษา'!D32+'สงม. 2ฝ่ายรักษา'!D45</f>
        <v>6170600</v>
      </c>
      <c r="J7" s="44">
        <f t="shared" si="1"/>
        <v>6170600</v>
      </c>
    </row>
    <row r="8" spans="1:10">
      <c r="A8" s="48" t="s">
        <v>120</v>
      </c>
      <c r="B8" s="46">
        <v>0</v>
      </c>
      <c r="C8" s="30">
        <v>4813400</v>
      </c>
      <c r="D8" s="30">
        <f t="shared" si="2"/>
        <v>4813400</v>
      </c>
      <c r="E8" s="47">
        <f t="shared" si="3"/>
        <v>1444020</v>
      </c>
      <c r="F8" s="47">
        <f t="shared" si="4"/>
        <v>1847300</v>
      </c>
      <c r="G8" s="47">
        <f t="shared" si="0"/>
        <v>-403280</v>
      </c>
      <c r="I8" s="30">
        <f>'สงม. 2ฝ่ายเทศกิจ'!D10+'สงม. 2ฝ่ายเทศกิจ'!D28</f>
        <v>1847300</v>
      </c>
      <c r="J8" s="44">
        <f t="shared" si="1"/>
        <v>1847300</v>
      </c>
    </row>
    <row r="9" spans="1:10">
      <c r="A9" s="48" t="s">
        <v>121</v>
      </c>
      <c r="B9" s="46">
        <v>20000000</v>
      </c>
      <c r="C9" s="30">
        <v>22884500</v>
      </c>
      <c r="D9" s="30">
        <f t="shared" si="2"/>
        <v>2884500</v>
      </c>
      <c r="E9" s="47">
        <f t="shared" si="3"/>
        <v>865350</v>
      </c>
      <c r="F9" s="47">
        <f t="shared" si="4"/>
        <v>410100</v>
      </c>
      <c r="G9" s="47">
        <f t="shared" si="0"/>
        <v>455250</v>
      </c>
      <c r="I9" s="30">
        <f>'สงม. 2ฝ่ายโยธา'!D10+'สงม. 2ฝ่ายโยธา'!D28+'สงม. 2ฝ่ายโยธา'!D36</f>
        <v>20410100</v>
      </c>
      <c r="J9" s="44">
        <f t="shared" si="1"/>
        <v>410100</v>
      </c>
    </row>
    <row r="10" spans="1:10">
      <c r="A10" s="48" t="s">
        <v>122</v>
      </c>
      <c r="B10" s="46"/>
      <c r="C10" s="30">
        <v>3544600</v>
      </c>
      <c r="D10" s="30">
        <f t="shared" si="2"/>
        <v>3544600</v>
      </c>
      <c r="E10" s="47">
        <f t="shared" si="3"/>
        <v>1063380</v>
      </c>
      <c r="F10" s="47">
        <f t="shared" si="4"/>
        <v>2707200</v>
      </c>
      <c r="G10" s="47">
        <f t="shared" si="0"/>
        <v>-1643820</v>
      </c>
      <c r="I10" s="30">
        <f>'สงม. 2ฝ่ายโยธา'!D53</f>
        <v>2707200</v>
      </c>
      <c r="J10" s="44">
        <f t="shared" si="1"/>
        <v>2707200</v>
      </c>
    </row>
    <row r="11" spans="1:10">
      <c r="A11" s="48" t="s">
        <v>123</v>
      </c>
      <c r="B11" s="46">
        <v>501600</v>
      </c>
      <c r="C11" s="30">
        <v>4195200</v>
      </c>
      <c r="D11" s="30">
        <f t="shared" si="2"/>
        <v>3693600</v>
      </c>
      <c r="E11" s="47">
        <f t="shared" si="3"/>
        <v>1108080</v>
      </c>
      <c r="F11" s="47">
        <f t="shared" si="4"/>
        <v>1149900</v>
      </c>
      <c r="G11" s="47">
        <f t="shared" si="0"/>
        <v>-41820</v>
      </c>
      <c r="I11" s="30">
        <f>'สงม. 2ฝ่ายรักษา'!D65</f>
        <v>1651500</v>
      </c>
      <c r="J11" s="44">
        <f t="shared" si="1"/>
        <v>1149900</v>
      </c>
    </row>
    <row r="12" spans="1:10">
      <c r="A12" s="48" t="s">
        <v>124</v>
      </c>
      <c r="B12" s="46">
        <v>432000</v>
      </c>
      <c r="C12" s="30">
        <v>64643600</v>
      </c>
      <c r="D12" s="30">
        <f t="shared" si="2"/>
        <v>64211600</v>
      </c>
      <c r="E12" s="47">
        <f t="shared" si="3"/>
        <v>19263480</v>
      </c>
      <c r="F12" s="75">
        <f t="shared" si="4"/>
        <v>18994700</v>
      </c>
      <c r="G12" s="47">
        <f t="shared" si="0"/>
        <v>268780</v>
      </c>
      <c r="I12" s="30">
        <f>'สงม. 2ฝ่ายพัฒนาชุมชน'!D10+'สงม. 2ฝ่ายพัฒนาชุมชน'!D27</f>
        <v>19426700</v>
      </c>
      <c r="J12" s="44">
        <f t="shared" si="1"/>
        <v>18994700</v>
      </c>
    </row>
    <row r="13" spans="1:10">
      <c r="A13" s="48" t="s">
        <v>125</v>
      </c>
      <c r="B13" s="46">
        <v>820800</v>
      </c>
      <c r="C13" s="30">
        <v>1819700</v>
      </c>
      <c r="D13" s="30">
        <f t="shared" si="2"/>
        <v>998900</v>
      </c>
      <c r="E13" s="47">
        <f t="shared" si="3"/>
        <v>299670</v>
      </c>
      <c r="F13" s="47">
        <f t="shared" si="4"/>
        <v>829100</v>
      </c>
      <c r="G13" s="47">
        <f t="shared" si="0"/>
        <v>-529430</v>
      </c>
      <c r="I13" s="30">
        <f>'สงม. 2ฝ่ายสิ่งแวดล้อม'!D10+'สงม. 2ฝ่ายสิ่งแวดล้อม'!D31+'สงม. 2ฝ่ายสิ่งแวดล้อม'!D48</f>
        <v>1649900</v>
      </c>
      <c r="J13" s="44">
        <f t="shared" si="1"/>
        <v>829100</v>
      </c>
    </row>
    <row r="14" spans="1:10">
      <c r="A14" s="48" t="s">
        <v>126</v>
      </c>
      <c r="B14" s="46">
        <v>52634400</v>
      </c>
      <c r="C14" s="30">
        <v>98547100</v>
      </c>
      <c r="D14" s="30">
        <f t="shared" si="2"/>
        <v>45912700</v>
      </c>
      <c r="E14" s="47">
        <f t="shared" si="3"/>
        <v>13773810</v>
      </c>
      <c r="F14" s="47">
        <f t="shared" si="4"/>
        <v>10186400</v>
      </c>
      <c r="G14" s="47">
        <f t="shared" si="0"/>
        <v>3587410</v>
      </c>
      <c r="I14" s="30">
        <f>'สงม. 2ฝ่ายศึกษา'!D10+'สงม. 2ฝ่ายศึกษา'!D35</f>
        <v>62820800</v>
      </c>
      <c r="J14" s="44">
        <f t="shared" si="1"/>
        <v>10186400</v>
      </c>
    </row>
    <row r="15" spans="1:10">
      <c r="A15" s="51" t="s">
        <v>26</v>
      </c>
      <c r="B15" s="52">
        <f>SUM(B3:B14)</f>
        <v>81971200</v>
      </c>
      <c r="C15" s="30">
        <f>SUM(C3:C14)</f>
        <v>227954900</v>
      </c>
      <c r="D15" s="30">
        <f t="shared" si="2"/>
        <v>145983700</v>
      </c>
      <c r="E15" s="47">
        <f t="shared" si="3"/>
        <v>43795110</v>
      </c>
      <c r="F15" s="52">
        <f>SUM(F3:F14)</f>
        <v>43795100</v>
      </c>
      <c r="G15" s="52">
        <f>SUM(G3:G14)</f>
        <v>10</v>
      </c>
      <c r="I15" s="30">
        <f>SUM(I3:I14)</f>
        <v>125766300</v>
      </c>
      <c r="J15" s="44">
        <f>SUM(J3:J14)</f>
        <v>43795100</v>
      </c>
    </row>
    <row r="18" spans="1:10">
      <c r="I18" t="s">
        <v>143</v>
      </c>
      <c r="J18" s="49">
        <f>C15</f>
        <v>227954900</v>
      </c>
    </row>
    <row r="19" spans="1:10">
      <c r="H19" s="72" t="s">
        <v>144</v>
      </c>
      <c r="I19" t="s">
        <v>127</v>
      </c>
      <c r="J19" s="71">
        <f>$B$15</f>
        <v>81971200</v>
      </c>
    </row>
    <row r="20" spans="1:10">
      <c r="A20" s="53"/>
      <c r="J20" s="50">
        <f>J18-J19</f>
        <v>145983700</v>
      </c>
    </row>
    <row r="21" spans="1:10">
      <c r="A21" s="53"/>
      <c r="I21" s="53" t="s">
        <v>145</v>
      </c>
      <c r="J21" s="73">
        <f>J20*30/100</f>
        <v>43795110</v>
      </c>
    </row>
  </sheetData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9"/>
  <sheetViews>
    <sheetView topLeftCell="A22" zoomScale="90" zoomScaleNormal="90" workbookViewId="0">
      <selection activeCell="F17" sqref="F17"/>
    </sheetView>
  </sheetViews>
  <sheetFormatPr defaultRowHeight="14.25"/>
  <cols>
    <col min="1" max="1" width="51.375" customWidth="1"/>
    <col min="2" max="2" width="8.125" customWidth="1"/>
    <col min="3" max="3" width="15.625" style="30" customWidth="1"/>
    <col min="4" max="6" width="20.625" style="30" customWidth="1"/>
    <col min="7" max="15" width="39.375" customWidth="1"/>
  </cols>
  <sheetData>
    <row r="1" spans="1:7" ht="21">
      <c r="A1" s="132" t="s">
        <v>226</v>
      </c>
      <c r="B1" s="132"/>
      <c r="C1" s="132"/>
      <c r="D1" s="132"/>
      <c r="E1" s="132"/>
      <c r="F1" s="132"/>
    </row>
    <row r="2" spans="1:7" ht="21">
      <c r="A2" s="1" t="s">
        <v>0</v>
      </c>
      <c r="B2" s="1"/>
      <c r="C2" s="2"/>
      <c r="D2" s="2"/>
      <c r="E2" s="2"/>
      <c r="F2" s="2"/>
    </row>
    <row r="3" spans="1:7" ht="21">
      <c r="A3" s="3" t="s">
        <v>50</v>
      </c>
      <c r="B3" s="3"/>
      <c r="C3" s="31"/>
      <c r="D3" s="4"/>
      <c r="E3" s="4"/>
      <c r="F3" s="4" t="s">
        <v>2</v>
      </c>
    </row>
    <row r="4" spans="1:7" ht="21">
      <c r="A4" s="3"/>
      <c r="B4" s="3"/>
      <c r="C4" s="31"/>
      <c r="D4" s="4"/>
      <c r="E4" s="4"/>
      <c r="F4" s="4"/>
    </row>
    <row r="5" spans="1:7" ht="21" customHeight="1">
      <c r="A5" s="160" t="s">
        <v>3</v>
      </c>
      <c r="B5" s="5" t="s">
        <v>4</v>
      </c>
      <c r="C5" s="162" t="s">
        <v>28</v>
      </c>
      <c r="D5" s="164" t="s">
        <v>270</v>
      </c>
      <c r="E5" s="164" t="s">
        <v>271</v>
      </c>
      <c r="F5" s="164" t="s">
        <v>272</v>
      </c>
    </row>
    <row r="6" spans="1:7" ht="21">
      <c r="A6" s="161"/>
      <c r="B6" s="6" t="s">
        <v>5</v>
      </c>
      <c r="C6" s="163"/>
      <c r="D6" s="165"/>
      <c r="E6" s="165"/>
      <c r="F6" s="165"/>
    </row>
    <row r="7" spans="1:7" ht="21">
      <c r="A7" s="7" t="s">
        <v>191</v>
      </c>
      <c r="B7" s="8"/>
      <c r="C7" s="32"/>
      <c r="D7" s="32"/>
      <c r="E7" s="32"/>
      <c r="F7" s="121"/>
      <c r="G7" s="44">
        <f>C7-D7-E7-F7</f>
        <v>0</v>
      </c>
    </row>
    <row r="8" spans="1:7" ht="21">
      <c r="A8" s="10" t="s">
        <v>207</v>
      </c>
      <c r="B8" s="11" t="s">
        <v>6</v>
      </c>
      <c r="C8" s="33">
        <f>C10</f>
        <v>4634800</v>
      </c>
      <c r="D8" s="33">
        <f t="shared" ref="D8:F8" si="0">D10</f>
        <v>1668700</v>
      </c>
      <c r="E8" s="33">
        <f t="shared" si="0"/>
        <v>1609900</v>
      </c>
      <c r="F8" s="33">
        <f t="shared" si="0"/>
        <v>1356200</v>
      </c>
      <c r="G8" s="44">
        <f t="shared" ref="G8:G37" si="1">C8-D8-E8-F8</f>
        <v>0</v>
      </c>
    </row>
    <row r="9" spans="1:7" ht="21">
      <c r="A9" s="13"/>
      <c r="B9" s="11" t="s">
        <v>5</v>
      </c>
      <c r="C9" s="33"/>
      <c r="D9" s="12"/>
      <c r="E9" s="12"/>
      <c r="F9" s="12"/>
      <c r="G9" s="44">
        <f t="shared" si="1"/>
        <v>0</v>
      </c>
    </row>
    <row r="10" spans="1:7" ht="21">
      <c r="A10" s="14" t="s">
        <v>193</v>
      </c>
      <c r="B10" s="15" t="s">
        <v>6</v>
      </c>
      <c r="C10" s="16">
        <f>C14+C15+C17+C18+C20+C21+C22+C23+C24</f>
        <v>4634800</v>
      </c>
      <c r="D10" s="16">
        <f t="shared" ref="D10:F10" si="2">D14+D15+D17+D18+D20+D21+D22+D23+D24</f>
        <v>1668700</v>
      </c>
      <c r="E10" s="16">
        <f t="shared" si="2"/>
        <v>1609900</v>
      </c>
      <c r="F10" s="16">
        <f t="shared" si="2"/>
        <v>1356200</v>
      </c>
      <c r="G10" s="44">
        <f t="shared" si="1"/>
        <v>0</v>
      </c>
    </row>
    <row r="11" spans="1:7" ht="21">
      <c r="A11" s="17"/>
      <c r="B11" s="15" t="s">
        <v>5</v>
      </c>
      <c r="C11" s="16"/>
      <c r="D11" s="16"/>
      <c r="E11" s="16"/>
      <c r="F11" s="16"/>
      <c r="G11" s="44">
        <f t="shared" si="1"/>
        <v>0</v>
      </c>
    </row>
    <row r="12" spans="1:7" ht="21">
      <c r="A12" s="14" t="s">
        <v>7</v>
      </c>
      <c r="B12" s="15"/>
      <c r="C12" s="16"/>
      <c r="D12" s="16"/>
      <c r="E12" s="16"/>
      <c r="F12" s="16"/>
      <c r="G12" s="44">
        <f t="shared" si="1"/>
        <v>0</v>
      </c>
    </row>
    <row r="13" spans="1:7" ht="21">
      <c r="A13" s="106" t="s">
        <v>194</v>
      </c>
      <c r="B13" s="15"/>
      <c r="C13" s="16"/>
      <c r="D13" s="16"/>
      <c r="E13" s="16"/>
      <c r="F13" s="122"/>
    </row>
    <row r="14" spans="1:7" ht="21">
      <c r="A14" s="18" t="s">
        <v>11</v>
      </c>
      <c r="B14" s="15" t="s">
        <v>6</v>
      </c>
      <c r="C14" s="16">
        <v>4334400</v>
      </c>
      <c r="D14" s="16">
        <v>1490000</v>
      </c>
      <c r="E14" s="16">
        <v>1488200</v>
      </c>
      <c r="F14" s="16">
        <v>1356200</v>
      </c>
      <c r="G14" s="44">
        <f t="shared" si="1"/>
        <v>0</v>
      </c>
    </row>
    <row r="15" spans="1:7" ht="21">
      <c r="A15" s="18" t="s">
        <v>24</v>
      </c>
      <c r="B15" s="15" t="s">
        <v>6</v>
      </c>
      <c r="C15" s="16">
        <v>31900</v>
      </c>
      <c r="D15" s="16"/>
      <c r="E15" s="16">
        <v>31900</v>
      </c>
      <c r="F15" s="16"/>
      <c r="G15" s="44">
        <f t="shared" si="1"/>
        <v>0</v>
      </c>
    </row>
    <row r="16" spans="1:7" ht="21">
      <c r="A16" s="106" t="s">
        <v>195</v>
      </c>
      <c r="B16" s="15"/>
      <c r="C16" s="16"/>
      <c r="D16" s="16"/>
      <c r="E16" s="16"/>
      <c r="F16" s="122"/>
    </row>
    <row r="17" spans="1:7" ht="21">
      <c r="A17" s="18" t="s">
        <v>13</v>
      </c>
      <c r="B17" s="15" t="s">
        <v>6</v>
      </c>
      <c r="C17" s="16">
        <v>86400</v>
      </c>
      <c r="D17" s="16">
        <v>61700</v>
      </c>
      <c r="E17" s="16">
        <v>24700</v>
      </c>
      <c r="F17" s="16"/>
      <c r="G17" s="44">
        <f t="shared" si="1"/>
        <v>0</v>
      </c>
    </row>
    <row r="18" spans="1:7" ht="21">
      <c r="A18" s="18" t="s">
        <v>15</v>
      </c>
      <c r="B18" s="15" t="s">
        <v>6</v>
      </c>
      <c r="C18" s="16">
        <v>12000</v>
      </c>
      <c r="D18" s="16"/>
      <c r="E18" s="16">
        <v>12000</v>
      </c>
      <c r="F18" s="16"/>
      <c r="G18" s="44">
        <f t="shared" si="1"/>
        <v>0</v>
      </c>
    </row>
    <row r="19" spans="1:7" ht="21">
      <c r="A19" s="106" t="s">
        <v>196</v>
      </c>
      <c r="B19" s="15"/>
      <c r="C19" s="16"/>
      <c r="D19" s="16"/>
      <c r="E19" s="16"/>
      <c r="F19" s="122"/>
    </row>
    <row r="20" spans="1:7" ht="21">
      <c r="A20" s="18" t="s">
        <v>233</v>
      </c>
      <c r="B20" s="15" t="s">
        <v>6</v>
      </c>
      <c r="C20" s="16">
        <v>27000</v>
      </c>
      <c r="D20" s="16"/>
      <c r="E20" s="16">
        <v>27000</v>
      </c>
      <c r="F20" s="16"/>
      <c r="G20" s="44">
        <f t="shared" si="1"/>
        <v>0</v>
      </c>
    </row>
    <row r="21" spans="1:7" ht="21">
      <c r="A21" s="18" t="s">
        <v>19</v>
      </c>
      <c r="B21" s="15" t="s">
        <v>6</v>
      </c>
      <c r="C21" s="16">
        <v>26100</v>
      </c>
      <c r="D21" s="16"/>
      <c r="E21" s="16">
        <v>26100</v>
      </c>
      <c r="F21" s="16"/>
      <c r="G21" s="44">
        <f t="shared" si="1"/>
        <v>0</v>
      </c>
    </row>
    <row r="22" spans="1:7" ht="21">
      <c r="A22" s="18" t="s">
        <v>20</v>
      </c>
      <c r="B22" s="15" t="s">
        <v>6</v>
      </c>
      <c r="C22" s="16">
        <v>57500</v>
      </c>
      <c r="D22" s="16">
        <v>57500</v>
      </c>
      <c r="E22" s="16"/>
      <c r="F22" s="16"/>
      <c r="G22" s="44">
        <f t="shared" si="1"/>
        <v>0</v>
      </c>
    </row>
    <row r="23" spans="1:7" ht="21">
      <c r="A23" s="18" t="s">
        <v>9</v>
      </c>
      <c r="B23" s="15" t="s">
        <v>6</v>
      </c>
      <c r="C23" s="16">
        <v>1300</v>
      </c>
      <c r="D23" s="16">
        <v>1300</v>
      </c>
      <c r="E23" s="16"/>
      <c r="F23" s="16"/>
      <c r="G23" s="44">
        <f t="shared" si="1"/>
        <v>0</v>
      </c>
    </row>
    <row r="24" spans="1:7" ht="21">
      <c r="A24" s="18" t="s">
        <v>43</v>
      </c>
      <c r="B24" s="42" t="s">
        <v>6</v>
      </c>
      <c r="C24" s="99">
        <v>58200</v>
      </c>
      <c r="D24" s="99">
        <v>58200</v>
      </c>
      <c r="E24" s="99"/>
      <c r="F24" s="16"/>
      <c r="G24" s="44">
        <f t="shared" si="1"/>
        <v>0</v>
      </c>
    </row>
    <row r="25" spans="1:7" ht="21">
      <c r="A25" s="89"/>
      <c r="B25" s="90"/>
      <c r="C25" s="91"/>
      <c r="D25" s="91"/>
      <c r="E25" s="91"/>
      <c r="F25" s="91"/>
      <c r="G25" s="44"/>
    </row>
    <row r="26" spans="1:7" ht="21">
      <c r="A26" s="36" t="s">
        <v>208</v>
      </c>
      <c r="B26" s="37" t="s">
        <v>6</v>
      </c>
      <c r="C26" s="41">
        <f>C28</f>
        <v>178600</v>
      </c>
      <c r="D26" s="41">
        <f t="shared" ref="D26:F26" si="3">D28</f>
        <v>178600</v>
      </c>
      <c r="E26" s="41">
        <f t="shared" si="3"/>
        <v>0</v>
      </c>
      <c r="F26" s="41">
        <f t="shared" si="3"/>
        <v>0</v>
      </c>
      <c r="G26" s="44">
        <f t="shared" si="1"/>
        <v>0</v>
      </c>
    </row>
    <row r="27" spans="1:7" ht="21">
      <c r="A27" s="13"/>
      <c r="B27" s="11" t="s">
        <v>5</v>
      </c>
      <c r="C27" s="33"/>
      <c r="D27" s="12"/>
      <c r="E27" s="12"/>
      <c r="F27" s="12"/>
      <c r="G27" s="44">
        <f t="shared" si="1"/>
        <v>0</v>
      </c>
    </row>
    <row r="28" spans="1:7" ht="21">
      <c r="A28" s="14" t="s">
        <v>193</v>
      </c>
      <c r="B28" s="15" t="s">
        <v>6</v>
      </c>
      <c r="C28" s="16">
        <f>C32+C33</f>
        <v>178600</v>
      </c>
      <c r="D28" s="16">
        <f t="shared" ref="D28:F28" si="4">D32+D33</f>
        <v>178600</v>
      </c>
      <c r="E28" s="16">
        <f t="shared" si="4"/>
        <v>0</v>
      </c>
      <c r="F28" s="16">
        <f t="shared" si="4"/>
        <v>0</v>
      </c>
      <c r="G28" s="44">
        <f t="shared" si="1"/>
        <v>0</v>
      </c>
    </row>
    <row r="29" spans="1:7" ht="21">
      <c r="A29" s="17"/>
      <c r="B29" s="15" t="s">
        <v>5</v>
      </c>
      <c r="C29" s="16"/>
      <c r="D29" s="16"/>
      <c r="E29" s="16"/>
      <c r="F29" s="16"/>
      <c r="G29" s="44">
        <f t="shared" si="1"/>
        <v>0</v>
      </c>
    </row>
    <row r="30" spans="1:7" ht="21">
      <c r="A30" s="14" t="s">
        <v>7</v>
      </c>
      <c r="B30" s="15"/>
      <c r="C30" s="16"/>
      <c r="D30" s="16"/>
      <c r="E30" s="16"/>
      <c r="F30" s="16"/>
      <c r="G30" s="44">
        <f t="shared" si="1"/>
        <v>0</v>
      </c>
    </row>
    <row r="31" spans="1:7" ht="21">
      <c r="A31" s="106" t="s">
        <v>196</v>
      </c>
      <c r="B31" s="15"/>
      <c r="C31" s="16"/>
      <c r="D31" s="16"/>
      <c r="E31" s="16"/>
      <c r="F31" s="122"/>
    </row>
    <row r="32" spans="1:7" ht="21">
      <c r="A32" s="18" t="s">
        <v>9</v>
      </c>
      <c r="B32" s="15" t="s">
        <v>6</v>
      </c>
      <c r="C32" s="16">
        <v>6600</v>
      </c>
      <c r="D32" s="16">
        <v>6600</v>
      </c>
      <c r="E32" s="16"/>
      <c r="F32" s="16"/>
      <c r="G32" s="44">
        <f t="shared" si="1"/>
        <v>0</v>
      </c>
    </row>
    <row r="33" spans="1:7" ht="21">
      <c r="A33" s="18" t="s">
        <v>43</v>
      </c>
      <c r="B33" s="15" t="s">
        <v>6</v>
      </c>
      <c r="C33" s="16">
        <v>172000</v>
      </c>
      <c r="D33" s="16">
        <v>172000</v>
      </c>
      <c r="E33" s="16"/>
      <c r="F33" s="16"/>
      <c r="G33" s="44">
        <f t="shared" si="1"/>
        <v>0</v>
      </c>
    </row>
    <row r="34" spans="1:7" ht="21">
      <c r="A34" s="156" t="s">
        <v>199</v>
      </c>
      <c r="B34" s="11" t="s">
        <v>6</v>
      </c>
      <c r="C34" s="33">
        <f>C8+C26</f>
        <v>4813400</v>
      </c>
      <c r="D34" s="33">
        <f t="shared" ref="D34:F34" si="5">D8+D26</f>
        <v>1847300</v>
      </c>
      <c r="E34" s="33">
        <f t="shared" si="5"/>
        <v>1609900</v>
      </c>
      <c r="F34" s="33">
        <f t="shared" si="5"/>
        <v>1356200</v>
      </c>
      <c r="G34" s="44">
        <f t="shared" si="1"/>
        <v>0</v>
      </c>
    </row>
    <row r="35" spans="1:7" ht="21">
      <c r="A35" s="157"/>
      <c r="B35" s="11" t="s">
        <v>5</v>
      </c>
      <c r="C35" s="33"/>
      <c r="D35" s="12"/>
      <c r="E35" s="12"/>
      <c r="F35" s="12"/>
      <c r="G35" s="44">
        <f t="shared" si="1"/>
        <v>0</v>
      </c>
    </row>
    <row r="36" spans="1:7" ht="21">
      <c r="A36" s="158" t="s">
        <v>131</v>
      </c>
      <c r="B36" s="26" t="s">
        <v>6</v>
      </c>
      <c r="C36" s="34">
        <f>C34</f>
        <v>4813400</v>
      </c>
      <c r="D36" s="34">
        <f t="shared" ref="D36:F36" si="6">D34</f>
        <v>1847300</v>
      </c>
      <c r="E36" s="34">
        <f t="shared" si="6"/>
        <v>1609900</v>
      </c>
      <c r="F36" s="34">
        <f t="shared" si="6"/>
        <v>1356200</v>
      </c>
      <c r="G36" s="44">
        <f t="shared" si="1"/>
        <v>0</v>
      </c>
    </row>
    <row r="37" spans="1:7" ht="21">
      <c r="A37" s="159"/>
      <c r="B37" s="26" t="s">
        <v>5</v>
      </c>
      <c r="C37" s="34"/>
      <c r="D37" s="27"/>
      <c r="E37" s="27"/>
      <c r="F37" s="27"/>
      <c r="G37" s="44">
        <f t="shared" si="1"/>
        <v>0</v>
      </c>
    </row>
    <row r="38" spans="1:7" ht="19.5" customHeight="1">
      <c r="A38" s="28"/>
      <c r="B38" s="28"/>
      <c r="C38" s="35"/>
      <c r="D38" s="29"/>
      <c r="E38" s="29"/>
      <c r="F38" s="29"/>
    </row>
    <row r="39" spans="1:7" ht="28.5" customHeight="1">
      <c r="A39" s="3" t="s">
        <v>27</v>
      </c>
      <c r="B39" s="28"/>
      <c r="C39" s="35"/>
      <c r="D39" s="29"/>
      <c r="E39" s="29"/>
      <c r="F39" s="29"/>
    </row>
  </sheetData>
  <mergeCells count="8">
    <mergeCell ref="A34:A35"/>
    <mergeCell ref="A36:A37"/>
    <mergeCell ref="A1:F1"/>
    <mergeCell ref="E5:E6"/>
    <mergeCell ref="F5:F6"/>
    <mergeCell ref="C5:C6"/>
    <mergeCell ref="A5:A6"/>
    <mergeCell ref="D5:D6"/>
  </mergeCells>
  <pageMargins left="0.78740157480314965" right="0.59055118110236227" top="0.74803149606299213" bottom="0.74803149606299213" header="0.31496062992125984" footer="0.31496062992125984"/>
  <pageSetup paperSize="9" scale="90" orientation="landscape" r:id="rId1"/>
  <headerFooter>
    <oddHeader>&amp;R&amp;"TH SarabunPSK,ธรรมดา"&amp;16แบบ สงม. 2    (สำนักงานเขต) &amp;"-,ธรรมดา"&amp;11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G75"/>
  <sheetViews>
    <sheetView topLeftCell="A31" zoomScale="90" zoomScaleNormal="90" workbookViewId="0">
      <selection activeCell="A42" sqref="A42"/>
    </sheetView>
  </sheetViews>
  <sheetFormatPr defaultRowHeight="14.25"/>
  <cols>
    <col min="1" max="1" width="51.5" customWidth="1"/>
    <col min="2" max="2" width="8.125" customWidth="1"/>
    <col min="3" max="3" width="15.625" style="30" customWidth="1"/>
    <col min="4" max="6" width="20.625" style="30" customWidth="1"/>
    <col min="7" max="15" width="39.375" customWidth="1"/>
  </cols>
  <sheetData>
    <row r="1" spans="1:7" ht="21">
      <c r="A1" s="132" t="s">
        <v>226</v>
      </c>
      <c r="B1" s="132"/>
      <c r="C1" s="132"/>
      <c r="D1" s="132"/>
      <c r="E1" s="132"/>
      <c r="F1" s="132"/>
    </row>
    <row r="2" spans="1:7" ht="21">
      <c r="A2" s="1" t="s">
        <v>0</v>
      </c>
      <c r="B2" s="1"/>
      <c r="C2" s="2"/>
      <c r="D2" s="2"/>
      <c r="E2" s="2"/>
      <c r="F2" s="2"/>
    </row>
    <row r="3" spans="1:7" ht="21">
      <c r="A3" s="3" t="s">
        <v>51</v>
      </c>
      <c r="B3" s="3"/>
      <c r="C3" s="31"/>
      <c r="D3" s="4"/>
      <c r="E3" s="4"/>
      <c r="F3" s="4" t="s">
        <v>2</v>
      </c>
    </row>
    <row r="4" spans="1:7" ht="21">
      <c r="A4" s="3"/>
      <c r="B4" s="3"/>
      <c r="C4" s="31"/>
      <c r="D4" s="4"/>
      <c r="E4" s="4"/>
      <c r="F4" s="4"/>
    </row>
    <row r="5" spans="1:7" ht="21" customHeight="1">
      <c r="A5" s="160" t="s">
        <v>3</v>
      </c>
      <c r="B5" s="5" t="s">
        <v>4</v>
      </c>
      <c r="C5" s="162" t="s">
        <v>28</v>
      </c>
      <c r="D5" s="164" t="s">
        <v>270</v>
      </c>
      <c r="E5" s="164" t="s">
        <v>271</v>
      </c>
      <c r="F5" s="164" t="s">
        <v>272</v>
      </c>
    </row>
    <row r="6" spans="1:7" ht="21">
      <c r="A6" s="161"/>
      <c r="B6" s="6" t="s">
        <v>5</v>
      </c>
      <c r="C6" s="163"/>
      <c r="D6" s="165"/>
      <c r="E6" s="165"/>
      <c r="F6" s="165"/>
    </row>
    <row r="7" spans="1:7" ht="21">
      <c r="A7" s="7" t="s">
        <v>191</v>
      </c>
      <c r="B7" s="8"/>
      <c r="C7" s="32"/>
      <c r="D7" s="32"/>
      <c r="E7" s="32"/>
      <c r="F7" s="121"/>
      <c r="G7" s="44">
        <f>C7-D7-E7-F7</f>
        <v>0</v>
      </c>
    </row>
    <row r="8" spans="1:7" ht="21">
      <c r="A8" s="10" t="s">
        <v>209</v>
      </c>
      <c r="B8" s="11" t="s">
        <v>6</v>
      </c>
      <c r="C8" s="33">
        <f>C10</f>
        <v>1280100</v>
      </c>
      <c r="D8" s="33">
        <f t="shared" ref="D8:F8" si="0">D10</f>
        <v>381500</v>
      </c>
      <c r="E8" s="33">
        <f t="shared" si="0"/>
        <v>591400</v>
      </c>
      <c r="F8" s="33">
        <f t="shared" si="0"/>
        <v>307200</v>
      </c>
      <c r="G8" s="44">
        <f t="shared" ref="G8:G73" si="1">C8-D8-E8-F8</f>
        <v>0</v>
      </c>
    </row>
    <row r="9" spans="1:7" ht="21">
      <c r="A9" s="13"/>
      <c r="B9" s="11" t="s">
        <v>5</v>
      </c>
      <c r="C9" s="33"/>
      <c r="D9" s="12"/>
      <c r="E9" s="12"/>
      <c r="F9" s="12"/>
      <c r="G9" s="44">
        <f t="shared" si="1"/>
        <v>0</v>
      </c>
    </row>
    <row r="10" spans="1:7" ht="21">
      <c r="A10" s="14" t="s">
        <v>193</v>
      </c>
      <c r="B10" s="15" t="s">
        <v>6</v>
      </c>
      <c r="C10" s="16">
        <f>C14+C16+C17+C19+C20+C21+C22+C23</f>
        <v>1280100</v>
      </c>
      <c r="D10" s="16">
        <f t="shared" ref="D10:F10" si="2">D14+D16+D17+D19+D20+D21+D22+D23</f>
        <v>381500</v>
      </c>
      <c r="E10" s="16">
        <f t="shared" si="2"/>
        <v>591400</v>
      </c>
      <c r="F10" s="16">
        <f t="shared" si="2"/>
        <v>307200</v>
      </c>
      <c r="G10" s="44">
        <f t="shared" si="1"/>
        <v>0</v>
      </c>
    </row>
    <row r="11" spans="1:7" ht="21">
      <c r="A11" s="17"/>
      <c r="B11" s="15" t="s">
        <v>5</v>
      </c>
      <c r="C11" s="16"/>
      <c r="D11" s="16"/>
      <c r="E11" s="16"/>
      <c r="F11" s="16"/>
      <c r="G11" s="44">
        <f t="shared" si="1"/>
        <v>0</v>
      </c>
    </row>
    <row r="12" spans="1:7" ht="21">
      <c r="A12" s="14" t="s">
        <v>7</v>
      </c>
      <c r="B12" s="15"/>
      <c r="C12" s="16"/>
      <c r="D12" s="16"/>
      <c r="E12" s="16"/>
      <c r="F12" s="16"/>
      <c r="G12" s="44">
        <f t="shared" si="1"/>
        <v>0</v>
      </c>
    </row>
    <row r="13" spans="1:7" ht="21">
      <c r="A13" s="106" t="s">
        <v>194</v>
      </c>
      <c r="B13" s="15"/>
      <c r="C13" s="16"/>
      <c r="D13" s="16"/>
      <c r="E13" s="16"/>
      <c r="F13" s="122"/>
    </row>
    <row r="14" spans="1:7" ht="21">
      <c r="A14" s="18" t="s">
        <v>11</v>
      </c>
      <c r="B14" s="15" t="s">
        <v>6</v>
      </c>
      <c r="C14" s="16">
        <v>996400</v>
      </c>
      <c r="D14" s="16">
        <v>364600</v>
      </c>
      <c r="E14" s="16">
        <v>324600</v>
      </c>
      <c r="F14" s="16">
        <v>307200</v>
      </c>
      <c r="G14" s="44">
        <f t="shared" si="1"/>
        <v>0</v>
      </c>
    </row>
    <row r="15" spans="1:7" ht="21">
      <c r="A15" s="106" t="s">
        <v>195</v>
      </c>
      <c r="B15" s="15"/>
      <c r="C15" s="16"/>
      <c r="D15" s="16"/>
      <c r="E15" s="16"/>
      <c r="F15" s="122"/>
    </row>
    <row r="16" spans="1:7" ht="21">
      <c r="A16" s="18" t="s">
        <v>13</v>
      </c>
      <c r="B16" s="15" t="s">
        <v>6</v>
      </c>
      <c r="C16" s="16">
        <v>100900</v>
      </c>
      <c r="D16" s="16"/>
      <c r="E16" s="16">
        <v>100900</v>
      </c>
      <c r="F16" s="16"/>
      <c r="G16" s="44">
        <f t="shared" si="1"/>
        <v>0</v>
      </c>
    </row>
    <row r="17" spans="1:7" ht="21">
      <c r="A17" s="18" t="s">
        <v>15</v>
      </c>
      <c r="B17" s="15" t="s">
        <v>6</v>
      </c>
      <c r="C17" s="16">
        <v>32000</v>
      </c>
      <c r="D17" s="16"/>
      <c r="E17" s="16">
        <v>32000</v>
      </c>
      <c r="F17" s="16"/>
      <c r="G17" s="44">
        <f t="shared" si="1"/>
        <v>0</v>
      </c>
    </row>
    <row r="18" spans="1:7" ht="21">
      <c r="A18" s="106" t="s">
        <v>196</v>
      </c>
      <c r="B18" s="15"/>
      <c r="C18" s="16"/>
      <c r="D18" s="16"/>
      <c r="E18" s="16"/>
      <c r="F18" s="122"/>
    </row>
    <row r="19" spans="1:7" ht="21">
      <c r="A19" s="18" t="s">
        <v>233</v>
      </c>
      <c r="B19" s="15" t="s">
        <v>6</v>
      </c>
      <c r="C19" s="16">
        <v>81400</v>
      </c>
      <c r="D19" s="16"/>
      <c r="E19" s="16">
        <v>81400</v>
      </c>
      <c r="F19" s="16"/>
      <c r="G19" s="44">
        <f t="shared" si="1"/>
        <v>0</v>
      </c>
    </row>
    <row r="20" spans="1:7" ht="21">
      <c r="A20" s="18" t="s">
        <v>19</v>
      </c>
      <c r="B20" s="15" t="s">
        <v>6</v>
      </c>
      <c r="C20" s="16">
        <v>36500</v>
      </c>
      <c r="D20" s="16"/>
      <c r="E20" s="16">
        <v>36500</v>
      </c>
      <c r="F20" s="16"/>
      <c r="G20" s="44">
        <f t="shared" si="1"/>
        <v>0</v>
      </c>
    </row>
    <row r="21" spans="1:7" ht="21">
      <c r="A21" s="18" t="s">
        <v>20</v>
      </c>
      <c r="B21" s="15" t="s">
        <v>6</v>
      </c>
      <c r="C21" s="16">
        <v>20800</v>
      </c>
      <c r="D21" s="16">
        <v>8100</v>
      </c>
      <c r="E21" s="16">
        <v>12700</v>
      </c>
      <c r="F21" s="16"/>
      <c r="G21" s="44">
        <f t="shared" si="1"/>
        <v>0</v>
      </c>
    </row>
    <row r="22" spans="1:7" ht="21">
      <c r="A22" s="18" t="s">
        <v>9</v>
      </c>
      <c r="B22" s="15" t="s">
        <v>6</v>
      </c>
      <c r="C22" s="16">
        <v>8800</v>
      </c>
      <c r="D22" s="16">
        <v>8800</v>
      </c>
      <c r="E22" s="16"/>
      <c r="F22" s="16"/>
      <c r="G22" s="44">
        <f t="shared" si="1"/>
        <v>0</v>
      </c>
    </row>
    <row r="23" spans="1:7" ht="21">
      <c r="A23" s="18" t="s">
        <v>42</v>
      </c>
      <c r="B23" s="42" t="s">
        <v>6</v>
      </c>
      <c r="C23" s="99">
        <v>3300</v>
      </c>
      <c r="D23" s="99"/>
      <c r="E23" s="99">
        <v>3300</v>
      </c>
      <c r="F23" s="99"/>
      <c r="G23" s="44">
        <f t="shared" si="1"/>
        <v>0</v>
      </c>
    </row>
    <row r="24" spans="1:7" ht="21">
      <c r="A24" s="89"/>
      <c r="B24" s="90"/>
      <c r="C24" s="91"/>
      <c r="D24" s="91"/>
      <c r="E24" s="91"/>
      <c r="F24" s="91"/>
      <c r="G24" s="44"/>
    </row>
    <row r="25" spans="1:7" ht="21">
      <c r="A25" s="93"/>
      <c r="B25" s="94"/>
      <c r="C25" s="95"/>
      <c r="D25" s="95"/>
      <c r="E25" s="95"/>
      <c r="F25" s="95"/>
      <c r="G25" s="44"/>
    </row>
    <row r="26" spans="1:7" ht="21">
      <c r="A26" s="36" t="s">
        <v>210</v>
      </c>
      <c r="B26" s="37" t="s">
        <v>6</v>
      </c>
      <c r="C26" s="41">
        <f>C28</f>
        <v>17100</v>
      </c>
      <c r="D26" s="41">
        <f t="shared" ref="D26:F26" si="3">D28</f>
        <v>15400</v>
      </c>
      <c r="E26" s="41">
        <f t="shared" si="3"/>
        <v>1700</v>
      </c>
      <c r="F26" s="41">
        <f t="shared" si="3"/>
        <v>0</v>
      </c>
      <c r="G26" s="44">
        <f t="shared" si="1"/>
        <v>0</v>
      </c>
    </row>
    <row r="27" spans="1:7" ht="21">
      <c r="A27" s="13"/>
      <c r="B27" s="11" t="s">
        <v>5</v>
      </c>
      <c r="C27" s="33"/>
      <c r="D27" s="12"/>
      <c r="E27" s="12"/>
      <c r="F27" s="12"/>
      <c r="G27" s="44">
        <f t="shared" si="1"/>
        <v>0</v>
      </c>
    </row>
    <row r="28" spans="1:7" ht="21">
      <c r="A28" s="14" t="s">
        <v>193</v>
      </c>
      <c r="B28" s="15" t="s">
        <v>6</v>
      </c>
      <c r="C28" s="16">
        <f>C32+C33</f>
        <v>17100</v>
      </c>
      <c r="D28" s="16">
        <f t="shared" ref="D28:F28" si="4">D32+D33</f>
        <v>15400</v>
      </c>
      <c r="E28" s="16">
        <f t="shared" si="4"/>
        <v>1700</v>
      </c>
      <c r="F28" s="16">
        <f t="shared" si="4"/>
        <v>0</v>
      </c>
      <c r="G28" s="44">
        <f t="shared" si="1"/>
        <v>0</v>
      </c>
    </row>
    <row r="29" spans="1:7" ht="21">
      <c r="A29" s="17"/>
      <c r="B29" s="15" t="s">
        <v>5</v>
      </c>
      <c r="C29" s="16"/>
      <c r="D29" s="16"/>
      <c r="E29" s="16"/>
      <c r="F29" s="16"/>
      <c r="G29" s="44">
        <f t="shared" si="1"/>
        <v>0</v>
      </c>
    </row>
    <row r="30" spans="1:7" ht="21">
      <c r="A30" s="14" t="s">
        <v>7</v>
      </c>
      <c r="B30" s="15"/>
      <c r="C30" s="16"/>
      <c r="D30" s="16"/>
      <c r="E30" s="16"/>
      <c r="F30" s="16"/>
      <c r="G30" s="44">
        <f t="shared" si="1"/>
        <v>0</v>
      </c>
    </row>
    <row r="31" spans="1:7" ht="21">
      <c r="A31" s="106" t="s">
        <v>196</v>
      </c>
      <c r="B31" s="15"/>
      <c r="C31" s="16"/>
      <c r="D31" s="16"/>
      <c r="E31" s="16"/>
      <c r="F31" s="122"/>
    </row>
    <row r="32" spans="1:7" ht="21">
      <c r="A32" s="18" t="s">
        <v>9</v>
      </c>
      <c r="B32" s="15" t="s">
        <v>6</v>
      </c>
      <c r="C32" s="16">
        <v>15400</v>
      </c>
      <c r="D32" s="16">
        <v>15400</v>
      </c>
      <c r="E32" s="16"/>
      <c r="F32" s="16"/>
      <c r="G32" s="44">
        <f t="shared" si="1"/>
        <v>0</v>
      </c>
    </row>
    <row r="33" spans="1:7" ht="21">
      <c r="A33" s="19" t="s">
        <v>42</v>
      </c>
      <c r="B33" s="15" t="s">
        <v>6</v>
      </c>
      <c r="C33" s="16">
        <v>1700</v>
      </c>
      <c r="D33" s="16"/>
      <c r="E33" s="16">
        <v>1700</v>
      </c>
      <c r="F33" s="16"/>
      <c r="G33" s="44">
        <f t="shared" si="1"/>
        <v>0</v>
      </c>
    </row>
    <row r="34" spans="1:7" ht="21">
      <c r="A34" s="36" t="s">
        <v>277</v>
      </c>
      <c r="B34" s="37" t="s">
        <v>6</v>
      </c>
      <c r="C34" s="41">
        <f>C36</f>
        <v>21587300</v>
      </c>
      <c r="D34" s="41">
        <f t="shared" ref="D34:F34" si="5">D36</f>
        <v>20013200</v>
      </c>
      <c r="E34" s="41">
        <f t="shared" si="5"/>
        <v>849100</v>
      </c>
      <c r="F34" s="41">
        <f t="shared" si="5"/>
        <v>725000</v>
      </c>
      <c r="G34" s="44">
        <f t="shared" si="1"/>
        <v>0</v>
      </c>
    </row>
    <row r="35" spans="1:7" ht="21">
      <c r="A35" s="13"/>
      <c r="B35" s="11" t="s">
        <v>5</v>
      </c>
      <c r="C35" s="33"/>
      <c r="D35" s="12"/>
      <c r="E35" s="12"/>
      <c r="F35" s="12"/>
      <c r="G35" s="44">
        <f t="shared" si="1"/>
        <v>0</v>
      </c>
    </row>
    <row r="36" spans="1:7" ht="21">
      <c r="A36" s="14" t="s">
        <v>193</v>
      </c>
      <c r="B36" s="15" t="s">
        <v>6</v>
      </c>
      <c r="C36" s="16">
        <f>C40+C41+C42+C46+C47+C48+C49+C50</f>
        <v>21587300</v>
      </c>
      <c r="D36" s="16">
        <f t="shared" ref="D36:F36" si="6">D40+D41+D42+D46+D47+D48+D49+D50</f>
        <v>20013200</v>
      </c>
      <c r="E36" s="16">
        <f t="shared" si="6"/>
        <v>849100</v>
      </c>
      <c r="F36" s="16">
        <f t="shared" si="6"/>
        <v>725000</v>
      </c>
      <c r="G36" s="44">
        <f t="shared" si="1"/>
        <v>0</v>
      </c>
    </row>
    <row r="37" spans="1:7" ht="21">
      <c r="A37" s="17"/>
      <c r="B37" s="15" t="s">
        <v>5</v>
      </c>
      <c r="C37" s="16"/>
      <c r="D37" s="16"/>
      <c r="E37" s="16"/>
      <c r="F37" s="16"/>
      <c r="G37" s="44">
        <f t="shared" si="1"/>
        <v>0</v>
      </c>
    </row>
    <row r="38" spans="1:7" ht="21">
      <c r="A38" s="14" t="s">
        <v>7</v>
      </c>
      <c r="B38" s="15"/>
      <c r="C38" s="16"/>
      <c r="D38" s="16"/>
      <c r="E38" s="16"/>
      <c r="F38" s="16"/>
      <c r="G38" s="44">
        <f t="shared" si="1"/>
        <v>0</v>
      </c>
    </row>
    <row r="39" spans="1:7" ht="21">
      <c r="A39" s="106" t="s">
        <v>195</v>
      </c>
      <c r="B39" s="15"/>
      <c r="C39" s="16"/>
      <c r="D39" s="16"/>
      <c r="E39" s="16"/>
      <c r="F39" s="122"/>
    </row>
    <row r="40" spans="1:7" ht="21">
      <c r="A40" s="18" t="s">
        <v>38</v>
      </c>
      <c r="B40" s="15" t="s">
        <v>6</v>
      </c>
      <c r="C40" s="16">
        <v>62000</v>
      </c>
      <c r="D40" s="16"/>
      <c r="E40" s="16">
        <v>62000</v>
      </c>
      <c r="F40" s="16"/>
      <c r="G40" s="44">
        <f t="shared" si="1"/>
        <v>0</v>
      </c>
    </row>
    <row r="41" spans="1:7" ht="21">
      <c r="A41" s="18" t="s">
        <v>52</v>
      </c>
      <c r="B41" s="15" t="s">
        <v>6</v>
      </c>
      <c r="C41" s="16">
        <v>5000000</v>
      </c>
      <c r="D41" s="16">
        <v>5000000</v>
      </c>
      <c r="E41" s="16"/>
      <c r="F41" s="16"/>
      <c r="G41" s="44">
        <f t="shared" si="1"/>
        <v>0</v>
      </c>
    </row>
    <row r="42" spans="1:7" ht="21">
      <c r="A42" s="18" t="s">
        <v>53</v>
      </c>
      <c r="B42" s="42" t="s">
        <v>6</v>
      </c>
      <c r="C42" s="99">
        <v>15000000</v>
      </c>
      <c r="D42" s="99">
        <v>15000000</v>
      </c>
      <c r="E42" s="99"/>
      <c r="F42" s="99"/>
      <c r="G42" s="44">
        <f t="shared" si="1"/>
        <v>0</v>
      </c>
    </row>
    <row r="43" spans="1:7" ht="21">
      <c r="A43" s="89"/>
      <c r="B43" s="90"/>
      <c r="C43" s="91"/>
      <c r="D43" s="91"/>
      <c r="E43" s="91"/>
      <c r="F43" s="91"/>
      <c r="G43" s="44"/>
    </row>
    <row r="44" spans="1:7" ht="21">
      <c r="A44" s="93"/>
      <c r="B44" s="94"/>
      <c r="C44" s="95"/>
      <c r="D44" s="95"/>
      <c r="E44" s="95"/>
      <c r="F44" s="95"/>
      <c r="G44" s="44"/>
    </row>
    <row r="45" spans="1:7" ht="21">
      <c r="A45" s="125" t="s">
        <v>196</v>
      </c>
      <c r="B45" s="39"/>
      <c r="C45" s="40"/>
      <c r="D45" s="40"/>
      <c r="E45" s="40"/>
      <c r="F45" s="122"/>
    </row>
    <row r="46" spans="1:7" ht="21">
      <c r="A46" s="19" t="s">
        <v>39</v>
      </c>
      <c r="B46" s="15" t="s">
        <v>6</v>
      </c>
      <c r="C46" s="16">
        <v>61200</v>
      </c>
      <c r="D46" s="16"/>
      <c r="E46" s="16">
        <v>61200</v>
      </c>
      <c r="F46" s="16"/>
      <c r="G46" s="44">
        <f t="shared" si="1"/>
        <v>0</v>
      </c>
    </row>
    <row r="47" spans="1:7" ht="21">
      <c r="A47" s="18" t="s">
        <v>54</v>
      </c>
      <c r="B47" s="39" t="s">
        <v>6</v>
      </c>
      <c r="C47" s="40">
        <v>450000</v>
      </c>
      <c r="D47" s="40"/>
      <c r="E47" s="40">
        <v>225000</v>
      </c>
      <c r="F47" s="40">
        <v>225000</v>
      </c>
      <c r="G47" s="44">
        <f t="shared" si="1"/>
        <v>0</v>
      </c>
    </row>
    <row r="48" spans="1:7" ht="21">
      <c r="A48" s="18" t="s">
        <v>9</v>
      </c>
      <c r="B48" s="15" t="s">
        <v>6</v>
      </c>
      <c r="C48" s="16">
        <v>13200</v>
      </c>
      <c r="D48" s="16">
        <v>13200</v>
      </c>
      <c r="E48" s="16"/>
      <c r="F48" s="16"/>
      <c r="G48" s="44">
        <f t="shared" si="1"/>
        <v>0</v>
      </c>
    </row>
    <row r="49" spans="1:7" ht="21">
      <c r="A49" s="18" t="s">
        <v>42</v>
      </c>
      <c r="B49" s="15" t="s">
        <v>6</v>
      </c>
      <c r="C49" s="16">
        <v>900</v>
      </c>
      <c r="D49" s="16"/>
      <c r="E49" s="16">
        <v>900</v>
      </c>
      <c r="F49" s="16"/>
      <c r="G49" s="44">
        <f t="shared" si="1"/>
        <v>0</v>
      </c>
    </row>
    <row r="50" spans="1:7" ht="42">
      <c r="A50" s="43" t="s">
        <v>57</v>
      </c>
      <c r="B50" s="15" t="s">
        <v>6</v>
      </c>
      <c r="C50" s="16">
        <v>1000000</v>
      </c>
      <c r="D50" s="16"/>
      <c r="E50" s="16">
        <v>500000</v>
      </c>
      <c r="F50" s="16">
        <v>500000</v>
      </c>
      <c r="G50" s="44">
        <f t="shared" si="1"/>
        <v>0</v>
      </c>
    </row>
    <row r="51" spans="1:7" ht="21">
      <c r="A51" s="36" t="s">
        <v>211</v>
      </c>
      <c r="B51" s="37" t="s">
        <v>6</v>
      </c>
      <c r="C51" s="41">
        <f>C53</f>
        <v>3544600</v>
      </c>
      <c r="D51" s="41">
        <f t="shared" ref="D51:F51" si="7">D53</f>
        <v>2707200</v>
      </c>
      <c r="E51" s="41">
        <f t="shared" si="7"/>
        <v>837400</v>
      </c>
      <c r="F51" s="41">
        <f t="shared" si="7"/>
        <v>0</v>
      </c>
      <c r="G51" s="44">
        <f t="shared" si="1"/>
        <v>0</v>
      </c>
    </row>
    <row r="52" spans="1:7" ht="21">
      <c r="A52" s="13"/>
      <c r="B52" s="11" t="s">
        <v>5</v>
      </c>
      <c r="C52" s="33"/>
      <c r="D52" s="12"/>
      <c r="E52" s="12"/>
      <c r="F52" s="12"/>
      <c r="G52" s="44">
        <f t="shared" si="1"/>
        <v>0</v>
      </c>
    </row>
    <row r="53" spans="1:7" ht="21">
      <c r="A53" s="38" t="s">
        <v>30</v>
      </c>
      <c r="B53" s="39" t="s">
        <v>6</v>
      </c>
      <c r="C53" s="40">
        <f>C57+C59+C61+C60+C64+C65+C66+C67+C68+C69</f>
        <v>3544600</v>
      </c>
      <c r="D53" s="40">
        <f>D57+D59+D61+D60+D64+D65+D66+D67+D68+D69</f>
        <v>2707200</v>
      </c>
      <c r="E53" s="40">
        <f>E57+E59+E61+E60+E64+E65+E66+E67+E68+E69</f>
        <v>837400</v>
      </c>
      <c r="F53" s="40">
        <f>F57+F59+F61+F60+F64+F65+F66+F67+F68+F69</f>
        <v>0</v>
      </c>
      <c r="G53" s="44">
        <f t="shared" si="1"/>
        <v>0</v>
      </c>
    </row>
    <row r="54" spans="1:7" ht="21">
      <c r="A54" s="17"/>
      <c r="B54" s="15" t="s">
        <v>5</v>
      </c>
      <c r="C54" s="16"/>
      <c r="D54" s="16"/>
      <c r="E54" s="16"/>
      <c r="F54" s="16"/>
      <c r="G54" s="44">
        <f t="shared" si="1"/>
        <v>0</v>
      </c>
    </row>
    <row r="55" spans="1:7" ht="21">
      <c r="A55" s="14" t="s">
        <v>7</v>
      </c>
      <c r="B55" s="15"/>
      <c r="C55" s="16"/>
      <c r="D55" s="16"/>
      <c r="E55" s="16"/>
      <c r="F55" s="16"/>
      <c r="G55" s="44">
        <f t="shared" si="1"/>
        <v>0</v>
      </c>
    </row>
    <row r="56" spans="1:7" ht="21">
      <c r="A56" s="106" t="s">
        <v>194</v>
      </c>
      <c r="B56" s="15"/>
      <c r="C56" s="16"/>
      <c r="D56" s="16"/>
      <c r="E56" s="16"/>
      <c r="F56" s="126"/>
    </row>
    <row r="57" spans="1:7" ht="21">
      <c r="A57" s="19" t="s">
        <v>11</v>
      </c>
      <c r="B57" s="15" t="s">
        <v>6</v>
      </c>
      <c r="C57" s="16">
        <v>793700</v>
      </c>
      <c r="D57" s="16">
        <v>349800</v>
      </c>
      <c r="E57" s="16">
        <v>443900</v>
      </c>
      <c r="F57" s="16"/>
      <c r="G57" s="44">
        <f t="shared" si="1"/>
        <v>0</v>
      </c>
    </row>
    <row r="58" spans="1:7" ht="21">
      <c r="A58" s="125" t="s">
        <v>195</v>
      </c>
      <c r="B58" s="39"/>
      <c r="C58" s="40"/>
      <c r="D58" s="40"/>
      <c r="E58" s="40"/>
      <c r="F58" s="122"/>
    </row>
    <row r="59" spans="1:7" ht="21">
      <c r="A59" s="18" t="s">
        <v>13</v>
      </c>
      <c r="B59" s="15" t="s">
        <v>6</v>
      </c>
      <c r="C59" s="16">
        <v>166500</v>
      </c>
      <c r="D59" s="16"/>
      <c r="E59" s="16">
        <v>166500</v>
      </c>
      <c r="F59" s="16"/>
      <c r="G59" s="44">
        <f t="shared" si="1"/>
        <v>0</v>
      </c>
    </row>
    <row r="60" spans="1:7" ht="21">
      <c r="A60" s="18" t="s">
        <v>38</v>
      </c>
      <c r="B60" s="39" t="s">
        <v>6</v>
      </c>
      <c r="C60" s="40">
        <v>38000</v>
      </c>
      <c r="D60" s="40"/>
      <c r="E60" s="16">
        <v>38000</v>
      </c>
      <c r="F60" s="16"/>
      <c r="G60" s="44">
        <f t="shared" si="1"/>
        <v>0</v>
      </c>
    </row>
    <row r="61" spans="1:7" ht="21">
      <c r="A61" s="18" t="s">
        <v>55</v>
      </c>
      <c r="B61" s="42" t="s">
        <v>6</v>
      </c>
      <c r="C61" s="99">
        <v>2231000</v>
      </c>
      <c r="D61" s="99">
        <v>2231000</v>
      </c>
      <c r="E61" s="99"/>
      <c r="F61" s="99"/>
      <c r="G61" s="44">
        <f t="shared" si="1"/>
        <v>0</v>
      </c>
    </row>
    <row r="62" spans="1:7" ht="21">
      <c r="A62" s="89"/>
      <c r="B62" s="90"/>
      <c r="C62" s="91"/>
      <c r="D62" s="91"/>
      <c r="E62" s="91"/>
      <c r="F62" s="91"/>
      <c r="G62" s="44"/>
    </row>
    <row r="63" spans="1:7" ht="21">
      <c r="A63" s="125" t="s">
        <v>196</v>
      </c>
      <c r="B63" s="39"/>
      <c r="C63" s="40"/>
      <c r="D63" s="40"/>
      <c r="E63" s="40"/>
      <c r="F63" s="122"/>
    </row>
    <row r="64" spans="1:7" ht="21">
      <c r="A64" s="18" t="s">
        <v>20</v>
      </c>
      <c r="B64" s="15" t="s">
        <v>6</v>
      </c>
      <c r="C64" s="16">
        <v>12000</v>
      </c>
      <c r="D64" s="16">
        <v>12000</v>
      </c>
      <c r="E64" s="16"/>
      <c r="F64" s="16"/>
      <c r="G64" s="44">
        <f t="shared" si="1"/>
        <v>0</v>
      </c>
    </row>
    <row r="65" spans="1:7" ht="21">
      <c r="A65" s="18" t="s">
        <v>39</v>
      </c>
      <c r="B65" s="15" t="s">
        <v>6</v>
      </c>
      <c r="C65" s="16">
        <v>38000</v>
      </c>
      <c r="D65" s="16"/>
      <c r="E65" s="16">
        <v>38000</v>
      </c>
      <c r="F65" s="16"/>
      <c r="G65" s="44">
        <f t="shared" si="1"/>
        <v>0</v>
      </c>
    </row>
    <row r="66" spans="1:7" ht="21">
      <c r="A66" s="18" t="s">
        <v>56</v>
      </c>
      <c r="B66" s="15" t="s">
        <v>6</v>
      </c>
      <c r="C66" s="16">
        <v>72000</v>
      </c>
      <c r="D66" s="16"/>
      <c r="E66" s="16">
        <v>72000</v>
      </c>
      <c r="F66" s="16"/>
      <c r="G66" s="44">
        <f t="shared" si="1"/>
        <v>0</v>
      </c>
    </row>
    <row r="67" spans="1:7" ht="21">
      <c r="A67" s="18" t="s">
        <v>234</v>
      </c>
      <c r="B67" s="15" t="s">
        <v>6</v>
      </c>
      <c r="C67" s="16">
        <v>50000</v>
      </c>
      <c r="D67" s="16"/>
      <c r="E67" s="16">
        <v>50000</v>
      </c>
      <c r="F67" s="16"/>
      <c r="G67" s="44">
        <f t="shared" si="1"/>
        <v>0</v>
      </c>
    </row>
    <row r="68" spans="1:7" ht="21">
      <c r="A68" s="18" t="s">
        <v>9</v>
      </c>
      <c r="B68" s="15" t="s">
        <v>6</v>
      </c>
      <c r="C68" s="16">
        <v>114400</v>
      </c>
      <c r="D68" s="16">
        <v>114400</v>
      </c>
      <c r="E68" s="16"/>
      <c r="F68" s="16"/>
      <c r="G68" s="44">
        <f t="shared" si="1"/>
        <v>0</v>
      </c>
    </row>
    <row r="69" spans="1:7" ht="21">
      <c r="A69" s="18" t="s">
        <v>42</v>
      </c>
      <c r="B69" s="15" t="s">
        <v>6</v>
      </c>
      <c r="C69" s="16">
        <v>29000</v>
      </c>
      <c r="D69" s="16"/>
      <c r="E69" s="16">
        <v>29000</v>
      </c>
      <c r="F69" s="16"/>
      <c r="G69" s="44">
        <f t="shared" si="1"/>
        <v>0</v>
      </c>
    </row>
    <row r="70" spans="1:7" ht="21">
      <c r="A70" s="156" t="s">
        <v>199</v>
      </c>
      <c r="B70" s="11" t="s">
        <v>6</v>
      </c>
      <c r="C70" s="33">
        <f>C8+C26+C34+C51</f>
        <v>26429100</v>
      </c>
      <c r="D70" s="33">
        <f>D8+D26+D34+D51</f>
        <v>23117300</v>
      </c>
      <c r="E70" s="33">
        <f>E8+E26+E34+E51</f>
        <v>2279600</v>
      </c>
      <c r="F70" s="33">
        <f>F8+F26+F34+F51</f>
        <v>1032200</v>
      </c>
      <c r="G70" s="44">
        <f t="shared" si="1"/>
        <v>0</v>
      </c>
    </row>
    <row r="71" spans="1:7" ht="21">
      <c r="A71" s="157"/>
      <c r="B71" s="11" t="s">
        <v>5</v>
      </c>
      <c r="C71" s="33"/>
      <c r="D71" s="12"/>
      <c r="E71" s="12"/>
      <c r="F71" s="12"/>
      <c r="G71" s="44">
        <f t="shared" si="1"/>
        <v>0</v>
      </c>
    </row>
    <row r="72" spans="1:7" ht="21">
      <c r="A72" s="158" t="s">
        <v>131</v>
      </c>
      <c r="B72" s="26" t="s">
        <v>6</v>
      </c>
      <c r="C72" s="34">
        <f>C70</f>
        <v>26429100</v>
      </c>
      <c r="D72" s="34">
        <f t="shared" ref="D72:F72" si="8">D70</f>
        <v>23117300</v>
      </c>
      <c r="E72" s="34">
        <f t="shared" si="8"/>
        <v>2279600</v>
      </c>
      <c r="F72" s="34">
        <f t="shared" si="8"/>
        <v>1032200</v>
      </c>
      <c r="G72" s="44">
        <f t="shared" si="1"/>
        <v>0</v>
      </c>
    </row>
    <row r="73" spans="1:7" ht="21">
      <c r="A73" s="159"/>
      <c r="B73" s="26" t="s">
        <v>5</v>
      </c>
      <c r="C73" s="34"/>
      <c r="D73" s="27"/>
      <c r="E73" s="27"/>
      <c r="F73" s="27"/>
      <c r="G73" s="44">
        <f t="shared" si="1"/>
        <v>0</v>
      </c>
    </row>
    <row r="74" spans="1:7" ht="19.5" customHeight="1">
      <c r="A74" s="28"/>
      <c r="B74" s="28"/>
      <c r="C74" s="35"/>
      <c r="D74" s="29"/>
      <c r="E74" s="29"/>
      <c r="F74" s="29"/>
    </row>
    <row r="75" spans="1:7" ht="28.5" customHeight="1">
      <c r="A75" s="3" t="s">
        <v>27</v>
      </c>
      <c r="B75" s="28"/>
      <c r="C75" s="35"/>
      <c r="D75" s="29"/>
      <c r="E75" s="29"/>
      <c r="F75" s="29"/>
    </row>
  </sheetData>
  <mergeCells count="8">
    <mergeCell ref="A70:A71"/>
    <mergeCell ref="A72:A73"/>
    <mergeCell ref="A1:F1"/>
    <mergeCell ref="E5:E6"/>
    <mergeCell ref="F5:F6"/>
    <mergeCell ref="C5:C6"/>
    <mergeCell ref="A5:A6"/>
    <mergeCell ref="D5:D6"/>
  </mergeCells>
  <pageMargins left="0.59055118110236227" right="0.78740157480314965" top="0.74803149606299213" bottom="0.74803149606299213" header="0.31496062992125984" footer="0.31496062992125984"/>
  <pageSetup paperSize="9" scale="90" orientation="landscape" r:id="rId1"/>
  <headerFooter>
    <oddHeader>&amp;R&amp;"TH SarabunPSK,ธรรมดา"&amp;16แบบ สงม. 2    (สำนักงานเขต) &amp;"-,ธรรมดา"&amp;11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G89"/>
  <sheetViews>
    <sheetView zoomScale="90" zoomScaleNormal="90" workbookViewId="0">
      <pane ySplit="6" topLeftCell="A64" activePane="bottomLeft" state="frozen"/>
      <selection pane="bottomLeft" activeCell="D46" sqref="D46"/>
    </sheetView>
  </sheetViews>
  <sheetFormatPr defaultRowHeight="14.25"/>
  <cols>
    <col min="1" max="1" width="51.25" customWidth="1"/>
    <col min="2" max="2" width="8.125" customWidth="1"/>
    <col min="3" max="3" width="15.625" style="30" customWidth="1"/>
    <col min="4" max="6" width="20.625" style="30" customWidth="1"/>
    <col min="7" max="15" width="39.375" customWidth="1"/>
  </cols>
  <sheetData>
    <row r="1" spans="1:7" ht="21">
      <c r="A1" s="132" t="s">
        <v>226</v>
      </c>
      <c r="B1" s="132"/>
      <c r="C1" s="132"/>
      <c r="D1" s="132"/>
      <c r="E1" s="132"/>
      <c r="F1" s="132"/>
    </row>
    <row r="2" spans="1:7" ht="21">
      <c r="A2" s="1" t="s">
        <v>0</v>
      </c>
      <c r="B2" s="1"/>
      <c r="C2" s="2"/>
      <c r="D2" s="2"/>
      <c r="E2" s="2"/>
      <c r="F2" s="2"/>
    </row>
    <row r="3" spans="1:7" ht="21">
      <c r="A3" s="3" t="s">
        <v>58</v>
      </c>
      <c r="B3" s="3"/>
      <c r="C3" s="31"/>
      <c r="D3" s="4"/>
      <c r="E3" s="4"/>
      <c r="F3" s="4" t="s">
        <v>2</v>
      </c>
    </row>
    <row r="4" spans="1:7" ht="21">
      <c r="A4" s="3"/>
      <c r="B4" s="3"/>
      <c r="C4" s="31"/>
      <c r="D4" s="4"/>
      <c r="E4" s="4"/>
      <c r="F4" s="4"/>
    </row>
    <row r="5" spans="1:7" ht="21" customHeight="1">
      <c r="A5" s="160" t="s">
        <v>3</v>
      </c>
      <c r="B5" s="5" t="s">
        <v>4</v>
      </c>
      <c r="C5" s="162" t="s">
        <v>28</v>
      </c>
      <c r="D5" s="164" t="s">
        <v>270</v>
      </c>
      <c r="E5" s="164" t="s">
        <v>271</v>
      </c>
      <c r="F5" s="164" t="s">
        <v>272</v>
      </c>
    </row>
    <row r="6" spans="1:7" ht="21">
      <c r="A6" s="161"/>
      <c r="B6" s="6" t="s">
        <v>5</v>
      </c>
      <c r="C6" s="163"/>
      <c r="D6" s="165"/>
      <c r="E6" s="165"/>
      <c r="F6" s="165"/>
    </row>
    <row r="7" spans="1:7" ht="21">
      <c r="A7" s="7" t="s">
        <v>191</v>
      </c>
      <c r="B7" s="8"/>
      <c r="C7" s="32"/>
      <c r="D7" s="32"/>
      <c r="E7" s="32"/>
      <c r="F7" s="121"/>
      <c r="G7" s="44">
        <f>C7-D7-E7-F7</f>
        <v>0</v>
      </c>
    </row>
    <row r="8" spans="1:7" ht="21">
      <c r="A8" s="10" t="s">
        <v>212</v>
      </c>
      <c r="B8" s="11" t="s">
        <v>6</v>
      </c>
      <c r="C8" s="33">
        <f>C10</f>
        <v>2357400</v>
      </c>
      <c r="D8" s="33">
        <f t="shared" ref="D8:F8" si="0">D10</f>
        <v>901100</v>
      </c>
      <c r="E8" s="33">
        <f t="shared" si="0"/>
        <v>773700</v>
      </c>
      <c r="F8" s="33">
        <f t="shared" si="0"/>
        <v>682600</v>
      </c>
      <c r="G8" s="44">
        <f t="shared" ref="G8:G63" si="1">C8-D8-E8-F8</f>
        <v>0</v>
      </c>
    </row>
    <row r="9" spans="1:7" ht="21">
      <c r="A9" s="13"/>
      <c r="B9" s="11" t="s">
        <v>5</v>
      </c>
      <c r="C9" s="33"/>
      <c r="D9" s="12"/>
      <c r="E9" s="12"/>
      <c r="F9" s="12"/>
      <c r="G9" s="44">
        <f t="shared" si="1"/>
        <v>0</v>
      </c>
    </row>
    <row r="10" spans="1:7" ht="21">
      <c r="A10" s="14" t="s">
        <v>193</v>
      </c>
      <c r="B10" s="15" t="s">
        <v>6</v>
      </c>
      <c r="C10" s="16">
        <f>C14+C18+C19+C21+C22+C23+C24+C15+C16</f>
        <v>2357400</v>
      </c>
      <c r="D10" s="16">
        <f t="shared" ref="D10:F10" si="2">D14+D18+D19+D21+D22+D23+D24+D15+D16</f>
        <v>901100</v>
      </c>
      <c r="E10" s="16">
        <f t="shared" si="2"/>
        <v>773700</v>
      </c>
      <c r="F10" s="16">
        <f t="shared" si="2"/>
        <v>682600</v>
      </c>
      <c r="G10" s="44">
        <f t="shared" si="1"/>
        <v>0</v>
      </c>
    </row>
    <row r="11" spans="1:7" ht="21">
      <c r="A11" s="17"/>
      <c r="B11" s="15" t="s">
        <v>5</v>
      </c>
      <c r="C11" s="16"/>
      <c r="D11" s="16"/>
      <c r="E11" s="16"/>
      <c r="F11" s="16"/>
      <c r="G11" s="44">
        <f t="shared" si="1"/>
        <v>0</v>
      </c>
    </row>
    <row r="12" spans="1:7" ht="21">
      <c r="A12" s="14" t="s">
        <v>7</v>
      </c>
      <c r="B12" s="15"/>
      <c r="C12" s="16"/>
      <c r="D12" s="16"/>
      <c r="E12" s="16"/>
      <c r="F12" s="16"/>
      <c r="G12" s="44">
        <f t="shared" si="1"/>
        <v>0</v>
      </c>
    </row>
    <row r="13" spans="1:7" ht="21">
      <c r="A13" s="106" t="s">
        <v>194</v>
      </c>
      <c r="B13" s="15"/>
      <c r="C13" s="16"/>
      <c r="D13" s="16"/>
      <c r="E13" s="16"/>
      <c r="F13" s="122"/>
    </row>
    <row r="14" spans="1:7" ht="21">
      <c r="A14" s="18" t="s">
        <v>11</v>
      </c>
      <c r="B14" s="15" t="s">
        <v>6</v>
      </c>
      <c r="C14" s="16">
        <v>895000</v>
      </c>
      <c r="D14" s="16">
        <v>301200</v>
      </c>
      <c r="E14" s="16">
        <v>293800</v>
      </c>
      <c r="F14" s="16">
        <v>300000</v>
      </c>
      <c r="G14" s="44">
        <f t="shared" si="1"/>
        <v>0</v>
      </c>
    </row>
    <row r="15" spans="1:7" ht="42">
      <c r="A15" s="20" t="s">
        <v>235</v>
      </c>
      <c r="B15" s="15" t="s">
        <v>6</v>
      </c>
      <c r="C15" s="16">
        <v>528400</v>
      </c>
      <c r="D15" s="16">
        <v>176700</v>
      </c>
      <c r="E15" s="16">
        <v>172200</v>
      </c>
      <c r="F15" s="16">
        <v>179500</v>
      </c>
      <c r="G15" s="44">
        <f t="shared" ref="G15" si="3">C15-D15-E15-F15</f>
        <v>0</v>
      </c>
    </row>
    <row r="16" spans="1:7" ht="21">
      <c r="A16" s="20" t="s">
        <v>236</v>
      </c>
      <c r="B16" s="15" t="s">
        <v>6</v>
      </c>
      <c r="C16" s="16">
        <v>599000</v>
      </c>
      <c r="D16" s="16">
        <v>200200</v>
      </c>
      <c r="E16" s="16">
        <v>195700</v>
      </c>
      <c r="F16" s="16">
        <v>203100</v>
      </c>
      <c r="G16" s="44">
        <f t="shared" ref="G16" si="4">C16-D16-E16-F16</f>
        <v>0</v>
      </c>
    </row>
    <row r="17" spans="1:7" ht="21">
      <c r="A17" s="106" t="s">
        <v>195</v>
      </c>
      <c r="B17" s="15"/>
      <c r="C17" s="16"/>
      <c r="D17" s="16"/>
      <c r="E17" s="16"/>
      <c r="F17" s="122"/>
    </row>
    <row r="18" spans="1:7" ht="21">
      <c r="A18" s="18" t="s">
        <v>13</v>
      </c>
      <c r="B18" s="15" t="s">
        <v>6</v>
      </c>
      <c r="C18" s="16">
        <v>27000</v>
      </c>
      <c r="D18" s="16">
        <v>10000</v>
      </c>
      <c r="E18" s="16">
        <v>17000</v>
      </c>
      <c r="F18" s="16"/>
      <c r="G18" s="44">
        <f t="shared" si="1"/>
        <v>0</v>
      </c>
    </row>
    <row r="19" spans="1:7" ht="21">
      <c r="A19" s="18" t="s">
        <v>15</v>
      </c>
      <c r="B19" s="15" t="s">
        <v>6</v>
      </c>
      <c r="C19" s="16">
        <v>40000</v>
      </c>
      <c r="D19" s="16">
        <v>40000</v>
      </c>
      <c r="E19" s="16"/>
      <c r="F19" s="16"/>
      <c r="G19" s="44">
        <f t="shared" si="1"/>
        <v>0</v>
      </c>
    </row>
    <row r="20" spans="1:7" ht="21">
      <c r="A20" s="106" t="s">
        <v>196</v>
      </c>
      <c r="B20" s="15"/>
      <c r="C20" s="16"/>
      <c r="D20" s="16"/>
      <c r="E20" s="16"/>
      <c r="F20" s="122"/>
    </row>
    <row r="21" spans="1:7" ht="21">
      <c r="A21" s="18" t="s">
        <v>233</v>
      </c>
      <c r="B21" s="15" t="s">
        <v>6</v>
      </c>
      <c r="C21" s="16">
        <v>210700</v>
      </c>
      <c r="D21" s="16">
        <v>115700</v>
      </c>
      <c r="E21" s="16">
        <v>95000</v>
      </c>
      <c r="F21" s="16"/>
      <c r="G21" s="44">
        <f t="shared" si="1"/>
        <v>0</v>
      </c>
    </row>
    <row r="22" spans="1:7" ht="21">
      <c r="A22" s="18" t="s">
        <v>19</v>
      </c>
      <c r="B22" s="42" t="s">
        <v>6</v>
      </c>
      <c r="C22" s="99">
        <v>35000</v>
      </c>
      <c r="D22" s="99">
        <v>35000</v>
      </c>
      <c r="E22" s="99"/>
      <c r="F22" s="99"/>
      <c r="G22" s="44">
        <f t="shared" si="1"/>
        <v>0</v>
      </c>
    </row>
    <row r="23" spans="1:7" ht="21">
      <c r="A23" s="18" t="s">
        <v>20</v>
      </c>
      <c r="B23" s="15" t="s">
        <v>6</v>
      </c>
      <c r="C23" s="16">
        <v>17900</v>
      </c>
      <c r="D23" s="16">
        <v>17900</v>
      </c>
      <c r="E23" s="16"/>
      <c r="F23" s="16"/>
      <c r="G23" s="44">
        <f t="shared" si="1"/>
        <v>0</v>
      </c>
    </row>
    <row r="24" spans="1:7" ht="21">
      <c r="A24" s="19" t="s">
        <v>9</v>
      </c>
      <c r="B24" s="15" t="s">
        <v>6</v>
      </c>
      <c r="C24" s="16">
        <v>4400</v>
      </c>
      <c r="D24" s="16">
        <v>4400</v>
      </c>
      <c r="E24" s="16"/>
      <c r="F24" s="16"/>
      <c r="G24" s="44">
        <f t="shared" si="1"/>
        <v>0</v>
      </c>
    </row>
    <row r="25" spans="1:7" ht="21">
      <c r="A25" s="36" t="s">
        <v>213</v>
      </c>
      <c r="B25" s="37" t="s">
        <v>6</v>
      </c>
      <c r="C25" s="41">
        <f>C27+C42</f>
        <v>78377500</v>
      </c>
      <c r="D25" s="41">
        <f>D27+D42</f>
        <v>25312900</v>
      </c>
      <c r="E25" s="41">
        <f>E27+E42</f>
        <v>27793900</v>
      </c>
      <c r="F25" s="41">
        <f>F27+F42</f>
        <v>25270700</v>
      </c>
      <c r="G25" s="44">
        <f t="shared" si="1"/>
        <v>0</v>
      </c>
    </row>
    <row r="26" spans="1:7" ht="21">
      <c r="A26" s="13"/>
      <c r="B26" s="11" t="s">
        <v>5</v>
      </c>
      <c r="C26" s="33"/>
      <c r="D26" s="12"/>
      <c r="E26" s="12"/>
      <c r="F26" s="12"/>
      <c r="G26" s="44">
        <f t="shared" si="1"/>
        <v>0</v>
      </c>
    </row>
    <row r="27" spans="1:7" ht="21">
      <c r="A27" s="38" t="s">
        <v>30</v>
      </c>
      <c r="B27" s="39" t="s">
        <v>6</v>
      </c>
      <c r="C27" s="40">
        <f>C31+C32+C33+C35+C36+C38+C39+C40+C41</f>
        <v>62286200</v>
      </c>
      <c r="D27" s="40">
        <f t="shared" ref="D27:F27" si="5">D31+D32+D33+D35+D36+D38+D39+D40+D41</f>
        <v>18525600</v>
      </c>
      <c r="E27" s="40">
        <f t="shared" si="5"/>
        <v>22614400</v>
      </c>
      <c r="F27" s="40">
        <f t="shared" si="5"/>
        <v>21146200</v>
      </c>
      <c r="G27" s="44">
        <f t="shared" si="1"/>
        <v>0</v>
      </c>
    </row>
    <row r="28" spans="1:7" ht="21">
      <c r="A28" s="17"/>
      <c r="B28" s="15" t="s">
        <v>5</v>
      </c>
      <c r="C28" s="16"/>
      <c r="D28" s="16"/>
      <c r="E28" s="16"/>
      <c r="F28" s="16"/>
      <c r="G28" s="44">
        <f t="shared" si="1"/>
        <v>0</v>
      </c>
    </row>
    <row r="29" spans="1:7" ht="21">
      <c r="A29" s="14" t="s">
        <v>7</v>
      </c>
      <c r="B29" s="15"/>
      <c r="C29" s="16"/>
      <c r="D29" s="16"/>
      <c r="E29" s="16"/>
      <c r="F29" s="16"/>
      <c r="G29" s="44">
        <f t="shared" si="1"/>
        <v>0</v>
      </c>
    </row>
    <row r="30" spans="1:7" ht="21">
      <c r="A30" s="106" t="s">
        <v>194</v>
      </c>
      <c r="B30" s="15"/>
      <c r="C30" s="16"/>
      <c r="D30" s="16"/>
      <c r="E30" s="16"/>
      <c r="F30" s="122"/>
    </row>
    <row r="31" spans="1:7" ht="21">
      <c r="A31" s="18" t="s">
        <v>59</v>
      </c>
      <c r="B31" s="15" t="s">
        <v>6</v>
      </c>
      <c r="C31" s="16">
        <v>2376000</v>
      </c>
      <c r="D31" s="16">
        <v>792000</v>
      </c>
      <c r="E31" s="16">
        <v>792000</v>
      </c>
      <c r="F31" s="16">
        <v>792000</v>
      </c>
      <c r="G31" s="44">
        <f t="shared" si="1"/>
        <v>0</v>
      </c>
    </row>
    <row r="32" spans="1:7" ht="21">
      <c r="A32" s="18" t="s">
        <v>60</v>
      </c>
      <c r="B32" s="15" t="s">
        <v>6</v>
      </c>
      <c r="C32" s="16">
        <v>37814700</v>
      </c>
      <c r="D32" s="16">
        <v>11380000</v>
      </c>
      <c r="E32" s="16">
        <v>13234700</v>
      </c>
      <c r="F32" s="16">
        <v>13200000</v>
      </c>
      <c r="G32" s="44">
        <f t="shared" si="1"/>
        <v>0</v>
      </c>
    </row>
    <row r="33" spans="1:7" ht="21">
      <c r="A33" s="18" t="s">
        <v>61</v>
      </c>
      <c r="B33" s="15" t="s">
        <v>6</v>
      </c>
      <c r="C33" s="16">
        <v>1502000</v>
      </c>
      <c r="D33" s="16">
        <v>551600</v>
      </c>
      <c r="E33" s="16">
        <v>465600</v>
      </c>
      <c r="F33" s="16">
        <v>484800</v>
      </c>
      <c r="G33" s="44">
        <f t="shared" si="1"/>
        <v>0</v>
      </c>
    </row>
    <row r="34" spans="1:7" ht="21">
      <c r="A34" s="106" t="s">
        <v>195</v>
      </c>
      <c r="B34" s="15"/>
      <c r="C34" s="16"/>
      <c r="D34" s="16"/>
      <c r="E34" s="16"/>
      <c r="F34" s="122"/>
    </row>
    <row r="35" spans="1:7" ht="21">
      <c r="A35" s="18" t="s">
        <v>62</v>
      </c>
      <c r="B35" s="15" t="s">
        <v>6</v>
      </c>
      <c r="C35" s="16">
        <v>29800</v>
      </c>
      <c r="D35" s="16">
        <v>10000</v>
      </c>
      <c r="E35" s="16">
        <v>10000</v>
      </c>
      <c r="F35" s="16">
        <v>9800</v>
      </c>
      <c r="G35" s="44">
        <f t="shared" si="1"/>
        <v>0</v>
      </c>
    </row>
    <row r="36" spans="1:7" ht="63">
      <c r="A36" s="20" t="s">
        <v>237</v>
      </c>
      <c r="B36" s="15" t="s">
        <v>6</v>
      </c>
      <c r="C36" s="16">
        <v>432000</v>
      </c>
      <c r="D36" s="16">
        <v>432000</v>
      </c>
      <c r="E36" s="16"/>
      <c r="F36" s="16"/>
      <c r="G36" s="44">
        <f t="shared" si="1"/>
        <v>0</v>
      </c>
    </row>
    <row r="37" spans="1:7" ht="21">
      <c r="A37" s="106" t="s">
        <v>196</v>
      </c>
      <c r="B37" s="15"/>
      <c r="C37" s="16"/>
      <c r="D37" s="16"/>
      <c r="E37" s="16"/>
      <c r="F37" s="122"/>
    </row>
    <row r="38" spans="1:7" ht="21">
      <c r="A38" s="18" t="s">
        <v>63</v>
      </c>
      <c r="B38" s="15" t="s">
        <v>6</v>
      </c>
      <c r="C38" s="16">
        <v>180000</v>
      </c>
      <c r="D38" s="16">
        <v>180000</v>
      </c>
      <c r="E38" s="16"/>
      <c r="F38" s="16"/>
      <c r="G38" s="44">
        <f t="shared" si="1"/>
        <v>0</v>
      </c>
    </row>
    <row r="39" spans="1:7" ht="21">
      <c r="A39" s="18" t="s">
        <v>64</v>
      </c>
      <c r="B39" s="15" t="s">
        <v>6</v>
      </c>
      <c r="C39" s="16">
        <v>1410000</v>
      </c>
      <c r="D39" s="16"/>
      <c r="E39" s="16">
        <v>1410000</v>
      </c>
      <c r="F39" s="16"/>
      <c r="G39" s="44">
        <f t="shared" si="1"/>
        <v>0</v>
      </c>
    </row>
    <row r="40" spans="1:7" ht="21">
      <c r="A40" s="18" t="s">
        <v>65</v>
      </c>
      <c r="B40" s="15" t="s">
        <v>6</v>
      </c>
      <c r="C40" s="16">
        <v>42500</v>
      </c>
      <c r="D40" s="16"/>
      <c r="E40" s="16">
        <v>42500</v>
      </c>
      <c r="F40" s="16"/>
      <c r="G40" s="44">
        <f t="shared" si="1"/>
        <v>0</v>
      </c>
    </row>
    <row r="41" spans="1:7" ht="21">
      <c r="A41" s="19" t="s">
        <v>66</v>
      </c>
      <c r="B41" s="15" t="s">
        <v>6</v>
      </c>
      <c r="C41" s="16">
        <v>18499200</v>
      </c>
      <c r="D41" s="16">
        <v>5180000</v>
      </c>
      <c r="E41" s="16">
        <v>6659600</v>
      </c>
      <c r="F41" s="16">
        <v>6659600</v>
      </c>
      <c r="G41" s="44">
        <f t="shared" si="1"/>
        <v>0</v>
      </c>
    </row>
    <row r="42" spans="1:7" ht="21">
      <c r="A42" s="38" t="s">
        <v>31</v>
      </c>
      <c r="B42" s="39" t="s">
        <v>6</v>
      </c>
      <c r="C42" s="40">
        <f>C44+C46+C48+C50+C52+C54+C56+C58+C60+C62+C64+C66</f>
        <v>16091300</v>
      </c>
      <c r="D42" s="40">
        <f t="shared" ref="D42:F42" si="6">D44+D46+D48+D50+D52+D54+D56+D58+D60+D62+D64+D66</f>
        <v>6787300</v>
      </c>
      <c r="E42" s="40">
        <f t="shared" si="6"/>
        <v>5179500</v>
      </c>
      <c r="F42" s="40">
        <f t="shared" si="6"/>
        <v>4124500</v>
      </c>
      <c r="G42" s="44">
        <f t="shared" si="1"/>
        <v>0</v>
      </c>
    </row>
    <row r="43" spans="1:7" ht="18" customHeight="1">
      <c r="A43" s="17"/>
      <c r="B43" s="15" t="s">
        <v>5</v>
      </c>
      <c r="C43" s="16"/>
      <c r="D43" s="16"/>
      <c r="E43" s="16"/>
      <c r="F43" s="16"/>
      <c r="G43" s="44">
        <f t="shared" si="1"/>
        <v>0</v>
      </c>
    </row>
    <row r="44" spans="1:7" ht="42">
      <c r="A44" s="20" t="s">
        <v>67</v>
      </c>
      <c r="B44" s="15" t="s">
        <v>6</v>
      </c>
      <c r="C44" s="16">
        <v>7080000</v>
      </c>
      <c r="D44" s="16">
        <v>2360000</v>
      </c>
      <c r="E44" s="16">
        <v>2360000</v>
      </c>
      <c r="F44" s="16">
        <v>2360000</v>
      </c>
      <c r="G44" s="44">
        <f t="shared" si="1"/>
        <v>0</v>
      </c>
    </row>
    <row r="45" spans="1:7" ht="18" customHeight="1">
      <c r="A45" s="17"/>
      <c r="B45" s="15" t="s">
        <v>5</v>
      </c>
      <c r="C45" s="16"/>
      <c r="D45" s="16"/>
      <c r="E45" s="16"/>
      <c r="F45" s="16"/>
      <c r="G45" s="44">
        <f t="shared" si="1"/>
        <v>0</v>
      </c>
    </row>
    <row r="46" spans="1:7" ht="42">
      <c r="A46" s="20" t="s">
        <v>76</v>
      </c>
      <c r="B46" s="15" t="s">
        <v>6</v>
      </c>
      <c r="C46" s="16">
        <v>687000</v>
      </c>
      <c r="D46" s="16">
        <v>687000</v>
      </c>
      <c r="E46" s="76"/>
      <c r="F46" s="16"/>
      <c r="G46" s="44">
        <f t="shared" ref="G46:G47" si="7">C46-D46-E46-F46</f>
        <v>0</v>
      </c>
    </row>
    <row r="47" spans="1:7" ht="21">
      <c r="A47" s="17"/>
      <c r="B47" s="15" t="s">
        <v>5</v>
      </c>
      <c r="C47" s="16"/>
      <c r="D47" s="16"/>
      <c r="E47" s="16"/>
      <c r="F47" s="16"/>
      <c r="G47" s="44">
        <f t="shared" si="7"/>
        <v>0</v>
      </c>
    </row>
    <row r="48" spans="1:7" ht="21">
      <c r="A48" s="20" t="s">
        <v>77</v>
      </c>
      <c r="B48" s="15" t="s">
        <v>6</v>
      </c>
      <c r="C48" s="16">
        <v>648200</v>
      </c>
      <c r="D48" s="16">
        <v>648200</v>
      </c>
      <c r="E48" s="16"/>
      <c r="F48" s="16"/>
      <c r="G48" s="44">
        <f>C48-D48-E48-F48</f>
        <v>0</v>
      </c>
    </row>
    <row r="49" spans="1:7" ht="21">
      <c r="A49" s="17"/>
      <c r="B49" s="15" t="s">
        <v>5</v>
      </c>
      <c r="C49" s="16"/>
      <c r="D49" s="16"/>
      <c r="E49" s="16"/>
      <c r="F49" s="16"/>
      <c r="G49" s="44">
        <f>C49-D49-E49-F49</f>
        <v>0</v>
      </c>
    </row>
    <row r="50" spans="1:7" ht="21">
      <c r="A50" s="20" t="s">
        <v>75</v>
      </c>
      <c r="B50" s="15" t="s">
        <v>6</v>
      </c>
      <c r="C50" s="16">
        <v>973700</v>
      </c>
      <c r="D50" s="16">
        <v>973700</v>
      </c>
      <c r="E50" s="16"/>
      <c r="F50" s="16"/>
      <c r="G50" s="44">
        <f t="shared" si="1"/>
        <v>0</v>
      </c>
    </row>
    <row r="51" spans="1:7" ht="21">
      <c r="A51" s="17"/>
      <c r="B51" s="15" t="s">
        <v>5</v>
      </c>
      <c r="C51" s="16"/>
      <c r="D51" s="16"/>
      <c r="E51" s="16"/>
      <c r="F51" s="16"/>
      <c r="G51" s="44">
        <f t="shared" si="1"/>
        <v>0</v>
      </c>
    </row>
    <row r="52" spans="1:7" ht="21">
      <c r="A52" s="20" t="s">
        <v>78</v>
      </c>
      <c r="B52" s="15" t="s">
        <v>6</v>
      </c>
      <c r="C52" s="16">
        <v>474000</v>
      </c>
      <c r="D52" s="16"/>
      <c r="E52" s="16">
        <v>474000</v>
      </c>
      <c r="F52" s="16"/>
      <c r="G52" s="44">
        <f t="shared" si="1"/>
        <v>0</v>
      </c>
    </row>
    <row r="53" spans="1:7" ht="21">
      <c r="A53" s="17"/>
      <c r="B53" s="15" t="s">
        <v>5</v>
      </c>
      <c r="C53" s="16"/>
      <c r="D53" s="16"/>
      <c r="E53" s="16"/>
      <c r="F53" s="16"/>
      <c r="G53" s="44">
        <f t="shared" si="1"/>
        <v>0</v>
      </c>
    </row>
    <row r="54" spans="1:7" ht="42">
      <c r="A54" s="20" t="s">
        <v>68</v>
      </c>
      <c r="B54" s="15" t="s">
        <v>6</v>
      </c>
      <c r="C54" s="16">
        <v>500000</v>
      </c>
      <c r="D54" s="16">
        <v>150000</v>
      </c>
      <c r="E54" s="16">
        <v>132000</v>
      </c>
      <c r="F54" s="16">
        <v>218000</v>
      </c>
      <c r="G54" s="44">
        <f>C54-D54-E54-F54</f>
        <v>0</v>
      </c>
    </row>
    <row r="55" spans="1:7" ht="21">
      <c r="A55" s="17"/>
      <c r="B55" s="15" t="s">
        <v>5</v>
      </c>
      <c r="C55" s="16"/>
      <c r="D55" s="16"/>
      <c r="E55" s="16"/>
      <c r="F55" s="16"/>
      <c r="G55" s="44">
        <f>C55-D55-E55-F55</f>
        <v>0</v>
      </c>
    </row>
    <row r="56" spans="1:7" ht="42">
      <c r="A56" s="21" t="s">
        <v>69</v>
      </c>
      <c r="B56" s="15" t="s">
        <v>6</v>
      </c>
      <c r="C56" s="16">
        <v>202000</v>
      </c>
      <c r="D56" s="16">
        <v>50600</v>
      </c>
      <c r="E56" s="16">
        <v>51600</v>
      </c>
      <c r="F56" s="16">
        <v>99800</v>
      </c>
      <c r="G56" s="44">
        <f>C56-D56-E56-F56</f>
        <v>0</v>
      </c>
    </row>
    <row r="57" spans="1:7" ht="18" customHeight="1">
      <c r="A57" s="17"/>
      <c r="B57" s="15" t="s">
        <v>5</v>
      </c>
      <c r="C57" s="16"/>
      <c r="D57" s="16"/>
      <c r="E57" s="16"/>
      <c r="F57" s="16"/>
      <c r="G57" s="44">
        <f>C57-D57-E57-F57</f>
        <v>0</v>
      </c>
    </row>
    <row r="58" spans="1:7" ht="21">
      <c r="A58" s="20" t="s">
        <v>79</v>
      </c>
      <c r="B58" s="15" t="s">
        <v>6</v>
      </c>
      <c r="C58" s="16">
        <v>20000</v>
      </c>
      <c r="D58" s="16">
        <v>10000</v>
      </c>
      <c r="E58" s="16">
        <v>4000</v>
      </c>
      <c r="F58" s="16">
        <v>6000</v>
      </c>
      <c r="G58" s="44">
        <f t="shared" si="1"/>
        <v>0</v>
      </c>
    </row>
    <row r="59" spans="1:7" ht="15.75" customHeight="1">
      <c r="A59" s="17"/>
      <c r="B59" s="15" t="s">
        <v>5</v>
      </c>
      <c r="C59" s="16"/>
      <c r="D59" s="16"/>
      <c r="E59" s="16"/>
      <c r="F59" s="16"/>
      <c r="G59" s="44">
        <f t="shared" si="1"/>
        <v>0</v>
      </c>
    </row>
    <row r="60" spans="1:7" ht="21">
      <c r="A60" s="20" t="s">
        <v>70</v>
      </c>
      <c r="B60" s="39" t="s">
        <v>6</v>
      </c>
      <c r="C60" s="40">
        <v>3373900</v>
      </c>
      <c r="D60" s="40">
        <v>1053900</v>
      </c>
      <c r="E60" s="40">
        <v>1174800</v>
      </c>
      <c r="F60" s="40">
        <v>1145200</v>
      </c>
      <c r="G60" s="44">
        <f t="shared" si="1"/>
        <v>0</v>
      </c>
    </row>
    <row r="61" spans="1:7" ht="21">
      <c r="A61" s="17"/>
      <c r="B61" s="15" t="s">
        <v>5</v>
      </c>
      <c r="C61" s="16"/>
      <c r="D61" s="16"/>
      <c r="E61" s="16"/>
      <c r="F61" s="16"/>
      <c r="G61" s="44">
        <f t="shared" si="1"/>
        <v>0</v>
      </c>
    </row>
    <row r="62" spans="1:7" ht="42">
      <c r="A62" s="74" t="s">
        <v>71</v>
      </c>
      <c r="B62" s="39" t="s">
        <v>6</v>
      </c>
      <c r="C62" s="40">
        <v>853800</v>
      </c>
      <c r="D62" s="40">
        <v>629500</v>
      </c>
      <c r="E62" s="40">
        <v>87700</v>
      </c>
      <c r="F62" s="40">
        <v>136600</v>
      </c>
      <c r="G62" s="44">
        <f t="shared" si="1"/>
        <v>0</v>
      </c>
    </row>
    <row r="63" spans="1:7" ht="21">
      <c r="A63" s="17"/>
      <c r="B63" s="15" t="s">
        <v>5</v>
      </c>
      <c r="C63" s="16"/>
      <c r="D63" s="16"/>
      <c r="E63" s="16"/>
      <c r="F63" s="16"/>
      <c r="G63" s="44">
        <f t="shared" si="1"/>
        <v>0</v>
      </c>
    </row>
    <row r="64" spans="1:7" ht="42">
      <c r="A64" s="20" t="s">
        <v>73</v>
      </c>
      <c r="B64" s="15" t="s">
        <v>6</v>
      </c>
      <c r="C64" s="16">
        <v>920700</v>
      </c>
      <c r="D64" s="16">
        <v>116400</v>
      </c>
      <c r="E64" s="16">
        <v>687900</v>
      </c>
      <c r="F64" s="16">
        <v>116400</v>
      </c>
      <c r="G64" s="44">
        <f>C64-D64-E64-F64</f>
        <v>0</v>
      </c>
    </row>
    <row r="65" spans="1:7" ht="21">
      <c r="A65" s="17"/>
      <c r="B65" s="15" t="s">
        <v>5</v>
      </c>
      <c r="C65" s="16"/>
      <c r="D65" s="16"/>
      <c r="E65" s="16"/>
      <c r="F65" s="16"/>
      <c r="G65" s="44">
        <f>C65-D65-E65-F65</f>
        <v>0</v>
      </c>
    </row>
    <row r="66" spans="1:7" ht="21">
      <c r="A66" s="20" t="s">
        <v>253</v>
      </c>
      <c r="B66" s="15" t="s">
        <v>6</v>
      </c>
      <c r="C66" s="16">
        <v>358000</v>
      </c>
      <c r="D66" s="16">
        <v>108000</v>
      </c>
      <c r="E66" s="16">
        <v>207500</v>
      </c>
      <c r="F66" s="16">
        <v>42500</v>
      </c>
      <c r="G66" s="44">
        <f>C66-D66-E66-F66</f>
        <v>0</v>
      </c>
    </row>
    <row r="67" spans="1:7" ht="21">
      <c r="A67" s="17"/>
      <c r="B67" s="15" t="s">
        <v>5</v>
      </c>
      <c r="C67" s="16"/>
      <c r="D67" s="16"/>
      <c r="E67" s="16"/>
      <c r="F67" s="16"/>
      <c r="G67" s="44">
        <f>C67-D67-E67-F67</f>
        <v>0</v>
      </c>
    </row>
    <row r="68" spans="1:7" ht="21">
      <c r="A68" s="127" t="s">
        <v>32</v>
      </c>
      <c r="B68" s="128" t="s">
        <v>6</v>
      </c>
      <c r="C68" s="121">
        <f>C72+C76+C80</f>
        <v>1734000</v>
      </c>
      <c r="D68" s="121">
        <f t="shared" ref="D68:F68" si="8">D72+D76+D80</f>
        <v>684300</v>
      </c>
      <c r="E68" s="121">
        <f t="shared" si="8"/>
        <v>653000</v>
      </c>
      <c r="F68" s="121">
        <f t="shared" si="8"/>
        <v>396700</v>
      </c>
      <c r="G68" s="44">
        <f t="shared" ref="G68:G87" si="9">C68-D68-E68-F68</f>
        <v>0</v>
      </c>
    </row>
    <row r="69" spans="1:7" ht="14.25" customHeight="1">
      <c r="A69" s="127"/>
      <c r="B69" s="128" t="s">
        <v>5</v>
      </c>
      <c r="C69" s="121"/>
      <c r="D69" s="121"/>
      <c r="E69" s="121"/>
      <c r="F69" s="121"/>
      <c r="G69" s="44">
        <f t="shared" ref="G69" si="10">C69-D69-E69-F69</f>
        <v>0</v>
      </c>
    </row>
    <row r="70" spans="1:7" ht="42">
      <c r="A70" s="109" t="s">
        <v>260</v>
      </c>
      <c r="B70" s="107"/>
      <c r="C70" s="108"/>
      <c r="D70" s="108"/>
      <c r="E70" s="108"/>
      <c r="F70" s="41"/>
      <c r="G70" s="44">
        <f>C70-D70-E70-F70</f>
        <v>0</v>
      </c>
    </row>
    <row r="71" spans="1:7" ht="21">
      <c r="A71" s="110" t="s">
        <v>198</v>
      </c>
      <c r="B71" s="15"/>
      <c r="C71" s="16"/>
      <c r="D71" s="16"/>
      <c r="E71" s="16"/>
      <c r="F71" s="16"/>
      <c r="G71" s="44">
        <f t="shared" ref="G71" si="11">C71-D71-E71-F71</f>
        <v>0</v>
      </c>
    </row>
    <row r="72" spans="1:7" s="25" customFormat="1" ht="42">
      <c r="A72" s="22" t="s">
        <v>74</v>
      </c>
      <c r="B72" s="23" t="s">
        <v>6</v>
      </c>
      <c r="C72" s="24">
        <v>400000</v>
      </c>
      <c r="D72" s="24">
        <v>200000</v>
      </c>
      <c r="E72" s="24">
        <v>200000</v>
      </c>
      <c r="F72" s="24"/>
      <c r="G72" s="44">
        <f>C72-D72-E72-F72</f>
        <v>0</v>
      </c>
    </row>
    <row r="73" spans="1:7" ht="21">
      <c r="A73" s="17"/>
      <c r="B73" s="15" t="s">
        <v>5</v>
      </c>
      <c r="C73" s="16"/>
      <c r="D73" s="16"/>
      <c r="E73" s="16"/>
      <c r="F73" s="16"/>
      <c r="G73" s="44">
        <f>C73-D73-E73-F73</f>
        <v>0</v>
      </c>
    </row>
    <row r="74" spans="1:7" ht="21">
      <c r="A74" s="111" t="s">
        <v>214</v>
      </c>
      <c r="B74" s="11"/>
      <c r="C74" s="33"/>
      <c r="D74" s="33"/>
      <c r="E74" s="33"/>
      <c r="F74" s="33"/>
      <c r="G74" s="44">
        <f t="shared" si="9"/>
        <v>0</v>
      </c>
    </row>
    <row r="75" spans="1:7" s="119" customFormat="1" ht="21">
      <c r="A75" s="114" t="s">
        <v>215</v>
      </c>
      <c r="B75" s="115"/>
      <c r="C75" s="116"/>
      <c r="D75" s="117"/>
      <c r="E75" s="117"/>
      <c r="F75" s="117"/>
      <c r="G75" s="118"/>
    </row>
    <row r="76" spans="1:7" ht="21">
      <c r="A76" s="21" t="s">
        <v>72</v>
      </c>
      <c r="B76" s="15" t="s">
        <v>6</v>
      </c>
      <c r="C76" s="16">
        <v>200000</v>
      </c>
      <c r="D76" s="16">
        <v>106300</v>
      </c>
      <c r="E76" s="16">
        <v>75000</v>
      </c>
      <c r="F76" s="16">
        <v>18700</v>
      </c>
      <c r="G76" s="44">
        <f t="shared" si="9"/>
        <v>0</v>
      </c>
    </row>
    <row r="77" spans="1:7" ht="21">
      <c r="A77" s="17"/>
      <c r="B77" s="15" t="s">
        <v>5</v>
      </c>
      <c r="C77" s="16"/>
      <c r="D77" s="16"/>
      <c r="E77" s="16"/>
      <c r="F77" s="16"/>
      <c r="G77" s="44">
        <f t="shared" si="9"/>
        <v>0</v>
      </c>
    </row>
    <row r="78" spans="1:7" ht="21">
      <c r="A78" s="111" t="s">
        <v>261</v>
      </c>
      <c r="B78" s="11"/>
      <c r="C78" s="33"/>
      <c r="D78" s="33"/>
      <c r="E78" s="33"/>
      <c r="F78" s="33"/>
      <c r="G78" s="44">
        <f t="shared" ref="G78" si="12">C78-D78-E78-F78</f>
        <v>0</v>
      </c>
    </row>
    <row r="79" spans="1:7" s="119" customFormat="1" ht="21">
      <c r="A79" s="114" t="s">
        <v>215</v>
      </c>
      <c r="B79" s="115"/>
      <c r="C79" s="116"/>
      <c r="D79" s="117"/>
      <c r="E79" s="117"/>
      <c r="F79" s="117"/>
      <c r="G79" s="118"/>
    </row>
    <row r="80" spans="1:7" ht="21">
      <c r="A80" s="21" t="s">
        <v>262</v>
      </c>
      <c r="B80" s="15" t="s">
        <v>6</v>
      </c>
      <c r="C80" s="16">
        <v>1134000</v>
      </c>
      <c r="D80" s="16">
        <v>378000</v>
      </c>
      <c r="E80" s="16">
        <v>378000</v>
      </c>
      <c r="F80" s="16">
        <v>378000</v>
      </c>
      <c r="G80" s="44">
        <f t="shared" ref="G80:G81" si="13">C80-D80-E80-F80</f>
        <v>0</v>
      </c>
    </row>
    <row r="81" spans="1:7" ht="21">
      <c r="A81" s="17"/>
      <c r="B81" s="15" t="s">
        <v>5</v>
      </c>
      <c r="C81" s="16"/>
      <c r="D81" s="16"/>
      <c r="E81" s="16"/>
      <c r="F81" s="16"/>
      <c r="G81" s="44">
        <f t="shared" si="13"/>
        <v>0</v>
      </c>
    </row>
    <row r="82" spans="1:7" ht="21">
      <c r="A82" s="156" t="s">
        <v>199</v>
      </c>
      <c r="B82" s="11" t="s">
        <v>6</v>
      </c>
      <c r="C82" s="33">
        <f>C8+C25</f>
        <v>80734900</v>
      </c>
      <c r="D82" s="33">
        <f>D8+D25</f>
        <v>26214000</v>
      </c>
      <c r="E82" s="33">
        <f>E8+E25</f>
        <v>28567600</v>
      </c>
      <c r="F82" s="33">
        <f>F8+F25</f>
        <v>25953300</v>
      </c>
      <c r="G82" s="44">
        <f t="shared" si="9"/>
        <v>0</v>
      </c>
    </row>
    <row r="83" spans="1:7" ht="21">
      <c r="A83" s="157"/>
      <c r="B83" s="11" t="s">
        <v>5</v>
      </c>
      <c r="C83" s="33"/>
      <c r="D83" s="12"/>
      <c r="E83" s="12"/>
      <c r="F83" s="12"/>
      <c r="G83" s="44">
        <f t="shared" si="9"/>
        <v>0</v>
      </c>
    </row>
    <row r="84" spans="1:7" ht="21">
      <c r="A84" s="156" t="s">
        <v>139</v>
      </c>
      <c r="B84" s="11" t="s">
        <v>6</v>
      </c>
      <c r="C84" s="33">
        <f>C68</f>
        <v>1734000</v>
      </c>
      <c r="D84" s="33">
        <f t="shared" ref="D84:F84" si="14">D68</f>
        <v>684300</v>
      </c>
      <c r="E84" s="33">
        <f t="shared" si="14"/>
        <v>653000</v>
      </c>
      <c r="F84" s="33">
        <f t="shared" si="14"/>
        <v>396700</v>
      </c>
      <c r="G84" s="44">
        <f t="shared" si="9"/>
        <v>0</v>
      </c>
    </row>
    <row r="85" spans="1:7" ht="21">
      <c r="A85" s="157"/>
      <c r="B85" s="11" t="s">
        <v>5</v>
      </c>
      <c r="C85" s="33"/>
      <c r="D85" s="12"/>
      <c r="E85" s="12"/>
      <c r="F85" s="12"/>
      <c r="G85" s="44">
        <f t="shared" si="9"/>
        <v>0</v>
      </c>
    </row>
    <row r="86" spans="1:7" ht="21">
      <c r="A86" s="158" t="s">
        <v>131</v>
      </c>
      <c r="B86" s="26" t="s">
        <v>6</v>
      </c>
      <c r="C86" s="34">
        <f>C82+C84</f>
        <v>82468900</v>
      </c>
      <c r="D86" s="34">
        <f t="shared" ref="D86:F86" si="15">D82+D84</f>
        <v>26898300</v>
      </c>
      <c r="E86" s="34">
        <f t="shared" si="15"/>
        <v>29220600</v>
      </c>
      <c r="F86" s="34">
        <f t="shared" si="15"/>
        <v>26350000</v>
      </c>
      <c r="G86" s="44">
        <f t="shared" si="9"/>
        <v>0</v>
      </c>
    </row>
    <row r="87" spans="1:7" ht="21">
      <c r="A87" s="159"/>
      <c r="B87" s="26" t="s">
        <v>5</v>
      </c>
      <c r="C87" s="34"/>
      <c r="D87" s="27"/>
      <c r="E87" s="27"/>
      <c r="F87" s="27"/>
      <c r="G87" s="44">
        <f t="shared" si="9"/>
        <v>0</v>
      </c>
    </row>
    <row r="88" spans="1:7" ht="19.5" customHeight="1">
      <c r="A88" s="28"/>
      <c r="B88" s="28"/>
      <c r="C88" s="35"/>
      <c r="D88" s="29"/>
      <c r="E88" s="29"/>
      <c r="F88" s="29"/>
    </row>
    <row r="89" spans="1:7" ht="28.5" customHeight="1">
      <c r="A89" s="3" t="s">
        <v>27</v>
      </c>
      <c r="B89" s="28"/>
      <c r="C89" s="35"/>
      <c r="D89" s="29"/>
      <c r="E89" s="29"/>
      <c r="F89" s="29"/>
    </row>
  </sheetData>
  <mergeCells count="9">
    <mergeCell ref="A82:A83"/>
    <mergeCell ref="A84:A85"/>
    <mergeCell ref="A86:A87"/>
    <mergeCell ref="A1:F1"/>
    <mergeCell ref="E5:E6"/>
    <mergeCell ref="F5:F6"/>
    <mergeCell ref="C5:C6"/>
    <mergeCell ref="A5:A6"/>
    <mergeCell ref="D5:D6"/>
  </mergeCells>
  <pageMargins left="0.59055118110236227" right="0.78740157480314965" top="0.74803149606299213" bottom="0.74803149606299213" header="0.31496062992125984" footer="0.31496062992125984"/>
  <pageSetup paperSize="9" scale="90" orientation="landscape" r:id="rId1"/>
  <headerFooter>
    <oddHeader>&amp;R&amp;"TH SarabunPSK,ธรรมดา"&amp;16แบบ สงม. 2    (สำนักงานเขต) &amp;"-,ธรรมดา"&amp;11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H80"/>
  <sheetViews>
    <sheetView topLeftCell="A58" zoomScale="90" zoomScaleNormal="90" workbookViewId="0">
      <selection activeCell="C67" sqref="C67"/>
    </sheetView>
  </sheetViews>
  <sheetFormatPr defaultRowHeight="14.25"/>
  <cols>
    <col min="1" max="1" width="51.625" customWidth="1"/>
    <col min="2" max="2" width="8.125" customWidth="1"/>
    <col min="3" max="3" width="15.625" style="30" customWidth="1"/>
    <col min="4" max="6" width="20.625" style="30" customWidth="1"/>
    <col min="7" max="15" width="39.375" customWidth="1"/>
  </cols>
  <sheetData>
    <row r="1" spans="1:7" ht="21">
      <c r="A1" s="132" t="s">
        <v>226</v>
      </c>
      <c r="B1" s="132"/>
      <c r="C1" s="132"/>
      <c r="D1" s="132"/>
      <c r="E1" s="132"/>
      <c r="F1" s="132"/>
    </row>
    <row r="2" spans="1:7" ht="21">
      <c r="A2" s="1" t="s">
        <v>0</v>
      </c>
      <c r="B2" s="1"/>
      <c r="C2" s="2"/>
      <c r="D2" s="2"/>
      <c r="E2" s="2"/>
      <c r="F2" s="2"/>
    </row>
    <row r="3" spans="1:7" ht="21">
      <c r="A3" s="3" t="s">
        <v>80</v>
      </c>
      <c r="B3" s="3"/>
      <c r="C3" s="31"/>
      <c r="D3" s="4"/>
      <c r="E3" s="4"/>
      <c r="F3" s="4" t="s">
        <v>2</v>
      </c>
    </row>
    <row r="4" spans="1:7" ht="21">
      <c r="A4" s="3"/>
      <c r="B4" s="3"/>
      <c r="C4" s="31"/>
      <c r="D4" s="4"/>
      <c r="E4" s="4"/>
      <c r="F4" s="4"/>
    </row>
    <row r="5" spans="1:7" ht="21" customHeight="1">
      <c r="A5" s="160" t="s">
        <v>3</v>
      </c>
      <c r="B5" s="5" t="s">
        <v>4</v>
      </c>
      <c r="C5" s="162" t="s">
        <v>28</v>
      </c>
      <c r="D5" s="164" t="s">
        <v>270</v>
      </c>
      <c r="E5" s="164" t="s">
        <v>271</v>
      </c>
      <c r="F5" s="164" t="s">
        <v>272</v>
      </c>
    </row>
    <row r="6" spans="1:7" ht="21">
      <c r="A6" s="161"/>
      <c r="B6" s="6" t="s">
        <v>5</v>
      </c>
      <c r="C6" s="163"/>
      <c r="D6" s="165"/>
      <c r="E6" s="165"/>
      <c r="F6" s="165"/>
    </row>
    <row r="7" spans="1:7" ht="21">
      <c r="A7" s="7" t="s">
        <v>191</v>
      </c>
      <c r="B7" s="8"/>
      <c r="C7" s="32"/>
      <c r="D7" s="32"/>
      <c r="E7" s="32"/>
      <c r="F7" s="121"/>
      <c r="G7" s="44">
        <f>C7-D7-E7-F7</f>
        <v>0</v>
      </c>
    </row>
    <row r="8" spans="1:7" ht="21">
      <c r="A8" s="10" t="s">
        <v>216</v>
      </c>
      <c r="B8" s="11" t="s">
        <v>6</v>
      </c>
      <c r="C8" s="33">
        <f>C10</f>
        <v>211300</v>
      </c>
      <c r="D8" s="33">
        <f t="shared" ref="D8:F8" si="0">D10</f>
        <v>71000</v>
      </c>
      <c r="E8" s="33">
        <f t="shared" si="0"/>
        <v>140300</v>
      </c>
      <c r="F8" s="33">
        <f t="shared" si="0"/>
        <v>0</v>
      </c>
      <c r="G8" s="44">
        <f t="shared" ref="G8:G78" si="1">C8-D8-E8-F8</f>
        <v>0</v>
      </c>
    </row>
    <row r="9" spans="1:7" ht="21">
      <c r="A9" s="13"/>
      <c r="B9" s="11" t="s">
        <v>5</v>
      </c>
      <c r="C9" s="33"/>
      <c r="D9" s="12"/>
      <c r="E9" s="12"/>
      <c r="F9" s="12"/>
      <c r="G9" s="44">
        <f t="shared" si="1"/>
        <v>0</v>
      </c>
    </row>
    <row r="10" spans="1:7" ht="21">
      <c r="A10" s="14" t="s">
        <v>193</v>
      </c>
      <c r="B10" s="15" t="s">
        <v>6</v>
      </c>
      <c r="C10" s="16">
        <f>C14+C16+C17+C19+C20+C21+C22</f>
        <v>211300</v>
      </c>
      <c r="D10" s="16">
        <f>D14+D16+D17+D19+D20+D21+D22</f>
        <v>71000</v>
      </c>
      <c r="E10" s="16">
        <f t="shared" ref="E10:F10" si="2">E14+E16+E17+E19+E20+E21+E22</f>
        <v>140300</v>
      </c>
      <c r="F10" s="16">
        <f t="shared" si="2"/>
        <v>0</v>
      </c>
      <c r="G10" s="44">
        <f t="shared" si="1"/>
        <v>0</v>
      </c>
    </row>
    <row r="11" spans="1:7" ht="21">
      <c r="A11" s="17"/>
      <c r="B11" s="15" t="s">
        <v>5</v>
      </c>
      <c r="C11" s="16"/>
      <c r="D11" s="16"/>
      <c r="E11" s="16"/>
      <c r="F11" s="16"/>
      <c r="G11" s="44">
        <f t="shared" si="1"/>
        <v>0</v>
      </c>
    </row>
    <row r="12" spans="1:7" ht="21">
      <c r="A12" s="14" t="s">
        <v>7</v>
      </c>
      <c r="B12" s="15"/>
      <c r="C12" s="16"/>
      <c r="D12" s="16"/>
      <c r="E12" s="16"/>
      <c r="F12" s="16"/>
      <c r="G12" s="44">
        <f t="shared" si="1"/>
        <v>0</v>
      </c>
    </row>
    <row r="13" spans="1:7" ht="21">
      <c r="A13" s="106" t="s">
        <v>194</v>
      </c>
      <c r="B13" s="15"/>
      <c r="C13" s="16"/>
      <c r="D13" s="16"/>
      <c r="E13" s="16"/>
      <c r="F13" s="122"/>
    </row>
    <row r="14" spans="1:7" ht="21">
      <c r="A14" s="18" t="s">
        <v>11</v>
      </c>
      <c r="B14" s="15" t="s">
        <v>6</v>
      </c>
      <c r="C14" s="16">
        <v>11700</v>
      </c>
      <c r="D14" s="16">
        <v>11700</v>
      </c>
      <c r="E14" s="16"/>
      <c r="F14" s="16"/>
      <c r="G14" s="44">
        <f t="shared" si="1"/>
        <v>0</v>
      </c>
    </row>
    <row r="15" spans="1:7" ht="21">
      <c r="A15" s="106" t="s">
        <v>195</v>
      </c>
      <c r="B15" s="15"/>
      <c r="C15" s="16"/>
      <c r="D15" s="16"/>
      <c r="E15" s="16"/>
      <c r="F15" s="122"/>
    </row>
    <row r="16" spans="1:7" ht="21">
      <c r="A16" s="18" t="s">
        <v>13</v>
      </c>
      <c r="B16" s="15" t="s">
        <v>6</v>
      </c>
      <c r="C16" s="16">
        <v>54300</v>
      </c>
      <c r="D16" s="16"/>
      <c r="E16" s="16">
        <v>54300</v>
      </c>
      <c r="F16" s="16"/>
      <c r="G16" s="44">
        <f t="shared" si="1"/>
        <v>0</v>
      </c>
    </row>
    <row r="17" spans="1:7" ht="21">
      <c r="A17" s="18" t="s">
        <v>15</v>
      </c>
      <c r="B17" s="15" t="s">
        <v>6</v>
      </c>
      <c r="C17" s="16">
        <v>10000</v>
      </c>
      <c r="D17" s="16"/>
      <c r="E17" s="16">
        <v>10000</v>
      </c>
      <c r="F17" s="16"/>
      <c r="G17" s="44">
        <f t="shared" si="1"/>
        <v>0</v>
      </c>
    </row>
    <row r="18" spans="1:7" ht="21">
      <c r="A18" s="106" t="s">
        <v>196</v>
      </c>
      <c r="B18" s="15"/>
      <c r="C18" s="16"/>
      <c r="D18" s="16"/>
      <c r="E18" s="16"/>
      <c r="F18" s="122"/>
    </row>
    <row r="19" spans="1:7" ht="21">
      <c r="A19" s="18" t="s">
        <v>233</v>
      </c>
      <c r="B19" s="15" t="s">
        <v>6</v>
      </c>
      <c r="C19" s="16">
        <v>50000</v>
      </c>
      <c r="D19" s="16">
        <v>10000</v>
      </c>
      <c r="E19" s="16">
        <v>40000</v>
      </c>
      <c r="F19" s="16"/>
      <c r="G19" s="44">
        <f t="shared" si="1"/>
        <v>0</v>
      </c>
    </row>
    <row r="20" spans="1:7" ht="21">
      <c r="A20" s="18" t="s">
        <v>19</v>
      </c>
      <c r="B20" s="15" t="s">
        <v>6</v>
      </c>
      <c r="C20" s="16">
        <v>31700</v>
      </c>
      <c r="D20" s="16">
        <v>31700</v>
      </c>
      <c r="E20" s="16"/>
      <c r="F20" s="16"/>
      <c r="G20" s="44">
        <f t="shared" si="1"/>
        <v>0</v>
      </c>
    </row>
    <row r="21" spans="1:7" ht="21">
      <c r="A21" s="18" t="s">
        <v>20</v>
      </c>
      <c r="B21" s="15" t="s">
        <v>6</v>
      </c>
      <c r="C21" s="16">
        <v>36000</v>
      </c>
      <c r="D21" s="16"/>
      <c r="E21" s="16">
        <v>36000</v>
      </c>
      <c r="F21" s="16"/>
      <c r="G21" s="44">
        <f t="shared" si="1"/>
        <v>0</v>
      </c>
    </row>
    <row r="22" spans="1:7" ht="21">
      <c r="A22" s="18" t="s">
        <v>9</v>
      </c>
      <c r="B22" s="42" t="s">
        <v>6</v>
      </c>
      <c r="C22" s="99">
        <v>17600</v>
      </c>
      <c r="D22" s="99">
        <v>17600</v>
      </c>
      <c r="E22" s="99"/>
      <c r="F22" s="99"/>
      <c r="G22" s="44">
        <f t="shared" si="1"/>
        <v>0</v>
      </c>
    </row>
    <row r="23" spans="1:7" ht="21">
      <c r="A23" s="89"/>
      <c r="B23" s="90"/>
      <c r="C23" s="91"/>
      <c r="D23" s="91"/>
      <c r="E23" s="91"/>
      <c r="F23" s="91"/>
      <c r="G23" s="44"/>
    </row>
    <row r="24" spans="1:7" ht="21">
      <c r="A24" s="93"/>
      <c r="B24" s="94"/>
      <c r="C24" s="95"/>
      <c r="D24" s="95"/>
      <c r="E24" s="95"/>
      <c r="F24" s="95"/>
      <c r="G24" s="44"/>
    </row>
    <row r="25" spans="1:7" ht="21">
      <c r="A25" s="93"/>
      <c r="B25" s="94"/>
      <c r="C25" s="95"/>
      <c r="D25" s="95"/>
      <c r="E25" s="95"/>
      <c r="F25" s="95"/>
      <c r="G25" s="44"/>
    </row>
    <row r="26" spans="1:7" ht="21">
      <c r="A26" s="93"/>
      <c r="B26" s="94"/>
      <c r="C26" s="95"/>
      <c r="D26" s="95"/>
      <c r="E26" s="95"/>
      <c r="F26" s="95"/>
      <c r="G26" s="44"/>
    </row>
    <row r="27" spans="1:7" ht="21">
      <c r="A27" s="93"/>
      <c r="B27" s="94"/>
      <c r="C27" s="95"/>
      <c r="D27" s="95"/>
      <c r="E27" s="95"/>
      <c r="F27" s="95"/>
      <c r="G27" s="44"/>
    </row>
    <row r="28" spans="1:7" ht="21">
      <c r="A28" s="93"/>
      <c r="B28" s="94"/>
      <c r="C28" s="95"/>
      <c r="D28" s="95"/>
      <c r="E28" s="95"/>
      <c r="F28" s="95"/>
      <c r="G28" s="44"/>
    </row>
    <row r="29" spans="1:7" ht="21">
      <c r="A29" s="36" t="s">
        <v>217</v>
      </c>
      <c r="B29" s="37" t="s">
        <v>6</v>
      </c>
      <c r="C29" s="41">
        <f>C31+C40</f>
        <v>966800</v>
      </c>
      <c r="D29" s="41">
        <f>D31+D40</f>
        <v>917500</v>
      </c>
      <c r="E29" s="41">
        <f>E31+E40</f>
        <v>34300</v>
      </c>
      <c r="F29" s="41">
        <f>F31+F40</f>
        <v>15000</v>
      </c>
      <c r="G29" s="44">
        <f t="shared" si="1"/>
        <v>0</v>
      </c>
    </row>
    <row r="30" spans="1:7" ht="21">
      <c r="A30" s="13"/>
      <c r="B30" s="11" t="s">
        <v>5</v>
      </c>
      <c r="C30" s="33"/>
      <c r="D30" s="12"/>
      <c r="E30" s="12"/>
      <c r="F30" s="12"/>
      <c r="G30" s="44">
        <f t="shared" si="1"/>
        <v>0</v>
      </c>
    </row>
    <row r="31" spans="1:7" ht="21">
      <c r="A31" s="14" t="s">
        <v>30</v>
      </c>
      <c r="B31" s="15" t="s">
        <v>6</v>
      </c>
      <c r="C31" s="16">
        <f>C35+C36+C37+C39</f>
        <v>847200</v>
      </c>
      <c r="D31" s="16">
        <f t="shared" ref="D31:F31" si="3">D35+D36+D37+D39</f>
        <v>828900</v>
      </c>
      <c r="E31" s="16">
        <f t="shared" si="3"/>
        <v>10800</v>
      </c>
      <c r="F31" s="16">
        <f t="shared" si="3"/>
        <v>7500</v>
      </c>
      <c r="G31" s="44">
        <f t="shared" si="1"/>
        <v>0</v>
      </c>
    </row>
    <row r="32" spans="1:7" ht="21">
      <c r="A32" s="17"/>
      <c r="B32" s="15" t="s">
        <v>5</v>
      </c>
      <c r="C32" s="16"/>
      <c r="D32" s="16"/>
      <c r="E32" s="16"/>
      <c r="F32" s="16"/>
      <c r="G32" s="44">
        <f t="shared" si="1"/>
        <v>0</v>
      </c>
    </row>
    <row r="33" spans="1:7" ht="21">
      <c r="A33" s="14" t="s">
        <v>7</v>
      </c>
      <c r="B33" s="15"/>
      <c r="C33" s="16"/>
      <c r="D33" s="16"/>
      <c r="E33" s="16"/>
      <c r="F33" s="16"/>
      <c r="G33" s="44">
        <f t="shared" si="1"/>
        <v>0</v>
      </c>
    </row>
    <row r="34" spans="1:7" ht="21">
      <c r="A34" s="106" t="s">
        <v>195</v>
      </c>
      <c r="B34" s="15"/>
      <c r="C34" s="16"/>
      <c r="D34" s="16"/>
      <c r="E34" s="16"/>
      <c r="F34" s="122"/>
    </row>
    <row r="35" spans="1:7" ht="63">
      <c r="A35" s="43" t="s">
        <v>81</v>
      </c>
      <c r="B35" s="15" t="s">
        <v>6</v>
      </c>
      <c r="C35" s="16">
        <v>216000</v>
      </c>
      <c r="D35" s="16">
        <v>216000</v>
      </c>
      <c r="E35" s="16"/>
      <c r="F35" s="16"/>
      <c r="G35" s="44">
        <f t="shared" si="1"/>
        <v>0</v>
      </c>
    </row>
    <row r="36" spans="1:7" ht="63">
      <c r="A36" s="43" t="s">
        <v>82</v>
      </c>
      <c r="B36" s="39" t="s">
        <v>6</v>
      </c>
      <c r="C36" s="40">
        <v>216000</v>
      </c>
      <c r="D36" s="40">
        <v>216000</v>
      </c>
      <c r="E36" s="40"/>
      <c r="F36" s="40"/>
      <c r="G36" s="44">
        <f t="shared" si="1"/>
        <v>0</v>
      </c>
    </row>
    <row r="37" spans="1:7" ht="42">
      <c r="A37" s="43" t="s">
        <v>83</v>
      </c>
      <c r="B37" s="15" t="s">
        <v>6</v>
      </c>
      <c r="C37" s="16">
        <v>388800</v>
      </c>
      <c r="D37" s="16">
        <v>388800</v>
      </c>
      <c r="E37" s="16"/>
      <c r="F37" s="16"/>
      <c r="G37" s="44">
        <f t="shared" si="1"/>
        <v>0</v>
      </c>
    </row>
    <row r="38" spans="1:7" ht="21">
      <c r="A38" s="106" t="s">
        <v>196</v>
      </c>
      <c r="B38" s="15"/>
      <c r="C38" s="16"/>
      <c r="D38" s="16"/>
      <c r="E38" s="16"/>
      <c r="F38" s="122"/>
    </row>
    <row r="39" spans="1:7" ht="21">
      <c r="A39" s="64" t="s">
        <v>84</v>
      </c>
      <c r="B39" s="15" t="s">
        <v>6</v>
      </c>
      <c r="C39" s="16">
        <v>26400</v>
      </c>
      <c r="D39" s="16">
        <v>8100</v>
      </c>
      <c r="E39" s="16">
        <v>10800</v>
      </c>
      <c r="F39" s="16">
        <v>7500</v>
      </c>
      <c r="G39" s="44">
        <f t="shared" si="1"/>
        <v>0</v>
      </c>
    </row>
    <row r="40" spans="1:7" ht="21">
      <c r="A40" s="38" t="s">
        <v>31</v>
      </c>
      <c r="B40" s="39" t="s">
        <v>6</v>
      </c>
      <c r="C40" s="40">
        <f>C42</f>
        <v>119600</v>
      </c>
      <c r="D40" s="40">
        <f t="shared" ref="D40:F40" si="4">D42</f>
        <v>88600</v>
      </c>
      <c r="E40" s="40">
        <f t="shared" si="4"/>
        <v>23500</v>
      </c>
      <c r="F40" s="40">
        <f t="shared" si="4"/>
        <v>7500</v>
      </c>
      <c r="G40" s="44">
        <f t="shared" si="1"/>
        <v>0</v>
      </c>
    </row>
    <row r="41" spans="1:7" ht="21">
      <c r="A41" s="17"/>
      <c r="B41" s="15" t="s">
        <v>5</v>
      </c>
      <c r="C41" s="16"/>
      <c r="D41" s="16"/>
      <c r="E41" s="16"/>
      <c r="F41" s="16"/>
      <c r="G41" s="44">
        <f t="shared" si="1"/>
        <v>0</v>
      </c>
    </row>
    <row r="42" spans="1:7" ht="21">
      <c r="A42" s="21" t="s">
        <v>85</v>
      </c>
      <c r="B42" s="15" t="s">
        <v>6</v>
      </c>
      <c r="C42" s="16">
        <v>119600</v>
      </c>
      <c r="D42" s="16">
        <v>88600</v>
      </c>
      <c r="E42" s="16">
        <v>23500</v>
      </c>
      <c r="F42" s="16">
        <v>7500</v>
      </c>
      <c r="G42" s="44">
        <f t="shared" si="1"/>
        <v>0</v>
      </c>
    </row>
    <row r="43" spans="1:7" ht="21">
      <c r="A43" s="17"/>
      <c r="B43" s="15" t="s">
        <v>5</v>
      </c>
      <c r="C43" s="16"/>
      <c r="D43" s="16"/>
      <c r="E43" s="16"/>
      <c r="F43" s="16"/>
      <c r="G43" s="44">
        <f t="shared" si="1"/>
        <v>0</v>
      </c>
    </row>
    <row r="44" spans="1:7" ht="21">
      <c r="A44" s="97"/>
      <c r="B44" s="90"/>
      <c r="C44" s="91"/>
      <c r="D44" s="91"/>
      <c r="E44" s="91"/>
      <c r="F44" s="91"/>
      <c r="G44" s="44"/>
    </row>
    <row r="45" spans="1:7" ht="21">
      <c r="A45" s="98"/>
      <c r="B45" s="94"/>
      <c r="C45" s="95"/>
      <c r="D45" s="95"/>
      <c r="E45" s="95"/>
      <c r="F45" s="95"/>
      <c r="G45" s="44"/>
    </row>
    <row r="46" spans="1:7" ht="21">
      <c r="A46" s="36" t="s">
        <v>218</v>
      </c>
      <c r="B46" s="37" t="s">
        <v>6</v>
      </c>
      <c r="C46" s="41">
        <f>C48+C56</f>
        <v>813800</v>
      </c>
      <c r="D46" s="41">
        <f t="shared" ref="D46:F46" si="5">D48+D56</f>
        <v>750000</v>
      </c>
      <c r="E46" s="41">
        <f t="shared" si="5"/>
        <v>63800</v>
      </c>
      <c r="F46" s="41">
        <f t="shared" si="5"/>
        <v>0</v>
      </c>
      <c r="G46" s="44">
        <f t="shared" si="1"/>
        <v>0</v>
      </c>
    </row>
    <row r="47" spans="1:7" ht="21">
      <c r="A47" s="13"/>
      <c r="B47" s="11" t="s">
        <v>5</v>
      </c>
      <c r="C47" s="33"/>
      <c r="D47" s="12"/>
      <c r="E47" s="12"/>
      <c r="F47" s="12"/>
      <c r="G47" s="44">
        <f t="shared" si="1"/>
        <v>0</v>
      </c>
    </row>
    <row r="48" spans="1:7" ht="21">
      <c r="A48" s="14" t="s">
        <v>30</v>
      </c>
      <c r="B48" s="15" t="s">
        <v>6</v>
      </c>
      <c r="C48" s="16">
        <f>C52+C54+C55</f>
        <v>761200</v>
      </c>
      <c r="D48" s="16">
        <f t="shared" ref="D48:F48" si="6">D52+D54+D55</f>
        <v>750000</v>
      </c>
      <c r="E48" s="16">
        <f t="shared" si="6"/>
        <v>11200</v>
      </c>
      <c r="F48" s="16">
        <f t="shared" si="6"/>
        <v>0</v>
      </c>
      <c r="G48" s="44">
        <f t="shared" si="1"/>
        <v>0</v>
      </c>
    </row>
    <row r="49" spans="1:7" ht="21">
      <c r="A49" s="17"/>
      <c r="B49" s="15" t="s">
        <v>5</v>
      </c>
      <c r="C49" s="16"/>
      <c r="D49" s="16"/>
      <c r="E49" s="16"/>
      <c r="F49" s="16"/>
      <c r="G49" s="44">
        <f t="shared" si="1"/>
        <v>0</v>
      </c>
    </row>
    <row r="50" spans="1:7" ht="21">
      <c r="A50" s="14" t="s">
        <v>7</v>
      </c>
      <c r="B50" s="15"/>
      <c r="C50" s="16"/>
      <c r="D50" s="16"/>
      <c r="E50" s="16"/>
      <c r="F50" s="16"/>
      <c r="G50" s="44">
        <f t="shared" si="1"/>
        <v>0</v>
      </c>
    </row>
    <row r="51" spans="1:7" ht="21">
      <c r="A51" s="106" t="s">
        <v>195</v>
      </c>
      <c r="B51" s="15"/>
      <c r="C51" s="16"/>
      <c r="D51" s="16"/>
      <c r="E51" s="16"/>
      <c r="F51" s="122"/>
    </row>
    <row r="52" spans="1:7" ht="21">
      <c r="A52" s="18" t="s">
        <v>38</v>
      </c>
      <c r="B52" s="15" t="s">
        <v>6</v>
      </c>
      <c r="C52" s="16">
        <v>7000</v>
      </c>
      <c r="D52" s="16"/>
      <c r="E52" s="16">
        <v>7000</v>
      </c>
      <c r="F52" s="16"/>
      <c r="G52" s="44">
        <f t="shared" si="1"/>
        <v>0</v>
      </c>
    </row>
    <row r="53" spans="1:7" ht="21">
      <c r="A53" s="106" t="s">
        <v>196</v>
      </c>
      <c r="B53" s="15"/>
      <c r="C53" s="16"/>
      <c r="D53" s="16"/>
      <c r="E53" s="16"/>
      <c r="F53" s="122"/>
    </row>
    <row r="54" spans="1:7" ht="21">
      <c r="A54" s="18" t="s">
        <v>39</v>
      </c>
      <c r="B54" s="15" t="s">
        <v>6</v>
      </c>
      <c r="C54" s="16">
        <v>4200</v>
      </c>
      <c r="D54" s="16"/>
      <c r="E54" s="16">
        <v>4200</v>
      </c>
      <c r="F54" s="16"/>
      <c r="G54" s="44">
        <f t="shared" si="1"/>
        <v>0</v>
      </c>
    </row>
    <row r="55" spans="1:7" ht="21">
      <c r="A55" s="19" t="s">
        <v>238</v>
      </c>
      <c r="B55" s="15" t="s">
        <v>6</v>
      </c>
      <c r="C55" s="16">
        <v>750000</v>
      </c>
      <c r="D55" s="16">
        <v>750000</v>
      </c>
      <c r="E55" s="16"/>
      <c r="F55" s="16"/>
      <c r="G55" s="44">
        <f t="shared" si="1"/>
        <v>0</v>
      </c>
    </row>
    <row r="56" spans="1:7" ht="21">
      <c r="A56" s="14" t="s">
        <v>31</v>
      </c>
      <c r="B56" s="15" t="s">
        <v>6</v>
      </c>
      <c r="C56" s="16">
        <f>C58</f>
        <v>52600</v>
      </c>
      <c r="D56" s="16">
        <f t="shared" ref="D56:F56" si="7">D58</f>
        <v>0</v>
      </c>
      <c r="E56" s="16">
        <f t="shared" si="7"/>
        <v>52600</v>
      </c>
      <c r="F56" s="16">
        <f t="shared" si="7"/>
        <v>0</v>
      </c>
      <c r="G56" s="44">
        <f t="shared" si="1"/>
        <v>0</v>
      </c>
    </row>
    <row r="57" spans="1:7" ht="21">
      <c r="A57" s="17"/>
      <c r="B57" s="15" t="s">
        <v>5</v>
      </c>
      <c r="C57" s="16"/>
      <c r="D57" s="16"/>
      <c r="E57" s="16"/>
      <c r="F57" s="16"/>
      <c r="G57" s="44">
        <f t="shared" si="1"/>
        <v>0</v>
      </c>
    </row>
    <row r="58" spans="1:7" ht="42">
      <c r="A58" s="21" t="s">
        <v>254</v>
      </c>
      <c r="B58" s="15" t="s">
        <v>6</v>
      </c>
      <c r="C58" s="16">
        <v>52600</v>
      </c>
      <c r="D58" s="16"/>
      <c r="E58" s="16">
        <v>52600</v>
      </c>
      <c r="F58" s="16"/>
      <c r="G58" s="44">
        <f t="shared" si="1"/>
        <v>0</v>
      </c>
    </row>
    <row r="59" spans="1:7" ht="21">
      <c r="A59" s="17"/>
      <c r="B59" s="15" t="s">
        <v>5</v>
      </c>
      <c r="C59" s="16"/>
      <c r="D59" s="16"/>
      <c r="E59" s="16"/>
      <c r="F59" s="16"/>
      <c r="G59" s="44">
        <f t="shared" si="1"/>
        <v>0</v>
      </c>
    </row>
    <row r="60" spans="1:7" ht="21">
      <c r="A60" s="97"/>
      <c r="B60" s="90"/>
      <c r="C60" s="91"/>
      <c r="D60" s="91"/>
      <c r="E60" s="91"/>
      <c r="F60" s="91"/>
      <c r="G60" s="44"/>
    </row>
    <row r="61" spans="1:7" ht="21">
      <c r="A61" s="98"/>
      <c r="B61" s="94"/>
      <c r="C61" s="95"/>
      <c r="D61" s="95"/>
      <c r="E61" s="95"/>
      <c r="F61" s="95"/>
      <c r="G61" s="44"/>
    </row>
    <row r="62" spans="1:7" ht="21">
      <c r="A62" s="98"/>
      <c r="B62" s="94"/>
      <c r="C62" s="95"/>
      <c r="D62" s="95"/>
      <c r="E62" s="95"/>
      <c r="F62" s="95"/>
      <c r="G62" s="44"/>
    </row>
    <row r="63" spans="1:7" ht="21">
      <c r="A63" s="98"/>
      <c r="B63" s="94"/>
      <c r="C63" s="95"/>
      <c r="D63" s="95"/>
      <c r="E63" s="95"/>
      <c r="F63" s="95"/>
      <c r="G63" s="44"/>
    </row>
    <row r="64" spans="1:7" ht="21">
      <c r="A64" s="98"/>
      <c r="B64" s="94"/>
      <c r="C64" s="95"/>
      <c r="D64" s="95"/>
      <c r="E64" s="95"/>
      <c r="F64" s="95"/>
      <c r="G64" s="44"/>
    </row>
    <row r="65" spans="1:8" ht="21">
      <c r="A65" s="98"/>
      <c r="B65" s="94"/>
      <c r="C65" s="95"/>
      <c r="D65" s="95"/>
      <c r="E65" s="95"/>
      <c r="F65" s="95"/>
      <c r="G65" s="44"/>
    </row>
    <row r="66" spans="1:8" ht="21">
      <c r="A66" s="98"/>
      <c r="B66" s="94"/>
      <c r="C66" s="95"/>
      <c r="D66" s="95"/>
      <c r="E66" s="95"/>
      <c r="F66" s="95"/>
      <c r="G66" s="44"/>
    </row>
    <row r="67" spans="1:8" s="120" customFormat="1" ht="21">
      <c r="A67" s="127" t="s">
        <v>32</v>
      </c>
      <c r="B67" s="128" t="s">
        <v>6</v>
      </c>
      <c r="C67" s="121">
        <f>C71</f>
        <v>324600</v>
      </c>
      <c r="D67" s="121">
        <f t="shared" ref="D67:F67" si="8">D71</f>
        <v>81640</v>
      </c>
      <c r="E67" s="121">
        <f t="shared" si="8"/>
        <v>163280</v>
      </c>
      <c r="F67" s="121">
        <f t="shared" si="8"/>
        <v>79680</v>
      </c>
      <c r="G67" s="118">
        <f t="shared" si="1"/>
        <v>0</v>
      </c>
      <c r="H67" s="119"/>
    </row>
    <row r="68" spans="1:8" s="120" customFormat="1" ht="21">
      <c r="A68" s="112"/>
      <c r="B68" s="113" t="s">
        <v>5</v>
      </c>
      <c r="C68" s="9"/>
      <c r="D68" s="9"/>
      <c r="E68" s="9"/>
      <c r="F68" s="9"/>
      <c r="G68" s="118">
        <f t="shared" ref="G68" si="9">C68-D68-E68-F68</f>
        <v>0</v>
      </c>
      <c r="H68" s="119"/>
    </row>
    <row r="69" spans="1:8" ht="42">
      <c r="A69" s="129" t="s">
        <v>263</v>
      </c>
      <c r="B69" s="11"/>
      <c r="C69" s="33"/>
      <c r="D69" s="33"/>
      <c r="E69" s="33"/>
      <c r="F69" s="33"/>
      <c r="G69" s="44">
        <f t="shared" si="1"/>
        <v>0</v>
      </c>
    </row>
    <row r="70" spans="1:8" s="119" customFormat="1" ht="21">
      <c r="A70" s="114" t="s">
        <v>215</v>
      </c>
      <c r="B70" s="115"/>
      <c r="C70" s="116"/>
      <c r="D70" s="117"/>
      <c r="E70" s="117"/>
      <c r="F70" s="117"/>
      <c r="G70" s="118"/>
    </row>
    <row r="71" spans="1:8" ht="42">
      <c r="A71" s="21" t="s">
        <v>264</v>
      </c>
      <c r="B71" s="15" t="s">
        <v>6</v>
      </c>
      <c r="C71" s="16">
        <v>324600</v>
      </c>
      <c r="D71" s="16">
        <v>81640</v>
      </c>
      <c r="E71" s="16">
        <v>163280</v>
      </c>
      <c r="F71" s="16">
        <v>79680</v>
      </c>
      <c r="G71" s="44">
        <f t="shared" si="1"/>
        <v>0</v>
      </c>
    </row>
    <row r="72" spans="1:8" ht="21">
      <c r="A72" s="17"/>
      <c r="B72" s="15" t="s">
        <v>5</v>
      </c>
      <c r="C72" s="16"/>
      <c r="D72" s="16"/>
      <c r="E72" s="16"/>
      <c r="F72" s="16"/>
      <c r="G72" s="44">
        <f t="shared" si="1"/>
        <v>0</v>
      </c>
    </row>
    <row r="73" spans="1:8" ht="21">
      <c r="A73" s="156" t="s">
        <v>199</v>
      </c>
      <c r="B73" s="11" t="s">
        <v>6</v>
      </c>
      <c r="C73" s="33">
        <f>C8+C29+C46</f>
        <v>1991900</v>
      </c>
      <c r="D73" s="33">
        <f>D8+D29+D46</f>
        <v>1738500</v>
      </c>
      <c r="E73" s="33">
        <f>E8+E29+E46</f>
        <v>238400</v>
      </c>
      <c r="F73" s="33">
        <f>F8+F29+F46</f>
        <v>15000</v>
      </c>
      <c r="G73" s="44">
        <f t="shared" si="1"/>
        <v>0</v>
      </c>
    </row>
    <row r="74" spans="1:8" ht="21">
      <c r="A74" s="157"/>
      <c r="B74" s="11" t="s">
        <v>5</v>
      </c>
      <c r="C74" s="33"/>
      <c r="D74" s="12"/>
      <c r="E74" s="12"/>
      <c r="F74" s="12"/>
      <c r="G74" s="44">
        <f t="shared" si="1"/>
        <v>0</v>
      </c>
    </row>
    <row r="75" spans="1:8" ht="21">
      <c r="A75" s="156" t="s">
        <v>139</v>
      </c>
      <c r="B75" s="11" t="s">
        <v>6</v>
      </c>
      <c r="C75" s="33">
        <f>C67</f>
        <v>324600</v>
      </c>
      <c r="D75" s="33">
        <f t="shared" ref="D75:F75" si="10">D67</f>
        <v>81640</v>
      </c>
      <c r="E75" s="33">
        <f t="shared" si="10"/>
        <v>163280</v>
      </c>
      <c r="F75" s="33">
        <f t="shared" si="10"/>
        <v>79680</v>
      </c>
      <c r="G75" s="44">
        <f t="shared" si="1"/>
        <v>0</v>
      </c>
    </row>
    <row r="76" spans="1:8" ht="21">
      <c r="A76" s="157"/>
      <c r="B76" s="11" t="s">
        <v>5</v>
      </c>
      <c r="C76" s="33"/>
      <c r="D76" s="12"/>
      <c r="E76" s="12"/>
      <c r="F76" s="12"/>
      <c r="G76" s="44">
        <f t="shared" si="1"/>
        <v>0</v>
      </c>
    </row>
    <row r="77" spans="1:8" ht="21">
      <c r="A77" s="158" t="s">
        <v>131</v>
      </c>
      <c r="B77" s="26" t="s">
        <v>6</v>
      </c>
      <c r="C77" s="34">
        <f>C73+C75</f>
        <v>2316500</v>
      </c>
      <c r="D77" s="34">
        <f t="shared" ref="D77:F77" si="11">D73+D75</f>
        <v>1820140</v>
      </c>
      <c r="E77" s="34">
        <f t="shared" si="11"/>
        <v>401680</v>
      </c>
      <c r="F77" s="34">
        <f t="shared" si="11"/>
        <v>94680</v>
      </c>
      <c r="G77" s="44">
        <f t="shared" si="1"/>
        <v>0</v>
      </c>
    </row>
    <row r="78" spans="1:8" ht="21">
      <c r="A78" s="159"/>
      <c r="B78" s="26" t="s">
        <v>5</v>
      </c>
      <c r="C78" s="34"/>
      <c r="D78" s="27"/>
      <c r="E78" s="27"/>
      <c r="F78" s="27"/>
      <c r="G78" s="44">
        <f t="shared" si="1"/>
        <v>0</v>
      </c>
    </row>
    <row r="79" spans="1:8" ht="19.5" customHeight="1">
      <c r="A79" s="28"/>
      <c r="B79" s="28"/>
      <c r="C79" s="35"/>
      <c r="D79" s="29"/>
      <c r="E79" s="29"/>
      <c r="F79" s="29"/>
    </row>
    <row r="80" spans="1:8" ht="28.5" customHeight="1">
      <c r="A80" s="3" t="s">
        <v>27</v>
      </c>
      <c r="B80" s="28"/>
      <c r="C80" s="35"/>
      <c r="D80" s="29"/>
      <c r="E80" s="29"/>
      <c r="F80" s="29"/>
    </row>
  </sheetData>
  <mergeCells count="9">
    <mergeCell ref="A73:A74"/>
    <mergeCell ref="A75:A76"/>
    <mergeCell ref="A77:A78"/>
    <mergeCell ref="A1:F1"/>
    <mergeCell ref="E5:E6"/>
    <mergeCell ref="F5:F6"/>
    <mergeCell ref="C5:C6"/>
    <mergeCell ref="A5:A6"/>
    <mergeCell ref="D5:D6"/>
  </mergeCells>
  <pageMargins left="0.78740157480314965" right="0.59055118110236227" top="0.35433070866141736" bottom="0.35433070866141736" header="0.31496062992125984" footer="0.31496062992125984"/>
  <pageSetup paperSize="9" scale="90" orientation="landscape" r:id="rId1"/>
  <headerFooter>
    <oddHeader>&amp;R&amp;"TH SarabunPSK,ธรรมดา"&amp;16แบบ สงม. 2    (สำนักงานเขต) &amp;"-,ธรรมดา"&amp;11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G104"/>
  <sheetViews>
    <sheetView topLeftCell="A55" zoomScale="90" zoomScaleNormal="90" workbookViewId="0">
      <selection activeCell="A69" sqref="A69"/>
    </sheetView>
  </sheetViews>
  <sheetFormatPr defaultRowHeight="14.25"/>
  <cols>
    <col min="1" max="1" width="49" customWidth="1"/>
    <col min="2" max="2" width="8.125" customWidth="1"/>
    <col min="3" max="3" width="15.625" style="30" customWidth="1"/>
    <col min="4" max="6" width="20.625" style="30" customWidth="1"/>
    <col min="7" max="15" width="39.375" customWidth="1"/>
  </cols>
  <sheetData>
    <row r="1" spans="1:7" ht="21">
      <c r="A1" s="132" t="s">
        <v>226</v>
      </c>
      <c r="B1" s="132"/>
      <c r="C1" s="132"/>
      <c r="D1" s="132"/>
      <c r="E1" s="132"/>
      <c r="F1" s="132"/>
    </row>
    <row r="2" spans="1:7" ht="21">
      <c r="A2" s="1" t="s">
        <v>0</v>
      </c>
      <c r="B2" s="1"/>
      <c r="C2" s="2"/>
      <c r="D2" s="2"/>
      <c r="E2" s="2"/>
      <c r="F2" s="2"/>
    </row>
    <row r="3" spans="1:7" ht="21">
      <c r="A3" s="3" t="s">
        <v>86</v>
      </c>
      <c r="B3" s="3"/>
      <c r="C3" s="31"/>
      <c r="D3" s="4"/>
      <c r="E3" s="4"/>
      <c r="F3" s="4" t="s">
        <v>2</v>
      </c>
    </row>
    <row r="4" spans="1:7" ht="21">
      <c r="A4" s="3"/>
      <c r="B4" s="3"/>
      <c r="C4" s="31"/>
      <c r="D4" s="4"/>
      <c r="E4" s="4"/>
      <c r="F4" s="4"/>
    </row>
    <row r="5" spans="1:7" ht="21" customHeight="1">
      <c r="A5" s="160" t="s">
        <v>3</v>
      </c>
      <c r="B5" s="5" t="s">
        <v>4</v>
      </c>
      <c r="C5" s="162" t="s">
        <v>28</v>
      </c>
      <c r="D5" s="164" t="s">
        <v>270</v>
      </c>
      <c r="E5" s="164" t="s">
        <v>271</v>
      </c>
      <c r="F5" s="164" t="s">
        <v>272</v>
      </c>
    </row>
    <row r="6" spans="1:7" ht="21">
      <c r="A6" s="161"/>
      <c r="B6" s="6" t="s">
        <v>5</v>
      </c>
      <c r="C6" s="163"/>
      <c r="D6" s="165"/>
      <c r="E6" s="165"/>
      <c r="F6" s="165"/>
    </row>
    <row r="7" spans="1:7" ht="21">
      <c r="A7" s="7" t="s">
        <v>191</v>
      </c>
      <c r="B7" s="8"/>
      <c r="C7" s="32"/>
      <c r="D7" s="32"/>
      <c r="E7" s="32"/>
      <c r="F7" s="121"/>
      <c r="G7" s="44">
        <f>C7-D7-E7-F7</f>
        <v>0</v>
      </c>
    </row>
    <row r="8" spans="1:7" ht="21">
      <c r="A8" s="10" t="s">
        <v>219</v>
      </c>
      <c r="B8" s="11" t="s">
        <v>6</v>
      </c>
      <c r="C8" s="33">
        <f>C10+C23</f>
        <v>3471600</v>
      </c>
      <c r="D8" s="33">
        <f t="shared" ref="D8:F8" si="0">D10+D23</f>
        <v>287900</v>
      </c>
      <c r="E8" s="33">
        <f t="shared" si="0"/>
        <v>2688400</v>
      </c>
      <c r="F8" s="33">
        <f t="shared" si="0"/>
        <v>495300</v>
      </c>
      <c r="G8" s="44">
        <f t="shared" ref="G8:G85" si="1">C8-D8-E8-F8</f>
        <v>0</v>
      </c>
    </row>
    <row r="9" spans="1:7" ht="21">
      <c r="A9" s="13"/>
      <c r="B9" s="11" t="s">
        <v>5</v>
      </c>
      <c r="C9" s="33"/>
      <c r="D9" s="12"/>
      <c r="E9" s="12"/>
      <c r="F9" s="12"/>
      <c r="G9" s="44">
        <f t="shared" si="1"/>
        <v>0</v>
      </c>
    </row>
    <row r="10" spans="1:7" ht="21">
      <c r="A10" s="14" t="s">
        <v>30</v>
      </c>
      <c r="B10" s="15" t="s">
        <v>6</v>
      </c>
      <c r="C10" s="16">
        <f>C14+C16+C17+C19+C20+C21+C22</f>
        <v>1259000</v>
      </c>
      <c r="D10" s="16">
        <f>D14+D16+D17+D19+D20+D21+D22</f>
        <v>287900</v>
      </c>
      <c r="E10" s="16">
        <f t="shared" ref="E10:F10" si="2">E14+E16+E17+E19+E20+E21+E22</f>
        <v>539200</v>
      </c>
      <c r="F10" s="16">
        <f t="shared" si="2"/>
        <v>431900</v>
      </c>
      <c r="G10" s="44">
        <f t="shared" si="1"/>
        <v>0</v>
      </c>
    </row>
    <row r="11" spans="1:7" ht="21">
      <c r="A11" s="17"/>
      <c r="B11" s="15" t="s">
        <v>5</v>
      </c>
      <c r="C11" s="16"/>
      <c r="D11" s="16"/>
      <c r="E11" s="16"/>
      <c r="F11" s="16"/>
      <c r="G11" s="44">
        <f t="shared" si="1"/>
        <v>0</v>
      </c>
    </row>
    <row r="12" spans="1:7" ht="21">
      <c r="A12" s="14" t="s">
        <v>7</v>
      </c>
      <c r="B12" s="15"/>
      <c r="C12" s="16"/>
      <c r="D12" s="16"/>
      <c r="E12" s="16"/>
      <c r="F12" s="16"/>
      <c r="G12" s="44">
        <f t="shared" si="1"/>
        <v>0</v>
      </c>
    </row>
    <row r="13" spans="1:7" ht="21">
      <c r="A13" s="106" t="s">
        <v>194</v>
      </c>
      <c r="B13" s="15"/>
      <c r="C13" s="16"/>
      <c r="D13" s="16"/>
      <c r="E13" s="16"/>
      <c r="F13" s="122"/>
    </row>
    <row r="14" spans="1:7" ht="21">
      <c r="A14" s="18" t="s">
        <v>11</v>
      </c>
      <c r="B14" s="15" t="s">
        <v>6</v>
      </c>
      <c r="C14" s="16">
        <v>954000</v>
      </c>
      <c r="D14" s="16">
        <v>89100</v>
      </c>
      <c r="E14" s="16">
        <v>433000</v>
      </c>
      <c r="F14" s="16">
        <v>431900</v>
      </c>
      <c r="G14" s="44">
        <f t="shared" si="1"/>
        <v>0</v>
      </c>
    </row>
    <row r="15" spans="1:7" ht="21">
      <c r="A15" s="106" t="s">
        <v>195</v>
      </c>
      <c r="B15" s="15"/>
      <c r="C15" s="16"/>
      <c r="D15" s="16"/>
      <c r="E15" s="16"/>
      <c r="F15" s="122"/>
    </row>
    <row r="16" spans="1:7" ht="21">
      <c r="A16" s="18" t="s">
        <v>13</v>
      </c>
      <c r="B16" s="15" t="s">
        <v>6</v>
      </c>
      <c r="C16" s="16">
        <v>54300</v>
      </c>
      <c r="D16" s="16">
        <v>54300</v>
      </c>
      <c r="E16" s="16"/>
      <c r="F16" s="16"/>
      <c r="G16" s="44">
        <f t="shared" si="1"/>
        <v>0</v>
      </c>
    </row>
    <row r="17" spans="1:7" ht="21">
      <c r="A17" s="18" t="s">
        <v>15</v>
      </c>
      <c r="B17" s="15" t="s">
        <v>6</v>
      </c>
      <c r="C17" s="16">
        <v>12800</v>
      </c>
      <c r="D17" s="16"/>
      <c r="E17" s="16">
        <v>12800</v>
      </c>
      <c r="F17" s="16"/>
      <c r="G17" s="44">
        <f t="shared" si="1"/>
        <v>0</v>
      </c>
    </row>
    <row r="18" spans="1:7" ht="21">
      <c r="A18" s="106" t="s">
        <v>196</v>
      </c>
      <c r="B18" s="15"/>
      <c r="C18" s="16"/>
      <c r="D18" s="16"/>
      <c r="E18" s="16"/>
      <c r="F18" s="122"/>
    </row>
    <row r="19" spans="1:7" ht="21">
      <c r="A19" s="18" t="s">
        <v>233</v>
      </c>
      <c r="B19" s="15" t="s">
        <v>6</v>
      </c>
      <c r="C19" s="16">
        <v>137900</v>
      </c>
      <c r="D19" s="16">
        <v>137900</v>
      </c>
      <c r="E19" s="16"/>
      <c r="F19" s="16"/>
      <c r="G19" s="44">
        <f t="shared" si="1"/>
        <v>0</v>
      </c>
    </row>
    <row r="20" spans="1:7" ht="21">
      <c r="A20" s="18" t="s">
        <v>19</v>
      </c>
      <c r="B20" s="15" t="s">
        <v>6</v>
      </c>
      <c r="C20" s="16">
        <v>57400</v>
      </c>
      <c r="D20" s="16"/>
      <c r="E20" s="16">
        <v>57400</v>
      </c>
      <c r="F20" s="16"/>
      <c r="G20" s="44">
        <f t="shared" si="1"/>
        <v>0</v>
      </c>
    </row>
    <row r="21" spans="1:7" ht="21">
      <c r="A21" s="18" t="s">
        <v>20</v>
      </c>
      <c r="B21" s="15" t="s">
        <v>6</v>
      </c>
      <c r="C21" s="16">
        <v>36000</v>
      </c>
      <c r="D21" s="16"/>
      <c r="E21" s="16">
        <v>36000</v>
      </c>
      <c r="F21" s="16"/>
      <c r="G21" s="44">
        <f t="shared" si="1"/>
        <v>0</v>
      </c>
    </row>
    <row r="22" spans="1:7" ht="21">
      <c r="A22" s="18" t="s">
        <v>9</v>
      </c>
      <c r="B22" s="15" t="s">
        <v>6</v>
      </c>
      <c r="C22" s="16">
        <v>6600</v>
      </c>
      <c r="D22" s="16">
        <v>6600</v>
      </c>
      <c r="E22" s="16"/>
      <c r="F22" s="16"/>
      <c r="G22" s="44">
        <f t="shared" si="1"/>
        <v>0</v>
      </c>
    </row>
    <row r="23" spans="1:7" ht="21">
      <c r="A23" s="14" t="s">
        <v>31</v>
      </c>
      <c r="B23" s="15" t="s">
        <v>6</v>
      </c>
      <c r="C23" s="16">
        <f>C25+C27+C29+C31</f>
        <v>2212600</v>
      </c>
      <c r="D23" s="16">
        <f t="shared" ref="D23:F23" si="3">D25+D27+D29+D31</f>
        <v>0</v>
      </c>
      <c r="E23" s="16">
        <f t="shared" si="3"/>
        <v>2149200</v>
      </c>
      <c r="F23" s="16">
        <f t="shared" si="3"/>
        <v>63400</v>
      </c>
      <c r="G23" s="44">
        <f t="shared" si="1"/>
        <v>0</v>
      </c>
    </row>
    <row r="24" spans="1:7" ht="21">
      <c r="A24" s="17"/>
      <c r="B24" s="15" t="s">
        <v>5</v>
      </c>
      <c r="C24" s="16"/>
      <c r="D24" s="16"/>
      <c r="E24" s="16"/>
      <c r="F24" s="16"/>
      <c r="G24" s="44">
        <f t="shared" si="1"/>
        <v>0</v>
      </c>
    </row>
    <row r="25" spans="1:7" ht="21">
      <c r="A25" s="21" t="s">
        <v>88</v>
      </c>
      <c r="B25" s="15" t="s">
        <v>6</v>
      </c>
      <c r="C25" s="16">
        <v>27600</v>
      </c>
      <c r="D25" s="16"/>
      <c r="E25" s="16">
        <v>27600</v>
      </c>
      <c r="F25" s="16"/>
      <c r="G25" s="44">
        <f t="shared" si="1"/>
        <v>0</v>
      </c>
    </row>
    <row r="26" spans="1:7" ht="21">
      <c r="A26" s="17"/>
      <c r="B26" s="15" t="s">
        <v>5</v>
      </c>
      <c r="C26" s="16"/>
      <c r="D26" s="16"/>
      <c r="E26" s="16"/>
      <c r="F26" s="16"/>
      <c r="G26" s="44">
        <f t="shared" si="1"/>
        <v>0</v>
      </c>
    </row>
    <row r="27" spans="1:7" ht="42">
      <c r="A27" s="20" t="s">
        <v>89</v>
      </c>
      <c r="B27" s="15" t="s">
        <v>6</v>
      </c>
      <c r="C27" s="16">
        <v>226000</v>
      </c>
      <c r="D27" s="16"/>
      <c r="E27" s="16">
        <v>226000</v>
      </c>
      <c r="F27" s="16"/>
      <c r="G27" s="44">
        <f t="shared" si="1"/>
        <v>0</v>
      </c>
    </row>
    <row r="28" spans="1:7" ht="21">
      <c r="A28" s="17"/>
      <c r="B28" s="15" t="s">
        <v>5</v>
      </c>
      <c r="C28" s="16"/>
      <c r="D28" s="16"/>
      <c r="E28" s="16"/>
      <c r="F28" s="16"/>
      <c r="G28" s="44">
        <f t="shared" si="1"/>
        <v>0</v>
      </c>
    </row>
    <row r="29" spans="1:7" ht="63">
      <c r="A29" s="20" t="s">
        <v>255</v>
      </c>
      <c r="B29" s="15" t="s">
        <v>6</v>
      </c>
      <c r="C29" s="16">
        <v>1895600</v>
      </c>
      <c r="D29" s="16"/>
      <c r="E29" s="16">
        <v>1895600</v>
      </c>
      <c r="F29" s="16"/>
      <c r="G29" s="44">
        <f t="shared" ref="G29:G30" si="4">C29-D29-E29-F29</f>
        <v>0</v>
      </c>
    </row>
    <row r="30" spans="1:7" ht="21">
      <c r="A30" s="17"/>
      <c r="B30" s="15" t="s">
        <v>5</v>
      </c>
      <c r="C30" s="16"/>
      <c r="D30" s="16"/>
      <c r="E30" s="16"/>
      <c r="F30" s="16"/>
      <c r="G30" s="44">
        <f t="shared" si="4"/>
        <v>0</v>
      </c>
    </row>
    <row r="31" spans="1:7" ht="42">
      <c r="A31" s="20" t="s">
        <v>90</v>
      </c>
      <c r="B31" s="15" t="s">
        <v>6</v>
      </c>
      <c r="C31" s="16">
        <v>63400</v>
      </c>
      <c r="D31" s="16"/>
      <c r="E31" s="16"/>
      <c r="F31" s="16">
        <v>63400</v>
      </c>
      <c r="G31" s="44">
        <f t="shared" si="1"/>
        <v>0</v>
      </c>
    </row>
    <row r="32" spans="1:7" ht="17.25" customHeight="1">
      <c r="A32" s="17"/>
      <c r="B32" s="15" t="s">
        <v>5</v>
      </c>
      <c r="C32" s="16"/>
      <c r="D32" s="16"/>
      <c r="E32" s="16"/>
      <c r="F32" s="16"/>
      <c r="G32" s="44">
        <f t="shared" si="1"/>
        <v>0</v>
      </c>
    </row>
    <row r="33" spans="1:7" ht="21">
      <c r="A33" s="36" t="s">
        <v>220</v>
      </c>
      <c r="B33" s="37" t="s">
        <v>6</v>
      </c>
      <c r="C33" s="41">
        <f>C35+C69+C77</f>
        <v>221036800</v>
      </c>
      <c r="D33" s="41">
        <f t="shared" ref="D33:F33" si="5">D35+D69+D77</f>
        <v>106958400</v>
      </c>
      <c r="E33" s="41">
        <f t="shared" si="5"/>
        <v>102654400</v>
      </c>
      <c r="F33" s="41">
        <f t="shared" si="5"/>
        <v>11424000</v>
      </c>
      <c r="G33" s="44">
        <f t="shared" si="1"/>
        <v>0</v>
      </c>
    </row>
    <row r="34" spans="1:7" ht="21">
      <c r="A34" s="13"/>
      <c r="B34" s="11" t="s">
        <v>5</v>
      </c>
      <c r="C34" s="33"/>
      <c r="D34" s="12"/>
      <c r="E34" s="12"/>
      <c r="F34" s="12"/>
      <c r="G34" s="44">
        <f t="shared" si="1"/>
        <v>0</v>
      </c>
    </row>
    <row r="35" spans="1:7" ht="21">
      <c r="A35" s="14" t="s">
        <v>30</v>
      </c>
      <c r="B35" s="15" t="s">
        <v>6</v>
      </c>
      <c r="C35" s="16">
        <f>C39+C40+C41+C42+C43+C44+C45+C47+C48+C49+C50+C51+C52+C53+C54+C55+C56+C58+C59+C60+C61+C62+C63+C64+C65+C66+C67+C68</f>
        <v>97288100</v>
      </c>
      <c r="D35" s="16">
        <f t="shared" ref="D35:F35" si="6">D39+D40+D41+D42+D43+D44+D45+D47+D48+D49+D50+D51+D52+D53+D54+D55+D56+D58+D59+D60+D61+D62+D63+D64+D65+D66+D67+D68</f>
        <v>62532900</v>
      </c>
      <c r="E35" s="16">
        <f t="shared" si="6"/>
        <v>23331200</v>
      </c>
      <c r="F35" s="16">
        <f t="shared" si="6"/>
        <v>11424000</v>
      </c>
      <c r="G35" s="44">
        <f t="shared" si="1"/>
        <v>0</v>
      </c>
    </row>
    <row r="36" spans="1:7" ht="21">
      <c r="A36" s="17"/>
      <c r="B36" s="15" t="s">
        <v>5</v>
      </c>
      <c r="C36" s="16"/>
      <c r="D36" s="16"/>
      <c r="E36" s="16"/>
      <c r="F36" s="16"/>
      <c r="G36" s="44">
        <f t="shared" si="1"/>
        <v>0</v>
      </c>
    </row>
    <row r="37" spans="1:7" ht="21">
      <c r="A37" s="14" t="s">
        <v>7</v>
      </c>
      <c r="B37" s="15"/>
      <c r="C37" s="16"/>
      <c r="D37" s="16"/>
      <c r="E37" s="16"/>
      <c r="F37" s="16"/>
      <c r="G37" s="44">
        <f t="shared" si="1"/>
        <v>0</v>
      </c>
    </row>
    <row r="38" spans="1:7" ht="21">
      <c r="A38" s="106" t="s">
        <v>194</v>
      </c>
      <c r="B38" s="15"/>
      <c r="C38" s="16"/>
      <c r="D38" s="16"/>
      <c r="E38" s="16"/>
      <c r="F38" s="122"/>
    </row>
    <row r="39" spans="1:7" ht="42">
      <c r="A39" s="20" t="s">
        <v>91</v>
      </c>
      <c r="B39" s="15" t="s">
        <v>6</v>
      </c>
      <c r="C39" s="16">
        <v>7968000</v>
      </c>
      <c r="D39" s="16">
        <v>2390400</v>
      </c>
      <c r="E39" s="16">
        <v>2788800</v>
      </c>
      <c r="F39" s="16">
        <v>2788800</v>
      </c>
      <c r="G39" s="44">
        <f t="shared" si="1"/>
        <v>0</v>
      </c>
    </row>
    <row r="40" spans="1:7" ht="21">
      <c r="A40" s="20" t="s">
        <v>92</v>
      </c>
      <c r="B40" s="39" t="s">
        <v>6</v>
      </c>
      <c r="C40" s="40">
        <v>1920000</v>
      </c>
      <c r="D40" s="40">
        <v>576000</v>
      </c>
      <c r="E40" s="40">
        <v>672000</v>
      </c>
      <c r="F40" s="40">
        <v>672000</v>
      </c>
      <c r="G40" s="44">
        <f t="shared" si="1"/>
        <v>0</v>
      </c>
    </row>
    <row r="41" spans="1:7" ht="42">
      <c r="A41" s="43" t="s">
        <v>239</v>
      </c>
      <c r="B41" s="39" t="s">
        <v>6</v>
      </c>
      <c r="C41" s="40">
        <v>13008000</v>
      </c>
      <c r="D41" s="40">
        <v>3902400</v>
      </c>
      <c r="E41" s="40">
        <v>4552800</v>
      </c>
      <c r="F41" s="40">
        <v>4552800</v>
      </c>
      <c r="G41" s="44">
        <f t="shared" ref="G41" si="7">C41-D41-E41-F41</f>
        <v>0</v>
      </c>
    </row>
    <row r="42" spans="1:7" ht="42">
      <c r="A42" s="20" t="s">
        <v>240</v>
      </c>
      <c r="B42" s="39" t="s">
        <v>6</v>
      </c>
      <c r="C42" s="40">
        <v>360000</v>
      </c>
      <c r="D42" s="40">
        <v>108000</v>
      </c>
      <c r="E42" s="40">
        <v>126000</v>
      </c>
      <c r="F42" s="40">
        <v>126000</v>
      </c>
      <c r="G42" s="44">
        <f t="shared" ref="G42" si="8">C42-D42-E42-F42</f>
        <v>0</v>
      </c>
    </row>
    <row r="43" spans="1:7" ht="42">
      <c r="A43" s="20" t="s">
        <v>241</v>
      </c>
      <c r="B43" s="39" t="s">
        <v>6</v>
      </c>
      <c r="C43" s="40">
        <v>2988000</v>
      </c>
      <c r="D43" s="40">
        <v>896400</v>
      </c>
      <c r="E43" s="40">
        <v>1045800</v>
      </c>
      <c r="F43" s="40">
        <v>1045800</v>
      </c>
      <c r="G43" s="44">
        <f t="shared" ref="G43" si="9">C43-D43-E43-F43</f>
        <v>0</v>
      </c>
    </row>
    <row r="44" spans="1:7" ht="42">
      <c r="A44" s="20" t="s">
        <v>242</v>
      </c>
      <c r="B44" s="39" t="s">
        <v>6</v>
      </c>
      <c r="C44" s="40">
        <v>5916000</v>
      </c>
      <c r="D44" s="40">
        <v>1774800</v>
      </c>
      <c r="E44" s="40">
        <v>2070600</v>
      </c>
      <c r="F44" s="40">
        <v>2070600</v>
      </c>
      <c r="G44" s="44">
        <f t="shared" ref="G44" si="10">C44-D44-E44-F44</f>
        <v>0</v>
      </c>
    </row>
    <row r="45" spans="1:7" ht="42">
      <c r="A45" s="20" t="s">
        <v>243</v>
      </c>
      <c r="B45" s="39" t="s">
        <v>6</v>
      </c>
      <c r="C45" s="40">
        <v>480000</v>
      </c>
      <c r="D45" s="40">
        <v>144000</v>
      </c>
      <c r="E45" s="40">
        <v>168000</v>
      </c>
      <c r="F45" s="40">
        <v>168000</v>
      </c>
      <c r="G45" s="44">
        <f t="shared" ref="G45" si="11">C45-D45-E45-F45</f>
        <v>0</v>
      </c>
    </row>
    <row r="46" spans="1:7" ht="21">
      <c r="A46" s="106" t="s">
        <v>195</v>
      </c>
      <c r="B46" s="15"/>
      <c r="C46" s="16"/>
      <c r="D46" s="16"/>
      <c r="E46" s="16"/>
      <c r="F46" s="122"/>
    </row>
    <row r="47" spans="1:7" ht="21">
      <c r="A47" s="20" t="s">
        <v>93</v>
      </c>
      <c r="B47" s="39" t="s">
        <v>6</v>
      </c>
      <c r="C47" s="40">
        <v>740000</v>
      </c>
      <c r="D47" s="40"/>
      <c r="E47" s="40">
        <v>740000</v>
      </c>
      <c r="F47" s="40"/>
      <c r="G47" s="44">
        <f t="shared" si="1"/>
        <v>0</v>
      </c>
    </row>
    <row r="48" spans="1:7" ht="21">
      <c r="A48" s="20" t="s">
        <v>94</v>
      </c>
      <c r="B48" s="15" t="s">
        <v>6</v>
      </c>
      <c r="C48" s="16">
        <v>18500000</v>
      </c>
      <c r="D48" s="16">
        <v>18500000</v>
      </c>
      <c r="E48" s="16"/>
      <c r="F48" s="16"/>
      <c r="G48" s="44">
        <f t="shared" si="1"/>
        <v>0</v>
      </c>
    </row>
    <row r="49" spans="1:7" ht="21">
      <c r="A49" s="18" t="s">
        <v>95</v>
      </c>
      <c r="B49" s="15" t="s">
        <v>6</v>
      </c>
      <c r="C49" s="16">
        <v>70000</v>
      </c>
      <c r="D49" s="16"/>
      <c r="E49" s="16">
        <v>70000</v>
      </c>
      <c r="F49" s="16"/>
      <c r="G49" s="44">
        <f t="shared" si="1"/>
        <v>0</v>
      </c>
    </row>
    <row r="50" spans="1:7" ht="42">
      <c r="A50" s="20" t="s">
        <v>96</v>
      </c>
      <c r="B50" s="15" t="s">
        <v>6</v>
      </c>
      <c r="C50" s="16">
        <v>20064000</v>
      </c>
      <c r="D50" s="16">
        <v>20064000</v>
      </c>
      <c r="E50" s="16"/>
      <c r="F50" s="16"/>
      <c r="G50" s="44">
        <f t="shared" si="1"/>
        <v>0</v>
      </c>
    </row>
    <row r="51" spans="1:7" ht="21">
      <c r="A51" s="18" t="s">
        <v>97</v>
      </c>
      <c r="B51" s="15" t="s">
        <v>6</v>
      </c>
      <c r="C51" s="16">
        <v>1325000</v>
      </c>
      <c r="D51" s="16"/>
      <c r="E51" s="16">
        <v>1325000</v>
      </c>
      <c r="F51" s="16"/>
      <c r="G51" s="44">
        <f t="shared" si="1"/>
        <v>0</v>
      </c>
    </row>
    <row r="52" spans="1:7" ht="21">
      <c r="A52" s="18" t="s">
        <v>17</v>
      </c>
      <c r="B52" s="15" t="s">
        <v>6</v>
      </c>
      <c r="C52" s="16">
        <v>1742000</v>
      </c>
      <c r="D52" s="16">
        <v>1742000</v>
      </c>
      <c r="E52" s="16"/>
      <c r="F52" s="16"/>
      <c r="G52" s="44">
        <f t="shared" si="1"/>
        <v>0</v>
      </c>
    </row>
    <row r="53" spans="1:7" ht="21">
      <c r="A53" s="18" t="s">
        <v>244</v>
      </c>
      <c r="B53" s="15" t="s">
        <v>6</v>
      </c>
      <c r="C53" s="16">
        <v>6804000</v>
      </c>
      <c r="D53" s="16">
        <v>6804000</v>
      </c>
      <c r="E53" s="16"/>
      <c r="F53" s="16"/>
      <c r="G53" s="44">
        <f t="shared" ref="G53" si="12">C53-D53-E53-F53</f>
        <v>0</v>
      </c>
    </row>
    <row r="54" spans="1:7" ht="21">
      <c r="A54" s="18" t="s">
        <v>245</v>
      </c>
      <c r="B54" s="15" t="s">
        <v>6</v>
      </c>
      <c r="C54" s="16">
        <v>106500</v>
      </c>
      <c r="D54" s="16">
        <v>106500</v>
      </c>
      <c r="E54" s="16"/>
      <c r="F54" s="16"/>
      <c r="G54" s="44">
        <f t="shared" si="1"/>
        <v>0</v>
      </c>
    </row>
    <row r="55" spans="1:7" ht="42">
      <c r="A55" s="20" t="s">
        <v>98</v>
      </c>
      <c r="B55" s="15" t="s">
        <v>6</v>
      </c>
      <c r="C55" s="16">
        <v>5524400</v>
      </c>
      <c r="D55" s="16">
        <v>5524400</v>
      </c>
      <c r="E55" s="16"/>
      <c r="F55" s="16"/>
      <c r="G55" s="44">
        <f t="shared" si="1"/>
        <v>0</v>
      </c>
    </row>
    <row r="56" spans="1:7" ht="21">
      <c r="A56" s="43" t="s">
        <v>246</v>
      </c>
      <c r="B56" s="15" t="s">
        <v>6</v>
      </c>
      <c r="C56" s="16">
        <v>182900</v>
      </c>
      <c r="D56" s="16"/>
      <c r="E56" s="16">
        <v>182900</v>
      </c>
      <c r="F56" s="16"/>
      <c r="G56" s="44">
        <f t="shared" ref="G56" si="13">C56-D56-E56-F56</f>
        <v>0</v>
      </c>
    </row>
    <row r="57" spans="1:7" ht="21">
      <c r="A57" s="106" t="s">
        <v>196</v>
      </c>
      <c r="B57" s="15"/>
      <c r="C57" s="16"/>
      <c r="D57" s="16"/>
      <c r="E57" s="16"/>
      <c r="F57" s="122"/>
    </row>
    <row r="58" spans="1:7" ht="21">
      <c r="A58" s="20" t="s">
        <v>87</v>
      </c>
      <c r="B58" s="15" t="s">
        <v>6</v>
      </c>
      <c r="C58" s="16">
        <v>135800</v>
      </c>
      <c r="D58" s="16"/>
      <c r="E58" s="16">
        <v>135800</v>
      </c>
      <c r="F58" s="16"/>
      <c r="G58" s="44">
        <f t="shared" si="1"/>
        <v>0</v>
      </c>
    </row>
    <row r="59" spans="1:7" ht="21">
      <c r="A59" s="20" t="s">
        <v>247</v>
      </c>
      <c r="B59" s="15" t="s">
        <v>6</v>
      </c>
      <c r="C59" s="16">
        <v>2191400</v>
      </c>
      <c r="D59" s="16"/>
      <c r="E59" s="16">
        <v>2191400</v>
      </c>
      <c r="F59" s="16"/>
      <c r="G59" s="44">
        <f t="shared" ref="G59" si="14">C59-D59-E59-F59</f>
        <v>0</v>
      </c>
    </row>
    <row r="60" spans="1:7" ht="21">
      <c r="A60" s="20" t="s">
        <v>99</v>
      </c>
      <c r="B60" s="15" t="s">
        <v>6</v>
      </c>
      <c r="C60" s="16">
        <v>74000</v>
      </c>
      <c r="D60" s="16"/>
      <c r="E60" s="16">
        <v>74000</v>
      </c>
      <c r="F60" s="16"/>
      <c r="G60" s="44">
        <f t="shared" si="1"/>
        <v>0</v>
      </c>
    </row>
    <row r="61" spans="1:7" ht="21">
      <c r="A61" s="20" t="s">
        <v>248</v>
      </c>
      <c r="B61" s="39" t="s">
        <v>6</v>
      </c>
      <c r="C61" s="40">
        <v>3748800</v>
      </c>
      <c r="D61" s="40"/>
      <c r="E61" s="40">
        <v>3748800</v>
      </c>
      <c r="F61" s="40"/>
      <c r="G61" s="44">
        <f t="shared" ref="G61" si="15">C61-D61-E61-F61</f>
        <v>0</v>
      </c>
    </row>
    <row r="62" spans="1:7" ht="21">
      <c r="A62" s="20" t="s">
        <v>100</v>
      </c>
      <c r="B62" s="39" t="s">
        <v>6</v>
      </c>
      <c r="C62" s="40">
        <v>105000</v>
      </c>
      <c r="D62" s="40"/>
      <c r="E62" s="40">
        <v>105000</v>
      </c>
      <c r="F62" s="40"/>
      <c r="G62" s="44">
        <f t="shared" si="1"/>
        <v>0</v>
      </c>
    </row>
    <row r="63" spans="1:7" ht="21">
      <c r="A63" s="20" t="s">
        <v>249</v>
      </c>
      <c r="B63" s="15" t="s">
        <v>6</v>
      </c>
      <c r="C63" s="16">
        <v>2189600</v>
      </c>
      <c r="D63" s="16"/>
      <c r="E63" s="16">
        <v>2189600</v>
      </c>
      <c r="F63" s="16"/>
      <c r="G63" s="44">
        <f t="shared" ref="G63" si="16">C63-D63-E63-F63</f>
        <v>0</v>
      </c>
    </row>
    <row r="64" spans="1:7" ht="21">
      <c r="A64" s="20" t="s">
        <v>250</v>
      </c>
      <c r="B64" s="15" t="s">
        <v>6</v>
      </c>
      <c r="C64" s="16">
        <v>739200</v>
      </c>
      <c r="D64" s="16"/>
      <c r="E64" s="16">
        <v>739200</v>
      </c>
      <c r="F64" s="16"/>
      <c r="G64" s="44">
        <f t="shared" si="1"/>
        <v>0</v>
      </c>
    </row>
    <row r="65" spans="1:7" ht="21">
      <c r="A65" s="18" t="s">
        <v>101</v>
      </c>
      <c r="B65" s="15" t="s">
        <v>6</v>
      </c>
      <c r="C65" s="16">
        <v>21600</v>
      </c>
      <c r="D65" s="16"/>
      <c r="E65" s="16">
        <v>21600</v>
      </c>
      <c r="F65" s="16"/>
      <c r="G65" s="44">
        <f t="shared" si="1"/>
        <v>0</v>
      </c>
    </row>
    <row r="66" spans="1:7" ht="21">
      <c r="A66" s="20" t="s">
        <v>102</v>
      </c>
      <c r="B66" s="15" t="s">
        <v>6</v>
      </c>
      <c r="C66" s="16">
        <v>62000</v>
      </c>
      <c r="D66" s="16"/>
      <c r="E66" s="16">
        <v>62000</v>
      </c>
      <c r="F66" s="16"/>
      <c r="G66" s="44">
        <f t="shared" si="1"/>
        <v>0</v>
      </c>
    </row>
    <row r="67" spans="1:7" ht="42">
      <c r="A67" s="20" t="s">
        <v>103</v>
      </c>
      <c r="B67" s="15" t="s">
        <v>6</v>
      </c>
      <c r="C67" s="16">
        <v>111000</v>
      </c>
      <c r="D67" s="16"/>
      <c r="E67" s="16">
        <v>111000</v>
      </c>
      <c r="F67" s="16"/>
      <c r="G67" s="44">
        <f t="shared" si="1"/>
        <v>0</v>
      </c>
    </row>
    <row r="68" spans="1:7" ht="42">
      <c r="A68" s="43" t="s">
        <v>104</v>
      </c>
      <c r="B68" s="39" t="s">
        <v>6</v>
      </c>
      <c r="C68" s="40">
        <v>210900</v>
      </c>
      <c r="D68" s="40"/>
      <c r="E68" s="40">
        <v>210900</v>
      </c>
      <c r="F68" s="40"/>
      <c r="G68" s="44">
        <f t="shared" si="1"/>
        <v>0</v>
      </c>
    </row>
    <row r="69" spans="1:7" ht="21">
      <c r="A69" s="38" t="s">
        <v>114</v>
      </c>
      <c r="B69" s="39" t="s">
        <v>6</v>
      </c>
      <c r="C69" s="40">
        <f>C73+C75+C71</f>
        <v>95897600</v>
      </c>
      <c r="D69" s="40">
        <f t="shared" ref="D69:F69" si="17">D73+D75+D71</f>
        <v>43291400</v>
      </c>
      <c r="E69" s="40">
        <f t="shared" si="17"/>
        <v>52606200</v>
      </c>
      <c r="F69" s="40">
        <f t="shared" si="17"/>
        <v>0</v>
      </c>
      <c r="G69" s="44">
        <f t="shared" si="1"/>
        <v>0</v>
      </c>
    </row>
    <row r="70" spans="1:7" ht="19.5" customHeight="1">
      <c r="A70" s="17"/>
      <c r="B70" s="15" t="s">
        <v>5</v>
      </c>
      <c r="C70" s="16"/>
      <c r="D70" s="16"/>
      <c r="E70" s="16"/>
      <c r="F70" s="16"/>
      <c r="G70" s="44">
        <f t="shared" si="1"/>
        <v>0</v>
      </c>
    </row>
    <row r="71" spans="1:7" ht="21">
      <c r="A71" s="18" t="s">
        <v>256</v>
      </c>
      <c r="B71" s="15" t="s">
        <v>6</v>
      </c>
      <c r="C71" s="16">
        <v>9314800</v>
      </c>
      <c r="D71" s="16"/>
      <c r="E71" s="16">
        <v>9314800</v>
      </c>
      <c r="F71" s="16"/>
      <c r="G71" s="44">
        <f t="shared" ref="G71:G72" si="18">C71-D71-E71-F71</f>
        <v>0</v>
      </c>
    </row>
    <row r="72" spans="1:7" ht="21">
      <c r="A72" s="17"/>
      <c r="B72" s="15" t="s">
        <v>5</v>
      </c>
      <c r="C72" s="16"/>
      <c r="D72" s="16"/>
      <c r="E72" s="16"/>
      <c r="F72" s="16"/>
      <c r="G72" s="44">
        <f t="shared" si="18"/>
        <v>0</v>
      </c>
    </row>
    <row r="73" spans="1:7" ht="21">
      <c r="A73" s="18" t="s">
        <v>105</v>
      </c>
      <c r="B73" s="15" t="s">
        <v>6</v>
      </c>
      <c r="C73" s="16">
        <v>41402800</v>
      </c>
      <c r="D73" s="16">
        <v>20701400</v>
      </c>
      <c r="E73" s="16">
        <v>20701400</v>
      </c>
      <c r="F73" s="16"/>
      <c r="G73" s="44">
        <f t="shared" si="1"/>
        <v>0</v>
      </c>
    </row>
    <row r="74" spans="1:7" ht="21">
      <c r="A74" s="17"/>
      <c r="B74" s="15" t="s">
        <v>5</v>
      </c>
      <c r="C74" s="16"/>
      <c r="D74" s="16"/>
      <c r="E74" s="16"/>
      <c r="F74" s="16"/>
      <c r="G74" s="44">
        <f t="shared" si="1"/>
        <v>0</v>
      </c>
    </row>
    <row r="75" spans="1:7" ht="21">
      <c r="A75" s="21" t="s">
        <v>106</v>
      </c>
      <c r="B75" s="15" t="s">
        <v>6</v>
      </c>
      <c r="C75" s="16">
        <v>45180000</v>
      </c>
      <c r="D75" s="16">
        <v>22590000</v>
      </c>
      <c r="E75" s="16">
        <v>22590000</v>
      </c>
      <c r="F75" s="16"/>
      <c r="G75" s="44">
        <f t="shared" si="1"/>
        <v>0</v>
      </c>
    </row>
    <row r="76" spans="1:7" ht="21">
      <c r="A76" s="17"/>
      <c r="B76" s="15" t="s">
        <v>5</v>
      </c>
      <c r="C76" s="16"/>
      <c r="D76" s="16"/>
      <c r="E76" s="16"/>
      <c r="F76" s="16"/>
      <c r="G76" s="44">
        <f t="shared" si="1"/>
        <v>0</v>
      </c>
    </row>
    <row r="77" spans="1:7" ht="21">
      <c r="A77" s="14" t="s">
        <v>25</v>
      </c>
      <c r="B77" s="15" t="s">
        <v>6</v>
      </c>
      <c r="C77" s="16">
        <f>C79+C81+C83+C85+C87+C89+C91+C93+C95+C97</f>
        <v>27851100</v>
      </c>
      <c r="D77" s="16">
        <f t="shared" ref="D77:F77" si="19">D79+D81+D83+D85+D87+D89+D91+D93+D95+D97</f>
        <v>1134100</v>
      </c>
      <c r="E77" s="16">
        <f t="shared" si="19"/>
        <v>26717000</v>
      </c>
      <c r="F77" s="16">
        <f t="shared" si="19"/>
        <v>0</v>
      </c>
      <c r="G77" s="44">
        <f t="shared" si="1"/>
        <v>0</v>
      </c>
    </row>
    <row r="78" spans="1:7" ht="21">
      <c r="A78" s="17"/>
      <c r="B78" s="15" t="s">
        <v>5</v>
      </c>
      <c r="C78" s="16"/>
      <c r="D78" s="16"/>
      <c r="E78" s="16"/>
      <c r="F78" s="16"/>
      <c r="G78" s="44">
        <f t="shared" si="1"/>
        <v>0</v>
      </c>
    </row>
    <row r="79" spans="1:7" ht="21">
      <c r="A79" s="20" t="s">
        <v>257</v>
      </c>
      <c r="B79" s="15" t="s">
        <v>6</v>
      </c>
      <c r="C79" s="16">
        <v>12699900</v>
      </c>
      <c r="D79" s="16"/>
      <c r="E79" s="16">
        <v>12699900</v>
      </c>
      <c r="F79" s="16"/>
      <c r="G79" s="44">
        <f t="shared" ref="G79:G80" si="20">C79-D79-E79-F79</f>
        <v>0</v>
      </c>
    </row>
    <row r="80" spans="1:7" ht="21">
      <c r="A80" s="17"/>
      <c r="B80" s="15" t="s">
        <v>5</v>
      </c>
      <c r="C80" s="16"/>
      <c r="D80" s="16"/>
      <c r="E80" s="16"/>
      <c r="F80" s="16"/>
      <c r="G80" s="44">
        <f t="shared" si="20"/>
        <v>0</v>
      </c>
    </row>
    <row r="81" spans="1:7" ht="21">
      <c r="A81" s="20" t="s">
        <v>258</v>
      </c>
      <c r="B81" s="15" t="s">
        <v>6</v>
      </c>
      <c r="C81" s="16">
        <v>3205100</v>
      </c>
      <c r="D81" s="16"/>
      <c r="E81" s="16">
        <v>3205100</v>
      </c>
      <c r="F81" s="16"/>
      <c r="G81" s="44">
        <f t="shared" ref="G81:G82" si="21">C81-D81-E81-F81</f>
        <v>0</v>
      </c>
    </row>
    <row r="82" spans="1:7" ht="21">
      <c r="A82" s="17"/>
      <c r="B82" s="15" t="s">
        <v>5</v>
      </c>
      <c r="C82" s="16"/>
      <c r="D82" s="16"/>
      <c r="E82" s="16"/>
      <c r="F82" s="16"/>
      <c r="G82" s="44">
        <f t="shared" si="21"/>
        <v>0</v>
      </c>
    </row>
    <row r="83" spans="1:7" ht="42">
      <c r="A83" s="20" t="s">
        <v>108</v>
      </c>
      <c r="B83" s="15" t="s">
        <v>6</v>
      </c>
      <c r="C83" s="16">
        <v>244200</v>
      </c>
      <c r="D83" s="16">
        <v>244200</v>
      </c>
      <c r="E83" s="16"/>
      <c r="F83" s="16"/>
      <c r="G83" s="44">
        <f t="shared" si="1"/>
        <v>0</v>
      </c>
    </row>
    <row r="84" spans="1:7" ht="21">
      <c r="A84" s="17"/>
      <c r="B84" s="15" t="s">
        <v>5</v>
      </c>
      <c r="C84" s="16"/>
      <c r="D84" s="16"/>
      <c r="E84" s="16"/>
      <c r="F84" s="16"/>
      <c r="G84" s="44">
        <f t="shared" si="1"/>
        <v>0</v>
      </c>
    </row>
    <row r="85" spans="1:7" ht="42">
      <c r="A85" s="20" t="s">
        <v>109</v>
      </c>
      <c r="B85" s="15" t="s">
        <v>6</v>
      </c>
      <c r="C85" s="16">
        <v>82800</v>
      </c>
      <c r="D85" s="16">
        <v>82800</v>
      </c>
      <c r="E85" s="16"/>
      <c r="F85" s="16"/>
      <c r="G85" s="44">
        <f t="shared" si="1"/>
        <v>0</v>
      </c>
    </row>
    <row r="86" spans="1:7" ht="21">
      <c r="A86" s="17"/>
      <c r="B86" s="15" t="s">
        <v>5</v>
      </c>
      <c r="C86" s="16"/>
      <c r="D86" s="16"/>
      <c r="E86" s="16"/>
      <c r="F86" s="16"/>
      <c r="G86" s="44">
        <f t="shared" ref="G86:G102" si="22">C86-D86-E86-F86</f>
        <v>0</v>
      </c>
    </row>
    <row r="87" spans="1:7" ht="42">
      <c r="A87" s="20" t="s">
        <v>110</v>
      </c>
      <c r="B87" s="15" t="s">
        <v>6</v>
      </c>
      <c r="C87" s="16">
        <v>442700</v>
      </c>
      <c r="D87" s="16">
        <v>442700</v>
      </c>
      <c r="E87" s="16"/>
      <c r="F87" s="16"/>
      <c r="G87" s="44">
        <f t="shared" si="22"/>
        <v>0</v>
      </c>
    </row>
    <row r="88" spans="1:7" ht="21">
      <c r="A88" s="17"/>
      <c r="B88" s="15" t="s">
        <v>5</v>
      </c>
      <c r="C88" s="16"/>
      <c r="D88" s="16"/>
      <c r="E88" s="16"/>
      <c r="F88" s="16"/>
      <c r="G88" s="44">
        <f t="shared" si="22"/>
        <v>0</v>
      </c>
    </row>
    <row r="89" spans="1:7" ht="21">
      <c r="A89" s="21" t="s">
        <v>111</v>
      </c>
      <c r="B89" s="15" t="s">
        <v>6</v>
      </c>
      <c r="C89" s="16">
        <v>1056000</v>
      </c>
      <c r="D89" s="16"/>
      <c r="E89" s="16">
        <v>1056000</v>
      </c>
      <c r="F89" s="16"/>
      <c r="G89" s="44">
        <f t="shared" si="22"/>
        <v>0</v>
      </c>
    </row>
    <row r="90" spans="1:7" ht="21">
      <c r="A90" s="17"/>
      <c r="B90" s="15" t="s">
        <v>5</v>
      </c>
      <c r="C90" s="16"/>
      <c r="D90" s="16"/>
      <c r="E90" s="16"/>
      <c r="F90" s="16"/>
      <c r="G90" s="44">
        <f t="shared" si="22"/>
        <v>0</v>
      </c>
    </row>
    <row r="91" spans="1:7" ht="42">
      <c r="A91" s="21" t="s">
        <v>112</v>
      </c>
      <c r="B91" s="15" t="s">
        <v>6</v>
      </c>
      <c r="C91" s="16">
        <v>314400</v>
      </c>
      <c r="D91" s="16">
        <v>314400</v>
      </c>
      <c r="E91" s="16"/>
      <c r="F91" s="16"/>
      <c r="G91" s="44">
        <f t="shared" si="22"/>
        <v>0</v>
      </c>
    </row>
    <row r="92" spans="1:7" ht="19.5" customHeight="1">
      <c r="A92" s="17"/>
      <c r="B92" s="15" t="s">
        <v>5</v>
      </c>
      <c r="C92" s="16"/>
      <c r="D92" s="16"/>
      <c r="E92" s="16"/>
      <c r="F92" s="16"/>
      <c r="G92" s="44">
        <f t="shared" si="22"/>
        <v>0</v>
      </c>
    </row>
    <row r="93" spans="1:7" ht="21">
      <c r="A93" s="20" t="s">
        <v>113</v>
      </c>
      <c r="B93" s="15" t="s">
        <v>6</v>
      </c>
      <c r="C93" s="16">
        <v>720000</v>
      </c>
      <c r="D93" s="16"/>
      <c r="E93" s="16">
        <v>720000</v>
      </c>
      <c r="F93" s="16"/>
      <c r="G93" s="44">
        <f t="shared" si="22"/>
        <v>0</v>
      </c>
    </row>
    <row r="94" spans="1:7" ht="21">
      <c r="A94" s="17"/>
      <c r="B94" s="15" t="s">
        <v>5</v>
      </c>
      <c r="C94" s="16"/>
      <c r="D94" s="16"/>
      <c r="E94" s="16"/>
      <c r="F94" s="16"/>
      <c r="G94" s="44">
        <f t="shared" si="22"/>
        <v>0</v>
      </c>
    </row>
    <row r="95" spans="1:7" ht="42">
      <c r="A95" s="20" t="s">
        <v>259</v>
      </c>
      <c r="B95" s="15" t="s">
        <v>6</v>
      </c>
      <c r="C95" s="16">
        <v>50000</v>
      </c>
      <c r="D95" s="16">
        <v>50000</v>
      </c>
      <c r="E95" s="16"/>
      <c r="F95" s="16"/>
      <c r="G95" s="44">
        <f t="shared" si="22"/>
        <v>0</v>
      </c>
    </row>
    <row r="96" spans="1:7" ht="21">
      <c r="A96" s="17"/>
      <c r="B96" s="15" t="s">
        <v>5</v>
      </c>
      <c r="C96" s="16"/>
      <c r="D96" s="16"/>
      <c r="E96" s="16"/>
      <c r="F96" s="16"/>
      <c r="G96" s="44">
        <f t="shared" si="22"/>
        <v>0</v>
      </c>
    </row>
    <row r="97" spans="1:7" ht="42">
      <c r="A97" s="20" t="s">
        <v>107</v>
      </c>
      <c r="B97" s="15" t="s">
        <v>6</v>
      </c>
      <c r="C97" s="16">
        <v>9036000</v>
      </c>
      <c r="D97" s="16"/>
      <c r="E97" s="16">
        <v>9036000</v>
      </c>
      <c r="F97" s="16"/>
      <c r="G97" s="44">
        <f t="shared" si="22"/>
        <v>0</v>
      </c>
    </row>
    <row r="98" spans="1:7" ht="21">
      <c r="A98" s="17"/>
      <c r="B98" s="15" t="s">
        <v>5</v>
      </c>
      <c r="C98" s="16"/>
      <c r="D98" s="16"/>
      <c r="E98" s="16"/>
      <c r="F98" s="16"/>
      <c r="G98" s="44">
        <f t="shared" si="22"/>
        <v>0</v>
      </c>
    </row>
    <row r="99" spans="1:7" ht="21">
      <c r="A99" s="156" t="s">
        <v>199</v>
      </c>
      <c r="B99" s="11" t="s">
        <v>6</v>
      </c>
      <c r="C99" s="33">
        <f>C8+C33</f>
        <v>224508400</v>
      </c>
      <c r="D99" s="33">
        <f>D8+D33</f>
        <v>107246300</v>
      </c>
      <c r="E99" s="33">
        <f>E8+E33</f>
        <v>105342800</v>
      </c>
      <c r="F99" s="33">
        <f>F8+F33</f>
        <v>11919300</v>
      </c>
      <c r="G99" s="44">
        <f t="shared" si="22"/>
        <v>0</v>
      </c>
    </row>
    <row r="100" spans="1:7" ht="21">
      <c r="A100" s="157"/>
      <c r="B100" s="11" t="s">
        <v>5</v>
      </c>
      <c r="C100" s="33"/>
      <c r="D100" s="12"/>
      <c r="E100" s="12"/>
      <c r="F100" s="12"/>
      <c r="G100" s="44">
        <f t="shared" si="22"/>
        <v>0</v>
      </c>
    </row>
    <row r="101" spans="1:7" ht="21">
      <c r="A101" s="158" t="s">
        <v>131</v>
      </c>
      <c r="B101" s="26" t="s">
        <v>6</v>
      </c>
      <c r="C101" s="34">
        <f>C99</f>
        <v>224508400</v>
      </c>
      <c r="D101" s="34">
        <f t="shared" ref="D101:F101" si="23">D99</f>
        <v>107246300</v>
      </c>
      <c r="E101" s="34">
        <f t="shared" si="23"/>
        <v>105342800</v>
      </c>
      <c r="F101" s="34">
        <f t="shared" si="23"/>
        <v>11919300</v>
      </c>
      <c r="G101" s="44">
        <f t="shared" si="22"/>
        <v>0</v>
      </c>
    </row>
    <row r="102" spans="1:7" ht="21">
      <c r="A102" s="159"/>
      <c r="B102" s="26" t="s">
        <v>5</v>
      </c>
      <c r="C102" s="34"/>
      <c r="D102" s="27"/>
      <c r="E102" s="27"/>
      <c r="F102" s="27"/>
      <c r="G102" s="44">
        <f t="shared" si="22"/>
        <v>0</v>
      </c>
    </row>
    <row r="103" spans="1:7" ht="19.5" customHeight="1">
      <c r="A103" s="28"/>
      <c r="B103" s="28"/>
      <c r="C103" s="35"/>
      <c r="D103" s="29"/>
      <c r="E103" s="29"/>
      <c r="F103" s="29"/>
    </row>
    <row r="104" spans="1:7" ht="28.5" customHeight="1">
      <c r="A104" s="3" t="s">
        <v>27</v>
      </c>
      <c r="B104" s="28"/>
      <c r="C104" s="35"/>
      <c r="D104" s="29"/>
      <c r="E104" s="29"/>
      <c r="F104" s="29"/>
    </row>
  </sheetData>
  <mergeCells count="8">
    <mergeCell ref="A99:A100"/>
    <mergeCell ref="A101:A102"/>
    <mergeCell ref="A1:F1"/>
    <mergeCell ref="E5:E6"/>
    <mergeCell ref="F5:F6"/>
    <mergeCell ref="C5:C6"/>
    <mergeCell ref="A5:A6"/>
    <mergeCell ref="D5:D6"/>
  </mergeCells>
  <pageMargins left="0.78740157480314965" right="0.59055118110236227" top="0.55118110236220474" bottom="0.35433070866141736" header="0.31496062992125984" footer="0.31496062992125984"/>
  <pageSetup paperSize="9" scale="90" orientation="landscape" r:id="rId1"/>
  <headerFooter>
    <oddHeader>&amp;R&amp;"TH SarabunPSK,ธรรมดา"&amp;16แบบ สงม. 2    (สำนักงานเขต) &amp;"-,ธรรมดา"&amp;11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89"/>
  <sheetViews>
    <sheetView view="pageBreakPreview" topLeftCell="A22" zoomScale="90" zoomScaleNormal="90" zoomScaleSheetLayoutView="90" workbookViewId="0">
      <selection activeCell="B26" sqref="B26"/>
    </sheetView>
  </sheetViews>
  <sheetFormatPr defaultColWidth="9" defaultRowHeight="21" outlineLevelRow="1"/>
  <cols>
    <col min="1" max="1" width="58.625" style="54" customWidth="1"/>
    <col min="2" max="5" width="23.625" style="54" customWidth="1"/>
    <col min="6" max="6" width="16.5" style="54" customWidth="1"/>
    <col min="7" max="8" width="9" style="54"/>
    <col min="9" max="9" width="14.375" style="54" bestFit="1" customWidth="1"/>
    <col min="10" max="16384" width="9" style="54"/>
  </cols>
  <sheetData>
    <row r="2" spans="1:9">
      <c r="A2" s="132" t="s">
        <v>227</v>
      </c>
      <c r="B2" s="132"/>
      <c r="C2" s="132"/>
      <c r="D2" s="132"/>
      <c r="E2" s="132"/>
    </row>
    <row r="3" spans="1:9">
      <c r="A3" s="132" t="s">
        <v>0</v>
      </c>
      <c r="B3" s="132"/>
      <c r="C3" s="132"/>
      <c r="D3" s="132"/>
      <c r="E3" s="132"/>
    </row>
    <row r="4" spans="1:9" ht="19.5" customHeight="1"/>
    <row r="5" spans="1:9" ht="19.5" customHeight="1">
      <c r="E5" s="55" t="s">
        <v>2</v>
      </c>
    </row>
    <row r="6" spans="1:9">
      <c r="A6" s="133" t="s">
        <v>146</v>
      </c>
      <c r="B6" s="102" t="s">
        <v>131</v>
      </c>
      <c r="C6" s="102" t="s">
        <v>132</v>
      </c>
      <c r="D6" s="102" t="s">
        <v>133</v>
      </c>
      <c r="E6" s="102" t="s">
        <v>134</v>
      </c>
    </row>
    <row r="7" spans="1:9">
      <c r="A7" s="133"/>
      <c r="B7" s="102" t="s">
        <v>6</v>
      </c>
      <c r="C7" s="102" t="s">
        <v>6</v>
      </c>
      <c r="D7" s="102" t="s">
        <v>6</v>
      </c>
      <c r="E7" s="102" t="s">
        <v>6</v>
      </c>
      <c r="F7" s="54" t="s">
        <v>135</v>
      </c>
    </row>
    <row r="8" spans="1:9" s="60" customFormat="1">
      <c r="A8" s="58" t="s">
        <v>136</v>
      </c>
      <c r="B8" s="59">
        <f>B74</f>
        <v>379228635</v>
      </c>
      <c r="C8" s="59">
        <f t="shared" ref="C8:E8" si="0">C74</f>
        <v>184180875</v>
      </c>
      <c r="D8" s="59">
        <f t="shared" si="0"/>
        <v>148587680</v>
      </c>
      <c r="E8" s="59">
        <f t="shared" si="0"/>
        <v>46460080</v>
      </c>
      <c r="F8" s="57">
        <f t="shared" ref="F8:F46" si="1">B8-C8-D8-E8</f>
        <v>0</v>
      </c>
    </row>
    <row r="9" spans="1:9" s="60" customFormat="1">
      <c r="A9" s="58" t="s">
        <v>160</v>
      </c>
      <c r="B9" s="59">
        <f>B10+B12+B15+B18+B20+B22+B24+B27+B29+B31+B33+B35+B37+B39+B41+B43+B45+B47+B50+B52+B55+B58+B61</f>
        <v>377170035</v>
      </c>
      <c r="C9" s="59">
        <f>C10+C12+C15+C18+C20+C22+C24+C27+C29+C31+C33+C35+C37+C39+C41+C43+C45+C47+C50+C52+C55+C58+C61</f>
        <v>183414935</v>
      </c>
      <c r="D9" s="59">
        <f>D10+D12+D15+D18+D20+D22+D24+D27+D29+D31+D33+D35+D37+D39+D41+D43+D45+D47+D50+D52+D55+D58+D61</f>
        <v>147771400</v>
      </c>
      <c r="E9" s="59">
        <f>E10+E12+E15+E18+E20+E22+E24+E27+E29+E31+E33+E35+E37+E39+E41+E43+E45+E47+E50+E52+E55+E58+E61</f>
        <v>45983700</v>
      </c>
      <c r="F9" s="57">
        <f t="shared" si="1"/>
        <v>0</v>
      </c>
    </row>
    <row r="10" spans="1:9" s="63" customFormat="1">
      <c r="A10" s="61" t="s">
        <v>161</v>
      </c>
      <c r="B10" s="62">
        <f>SUM(B11:B11)</f>
        <v>4339000</v>
      </c>
      <c r="C10" s="62">
        <f>SUM(C11:C11)</f>
        <v>4339000</v>
      </c>
      <c r="D10" s="62">
        <f>SUM(D11:D11)</f>
        <v>0</v>
      </c>
      <c r="E10" s="62">
        <f>SUM(E11:E11)</f>
        <v>0</v>
      </c>
      <c r="F10" s="57">
        <f t="shared" si="1"/>
        <v>0</v>
      </c>
    </row>
    <row r="11" spans="1:9">
      <c r="A11" s="64" t="s">
        <v>162</v>
      </c>
      <c r="B11" s="65">
        <f>สงม.2งบบุคลากร!$C$9</f>
        <v>4339000</v>
      </c>
      <c r="C11" s="65">
        <f>สงม.2งบบุคลากร!$D$9</f>
        <v>4339000</v>
      </c>
      <c r="D11" s="65">
        <v>0</v>
      </c>
      <c r="E11" s="65">
        <v>0</v>
      </c>
      <c r="F11" s="57">
        <f t="shared" si="1"/>
        <v>0</v>
      </c>
      <c r="I11" s="67"/>
    </row>
    <row r="12" spans="1:9" s="63" customFormat="1">
      <c r="A12" s="61" t="s">
        <v>163</v>
      </c>
      <c r="B12" s="62">
        <f>B13+B14</f>
        <v>8255135</v>
      </c>
      <c r="C12" s="62">
        <f t="shared" ref="C12:E12" si="2">C13+C14</f>
        <v>7465635</v>
      </c>
      <c r="D12" s="62">
        <f t="shared" si="2"/>
        <v>648900</v>
      </c>
      <c r="E12" s="62">
        <f t="shared" si="2"/>
        <v>140600</v>
      </c>
      <c r="F12" s="57">
        <f t="shared" si="1"/>
        <v>0</v>
      </c>
    </row>
    <row r="13" spans="1:9" outlineLevel="1">
      <c r="A13" s="64" t="s">
        <v>140</v>
      </c>
      <c r="B13" s="65">
        <f>'สงม. 2ฝ่ายปกครอง'!$C$9</f>
        <v>7671300</v>
      </c>
      <c r="C13" s="65">
        <f>'สงม. 2ฝ่ายปกครอง'!D9</f>
        <v>6881800</v>
      </c>
      <c r="D13" s="65">
        <f>'สงม. 2ฝ่ายปกครอง'!E9</f>
        <v>648900</v>
      </c>
      <c r="E13" s="65">
        <f>'สงม. 2ฝ่ายปกครอง'!F9</f>
        <v>140600</v>
      </c>
      <c r="F13" s="57">
        <f t="shared" si="1"/>
        <v>0</v>
      </c>
    </row>
    <row r="14" spans="1:9" outlineLevel="1">
      <c r="A14" s="64" t="s">
        <v>141</v>
      </c>
      <c r="B14" s="65">
        <f>'สงม. 2ฝ่ายปกครอง'!$C$31</f>
        <v>583835</v>
      </c>
      <c r="C14" s="65">
        <f>'สงม. 2ฝ่ายปกครอง'!D31</f>
        <v>583835</v>
      </c>
      <c r="D14" s="65">
        <f>'สงม. 2ฝ่ายปกครอง'!E31</f>
        <v>0</v>
      </c>
      <c r="E14" s="65">
        <f>'สงม. 2ฝ่ายปกครอง'!F31</f>
        <v>0</v>
      </c>
      <c r="F14" s="57">
        <f t="shared" ref="F14" si="3">B14-C14-D14-E14</f>
        <v>0</v>
      </c>
    </row>
    <row r="15" spans="1:9" s="66" customFormat="1" outlineLevel="1">
      <c r="A15" s="61" t="s">
        <v>165</v>
      </c>
      <c r="B15" s="62">
        <f>SUM(B16:B17)</f>
        <v>1507000</v>
      </c>
      <c r="C15" s="62">
        <f t="shared" ref="C15:E15" si="4">SUM(C16:C17)</f>
        <v>576200</v>
      </c>
      <c r="D15" s="62">
        <f t="shared" si="4"/>
        <v>814000</v>
      </c>
      <c r="E15" s="62">
        <f t="shared" si="4"/>
        <v>116800</v>
      </c>
      <c r="F15" s="57">
        <f t="shared" si="1"/>
        <v>0</v>
      </c>
    </row>
    <row r="16" spans="1:9" outlineLevel="1">
      <c r="A16" s="64" t="s">
        <v>140</v>
      </c>
      <c r="B16" s="65">
        <f>'สงม. 2ฝ่ายปกครอง'!$C$37</f>
        <v>406100</v>
      </c>
      <c r="C16" s="65">
        <f>'สงม. 2ฝ่ายปกครอง'!D37</f>
        <v>118400</v>
      </c>
      <c r="D16" s="65">
        <f>'สงม. 2ฝ่ายปกครอง'!E37</f>
        <v>170900</v>
      </c>
      <c r="E16" s="65">
        <f>'สงม. 2ฝ่ายปกครอง'!F37</f>
        <v>116800</v>
      </c>
      <c r="F16" s="57">
        <f t="shared" si="1"/>
        <v>0</v>
      </c>
    </row>
    <row r="17" spans="1:6" outlineLevel="1">
      <c r="A17" s="64" t="s">
        <v>141</v>
      </c>
      <c r="B17" s="65">
        <f>'สงม. 2ฝ่ายปกครอง'!$C$46</f>
        <v>1100900</v>
      </c>
      <c r="C17" s="65">
        <f>'สงม. 2ฝ่ายปกครอง'!D46</f>
        <v>457800</v>
      </c>
      <c r="D17" s="65">
        <f>'สงม. 2ฝ่ายปกครอง'!E46</f>
        <v>643100</v>
      </c>
      <c r="E17" s="65">
        <f>'สงม. 2ฝ่ายปกครอง'!F46</f>
        <v>0</v>
      </c>
      <c r="F17" s="57">
        <f t="shared" si="1"/>
        <v>0</v>
      </c>
    </row>
    <row r="18" spans="1:6" s="66" customFormat="1" outlineLevel="1">
      <c r="A18" s="61" t="s">
        <v>168</v>
      </c>
      <c r="B18" s="62">
        <f>SUM(B19:B19)</f>
        <v>743600</v>
      </c>
      <c r="C18" s="62">
        <f>SUM(C19:C19)</f>
        <v>421300</v>
      </c>
      <c r="D18" s="62">
        <f>SUM(D19:D19)</f>
        <v>194800</v>
      </c>
      <c r="E18" s="62">
        <f>SUM(E19:E19)</f>
        <v>127500</v>
      </c>
      <c r="F18" s="57">
        <f t="shared" si="1"/>
        <v>0</v>
      </c>
    </row>
    <row r="19" spans="1:6" outlineLevel="1">
      <c r="A19" s="64" t="s">
        <v>164</v>
      </c>
      <c r="B19" s="65">
        <f>'สงม. 2ฝ่ายทะเบียน'!$C$10</f>
        <v>743600</v>
      </c>
      <c r="C19" s="65">
        <f>'สงม. 2ฝ่ายทะเบียน'!D10</f>
        <v>421300</v>
      </c>
      <c r="D19" s="65">
        <f>'สงม. 2ฝ่ายทะเบียน'!E10</f>
        <v>194800</v>
      </c>
      <c r="E19" s="65">
        <f>'สงม. 2ฝ่ายทะเบียน'!F10</f>
        <v>127500</v>
      </c>
      <c r="F19" s="57">
        <f t="shared" si="1"/>
        <v>0</v>
      </c>
    </row>
    <row r="20" spans="1:6" s="66" customFormat="1" outlineLevel="1">
      <c r="A20" s="61" t="s">
        <v>169</v>
      </c>
      <c r="B20" s="62">
        <f>SUM(B21:B21)</f>
        <v>986200</v>
      </c>
      <c r="C20" s="62">
        <f>SUM(C21:C21)</f>
        <v>673100</v>
      </c>
      <c r="D20" s="62">
        <f>SUM(D21:D21)</f>
        <v>118500</v>
      </c>
      <c r="E20" s="62">
        <f>SUM(E21:E21)</f>
        <v>194600</v>
      </c>
      <c r="F20" s="57">
        <f t="shared" si="1"/>
        <v>0</v>
      </c>
    </row>
    <row r="21" spans="1:6" outlineLevel="1">
      <c r="A21" s="64" t="s">
        <v>164</v>
      </c>
      <c r="B21" s="65">
        <f>'สงม. 2ฝ่ายการคลัง'!$C$10</f>
        <v>986200</v>
      </c>
      <c r="C21" s="65">
        <f>'สงม. 2ฝ่ายการคลัง'!$D$10</f>
        <v>673100</v>
      </c>
      <c r="D21" s="65">
        <f>'สงม. 2ฝ่ายการคลัง'!$E$10</f>
        <v>118500</v>
      </c>
      <c r="E21" s="65">
        <f>'สงม. 2ฝ่ายการคลัง'!$F$10</f>
        <v>194600</v>
      </c>
      <c r="F21" s="57">
        <f t="shared" si="1"/>
        <v>0</v>
      </c>
    </row>
    <row r="22" spans="1:6" s="66" customFormat="1" outlineLevel="1">
      <c r="A22" s="61" t="s">
        <v>170</v>
      </c>
      <c r="B22" s="62">
        <f>SUM(B23:B23)</f>
        <v>1003100</v>
      </c>
      <c r="C22" s="62">
        <f t="shared" ref="C22:E22" si="5">SUM(C23:C23)</f>
        <v>987600</v>
      </c>
      <c r="D22" s="62">
        <f t="shared" si="5"/>
        <v>15500</v>
      </c>
      <c r="E22" s="62">
        <f t="shared" si="5"/>
        <v>0</v>
      </c>
      <c r="F22" s="57">
        <f t="shared" si="1"/>
        <v>0</v>
      </c>
    </row>
    <row r="23" spans="1:6" outlineLevel="1">
      <c r="A23" s="64" t="s">
        <v>164</v>
      </c>
      <c r="B23" s="65">
        <f>'สงม. 2ฝ่ายรายได้'!$C$9</f>
        <v>1003100</v>
      </c>
      <c r="C23" s="65">
        <f>'สงม. 2ฝ่ายรายได้'!D9</f>
        <v>987600</v>
      </c>
      <c r="D23" s="65">
        <f>'สงม. 2ฝ่ายรายได้'!E9</f>
        <v>15500</v>
      </c>
      <c r="E23" s="65">
        <f>'สงม. 2ฝ่ายรายได้'!F9</f>
        <v>0</v>
      </c>
      <c r="F23" s="57">
        <f t="shared" si="1"/>
        <v>0</v>
      </c>
    </row>
    <row r="24" spans="1:6" s="66" customFormat="1" outlineLevel="1">
      <c r="A24" s="61" t="s">
        <v>171</v>
      </c>
      <c r="B24" s="62">
        <f>B25+B26</f>
        <v>12205800</v>
      </c>
      <c r="C24" s="62">
        <f t="shared" ref="C24:E24" si="6">C25+C26</f>
        <v>4906600</v>
      </c>
      <c r="D24" s="62">
        <f t="shared" si="6"/>
        <v>3933000</v>
      </c>
      <c r="E24" s="62">
        <f t="shared" si="6"/>
        <v>3366200</v>
      </c>
      <c r="F24" s="57">
        <f t="shared" si="1"/>
        <v>0</v>
      </c>
    </row>
    <row r="25" spans="1:6" outlineLevel="1">
      <c r="A25" s="64" t="s">
        <v>140</v>
      </c>
      <c r="B25" s="65">
        <f>'สงม. 2ฝ่ายรักษา'!$C$10</f>
        <v>11239200</v>
      </c>
      <c r="C25" s="65">
        <f>'สงม. 2ฝ่ายรักษา'!D10</f>
        <v>3940000</v>
      </c>
      <c r="D25" s="65">
        <f>'สงม. 2ฝ่ายรักษา'!E10</f>
        <v>3933000</v>
      </c>
      <c r="E25" s="65">
        <f>'สงม. 2ฝ่ายรักษา'!F10</f>
        <v>3366200</v>
      </c>
      <c r="F25" s="57">
        <f t="shared" si="1"/>
        <v>0</v>
      </c>
    </row>
    <row r="26" spans="1:6" outlineLevel="1">
      <c r="A26" s="64" t="s">
        <v>141</v>
      </c>
      <c r="B26" s="65">
        <f>'สงม. 2ฝ่ายรักษา'!$C$26</f>
        <v>966600</v>
      </c>
      <c r="C26" s="65">
        <f>'สงม. 2ฝ่ายรักษา'!D28</f>
        <v>966600</v>
      </c>
      <c r="D26" s="65">
        <f>'สงม. 2ฝ่ายรักษา'!E28</f>
        <v>0</v>
      </c>
      <c r="E26" s="65">
        <f>'สงม. 2ฝ่ายรักษา'!F28</f>
        <v>0</v>
      </c>
      <c r="F26" s="57">
        <f t="shared" ref="F26" si="7">B26-C26-D26-E26</f>
        <v>0</v>
      </c>
    </row>
    <row r="27" spans="1:6" s="66" customFormat="1" outlineLevel="1">
      <c r="A27" s="61" t="s">
        <v>172</v>
      </c>
      <c r="B27" s="62">
        <f>SUM(B28:B28)</f>
        <v>897600</v>
      </c>
      <c r="C27" s="62">
        <f t="shared" ref="C27:E27" si="8">SUM(C28:C28)</f>
        <v>709800</v>
      </c>
      <c r="D27" s="62">
        <f t="shared" si="8"/>
        <v>187800</v>
      </c>
      <c r="E27" s="62">
        <f t="shared" si="8"/>
        <v>0</v>
      </c>
      <c r="F27" s="57">
        <f t="shared" si="1"/>
        <v>0</v>
      </c>
    </row>
    <row r="28" spans="1:6" outlineLevel="1">
      <c r="A28" s="64" t="s">
        <v>140</v>
      </c>
      <c r="B28" s="65">
        <f>'สงม. 2ฝ่ายรักษา'!$C$32</f>
        <v>897600</v>
      </c>
      <c r="C28" s="65">
        <f>'สงม. 2ฝ่ายรักษา'!D32</f>
        <v>709800</v>
      </c>
      <c r="D28" s="65">
        <f>'สงม. 2ฝ่ายรักษา'!E32</f>
        <v>187800</v>
      </c>
      <c r="E28" s="65">
        <f>'สงม. 2ฝ่ายรักษา'!F32</f>
        <v>0</v>
      </c>
      <c r="F28" s="57">
        <f t="shared" si="1"/>
        <v>0</v>
      </c>
    </row>
    <row r="29" spans="1:6" s="66" customFormat="1" outlineLevel="1">
      <c r="A29" s="61" t="s">
        <v>173</v>
      </c>
      <c r="B29" s="62">
        <f>SUM(B30:B30)</f>
        <v>4559700</v>
      </c>
      <c r="C29" s="62">
        <f>SUM(C30:C30)</f>
        <v>1520800</v>
      </c>
      <c r="D29" s="62">
        <f>SUM(D30:D30)</f>
        <v>1958900</v>
      </c>
      <c r="E29" s="62">
        <f>SUM(E30:E30)</f>
        <v>1080000</v>
      </c>
      <c r="F29" s="57">
        <f t="shared" si="1"/>
        <v>0</v>
      </c>
    </row>
    <row r="30" spans="1:6" outlineLevel="1">
      <c r="A30" s="64" t="s">
        <v>164</v>
      </c>
      <c r="B30" s="65">
        <f>'สงม. 2ฝ่ายรักษา'!$C$45</f>
        <v>4559700</v>
      </c>
      <c r="C30" s="65">
        <f>'สงม. 2ฝ่ายรักษา'!D45</f>
        <v>1520800</v>
      </c>
      <c r="D30" s="65">
        <f>'สงม. 2ฝ่ายรักษา'!E45</f>
        <v>1958900</v>
      </c>
      <c r="E30" s="65">
        <f>'สงม. 2ฝ่ายรักษา'!F45</f>
        <v>1080000</v>
      </c>
      <c r="F30" s="57">
        <f t="shared" si="1"/>
        <v>0</v>
      </c>
    </row>
    <row r="31" spans="1:6" s="66" customFormat="1" outlineLevel="1">
      <c r="A31" s="61" t="s">
        <v>174</v>
      </c>
      <c r="B31" s="62">
        <f>SUM(B32:B32)</f>
        <v>4195200</v>
      </c>
      <c r="C31" s="62">
        <f>SUM(C32:C32)</f>
        <v>1651500</v>
      </c>
      <c r="D31" s="62">
        <f>SUM(D32:D32)</f>
        <v>1861700</v>
      </c>
      <c r="E31" s="62">
        <f>SUM(E32:E32)</f>
        <v>682000</v>
      </c>
      <c r="F31" s="57">
        <f t="shared" si="1"/>
        <v>0</v>
      </c>
    </row>
    <row r="32" spans="1:6" outlineLevel="1">
      <c r="A32" s="64" t="s">
        <v>164</v>
      </c>
      <c r="B32" s="65">
        <f>'สงม. 2ฝ่ายรักษา'!$C$65</f>
        <v>4195200</v>
      </c>
      <c r="C32" s="65">
        <f>'สงม. 2ฝ่ายรักษา'!D65</f>
        <v>1651500</v>
      </c>
      <c r="D32" s="65">
        <f>'สงม. 2ฝ่ายรักษา'!E65</f>
        <v>1861700</v>
      </c>
      <c r="E32" s="65">
        <f>'สงม. 2ฝ่ายรักษา'!F65</f>
        <v>682000</v>
      </c>
      <c r="F32" s="57">
        <f t="shared" si="1"/>
        <v>0</v>
      </c>
    </row>
    <row r="33" spans="1:6" s="63" customFormat="1">
      <c r="A33" s="61" t="s">
        <v>175</v>
      </c>
      <c r="B33" s="62">
        <f>SUM(B34:B34)</f>
        <v>4634800</v>
      </c>
      <c r="C33" s="62">
        <f>SUM(C34:C34)</f>
        <v>1668700</v>
      </c>
      <c r="D33" s="62">
        <f>SUM(D34:D34)</f>
        <v>1609900</v>
      </c>
      <c r="E33" s="62">
        <f>SUM(E34:E34)</f>
        <v>1356200</v>
      </c>
      <c r="F33" s="57">
        <f t="shared" si="1"/>
        <v>0</v>
      </c>
    </row>
    <row r="34" spans="1:6" outlineLevel="1">
      <c r="A34" s="64" t="s">
        <v>164</v>
      </c>
      <c r="B34" s="65">
        <f>'สงม. 2ฝ่ายเทศกิจ'!$C$10</f>
        <v>4634800</v>
      </c>
      <c r="C34" s="65">
        <f>'สงม. 2ฝ่ายเทศกิจ'!D10</f>
        <v>1668700</v>
      </c>
      <c r="D34" s="65">
        <f>'สงม. 2ฝ่ายเทศกิจ'!E10</f>
        <v>1609900</v>
      </c>
      <c r="E34" s="65">
        <f>'สงม. 2ฝ่ายเทศกิจ'!F10</f>
        <v>1356200</v>
      </c>
      <c r="F34" s="57">
        <f t="shared" si="1"/>
        <v>0</v>
      </c>
    </row>
    <row r="35" spans="1:6" s="66" customFormat="1" outlineLevel="1">
      <c r="A35" s="13" t="s">
        <v>176</v>
      </c>
      <c r="B35" s="100">
        <f>SUM(B36:B36)</f>
        <v>178600</v>
      </c>
      <c r="C35" s="100">
        <f t="shared" ref="C35:E35" si="9">SUM(C36:C36)</f>
        <v>178600</v>
      </c>
      <c r="D35" s="100">
        <f t="shared" si="9"/>
        <v>0</v>
      </c>
      <c r="E35" s="100">
        <f t="shared" si="9"/>
        <v>0</v>
      </c>
      <c r="F35" s="57">
        <f t="shared" si="1"/>
        <v>0</v>
      </c>
    </row>
    <row r="36" spans="1:6" outlineLevel="1">
      <c r="A36" s="64" t="s">
        <v>164</v>
      </c>
      <c r="B36" s="65">
        <f>'สงม. 2ฝ่ายเทศกิจ'!$C$28</f>
        <v>178600</v>
      </c>
      <c r="C36" s="65">
        <f>'สงม. 2ฝ่ายเทศกิจ'!D28</f>
        <v>178600</v>
      </c>
      <c r="D36" s="65">
        <f>'สงม. 2ฝ่ายเทศกิจ'!E28</f>
        <v>0</v>
      </c>
      <c r="E36" s="65">
        <f>'สงม. 2ฝ่ายเทศกิจ'!F28</f>
        <v>0</v>
      </c>
      <c r="F36" s="57">
        <f t="shared" si="1"/>
        <v>0</v>
      </c>
    </row>
    <row r="37" spans="1:6" s="66" customFormat="1" outlineLevel="1">
      <c r="A37" s="61" t="s">
        <v>177</v>
      </c>
      <c r="B37" s="62">
        <f>SUM(B38:B38)</f>
        <v>1280100</v>
      </c>
      <c r="C37" s="62">
        <f>SUM(C38:C38)</f>
        <v>381500</v>
      </c>
      <c r="D37" s="62">
        <f>SUM(D38:D38)</f>
        <v>591400</v>
      </c>
      <c r="E37" s="62">
        <f>SUM(E38:E38)</f>
        <v>307200</v>
      </c>
      <c r="F37" s="57">
        <f t="shared" si="1"/>
        <v>0</v>
      </c>
    </row>
    <row r="38" spans="1:6" outlineLevel="1">
      <c r="A38" s="64" t="s">
        <v>164</v>
      </c>
      <c r="B38" s="65">
        <f>'สงม. 2ฝ่ายโยธา'!$C$10</f>
        <v>1280100</v>
      </c>
      <c r="C38" s="65">
        <f>'สงม. 2ฝ่ายโยธา'!D10</f>
        <v>381500</v>
      </c>
      <c r="D38" s="65">
        <f>'สงม. 2ฝ่ายโยธา'!E10</f>
        <v>591400</v>
      </c>
      <c r="E38" s="65">
        <f>'สงม. 2ฝ่ายโยธา'!F10</f>
        <v>307200</v>
      </c>
      <c r="F38" s="57">
        <f t="shared" si="1"/>
        <v>0</v>
      </c>
    </row>
    <row r="39" spans="1:6" s="66" customFormat="1" outlineLevel="1">
      <c r="A39" s="61" t="s">
        <v>178</v>
      </c>
      <c r="B39" s="62">
        <f>SUM(B40:B40)</f>
        <v>17100</v>
      </c>
      <c r="C39" s="62">
        <f t="shared" ref="C39:E39" si="10">SUM(C40:C40)</f>
        <v>15400</v>
      </c>
      <c r="D39" s="62">
        <f t="shared" si="10"/>
        <v>1700</v>
      </c>
      <c r="E39" s="62">
        <f t="shared" si="10"/>
        <v>0</v>
      </c>
      <c r="F39" s="57">
        <f t="shared" si="1"/>
        <v>0</v>
      </c>
    </row>
    <row r="40" spans="1:6" outlineLevel="1">
      <c r="A40" s="64" t="s">
        <v>164</v>
      </c>
      <c r="B40" s="65">
        <f>'สงม. 2ฝ่ายโยธา'!$C$28</f>
        <v>17100</v>
      </c>
      <c r="C40" s="65">
        <f>'สงม. 2ฝ่ายโยธา'!D28</f>
        <v>15400</v>
      </c>
      <c r="D40" s="65">
        <f>'สงม. 2ฝ่ายโยธา'!E28</f>
        <v>1700</v>
      </c>
      <c r="E40" s="65">
        <f>'สงม. 2ฝ่ายโยธา'!F28</f>
        <v>0</v>
      </c>
      <c r="F40" s="57">
        <f t="shared" si="1"/>
        <v>0</v>
      </c>
    </row>
    <row r="41" spans="1:6" s="66" customFormat="1" outlineLevel="1">
      <c r="A41" s="61" t="s">
        <v>179</v>
      </c>
      <c r="B41" s="62">
        <f>SUM(B42:B42)</f>
        <v>21587300</v>
      </c>
      <c r="C41" s="62">
        <f>SUM(C42:C42)</f>
        <v>20013200</v>
      </c>
      <c r="D41" s="62">
        <f>SUM(D42:D42)</f>
        <v>849100</v>
      </c>
      <c r="E41" s="62">
        <f>SUM(E42:E42)</f>
        <v>725000</v>
      </c>
      <c r="F41" s="57">
        <f t="shared" si="1"/>
        <v>0</v>
      </c>
    </row>
    <row r="42" spans="1:6" outlineLevel="1">
      <c r="A42" s="64" t="s">
        <v>140</v>
      </c>
      <c r="B42" s="65">
        <f>'สงม. 2ฝ่ายโยธา'!$C$36</f>
        <v>21587300</v>
      </c>
      <c r="C42" s="65">
        <f>'สงม. 2ฝ่ายโยธา'!D36</f>
        <v>20013200</v>
      </c>
      <c r="D42" s="65">
        <f>'สงม. 2ฝ่ายโยธา'!E36</f>
        <v>849100</v>
      </c>
      <c r="E42" s="65">
        <f>'สงม. 2ฝ่ายโยธา'!F36</f>
        <v>725000</v>
      </c>
      <c r="F42" s="57">
        <f t="shared" si="1"/>
        <v>0</v>
      </c>
    </row>
    <row r="43" spans="1:6" s="66" customFormat="1" outlineLevel="1">
      <c r="A43" s="61" t="s">
        <v>180</v>
      </c>
      <c r="B43" s="62">
        <f>SUM(B44:B44)</f>
        <v>3544600</v>
      </c>
      <c r="C43" s="62">
        <f>SUM(C44:C44)</f>
        <v>2707200</v>
      </c>
      <c r="D43" s="62">
        <f>SUM(D44:D44)</f>
        <v>837400</v>
      </c>
      <c r="E43" s="62">
        <f>SUM(E44:E44)</f>
        <v>0</v>
      </c>
      <c r="F43" s="57">
        <f t="shared" si="1"/>
        <v>0</v>
      </c>
    </row>
    <row r="44" spans="1:6" outlineLevel="1">
      <c r="A44" s="64" t="s">
        <v>164</v>
      </c>
      <c r="B44" s="65">
        <f>'สงม. 2ฝ่ายโยธา'!$C$53</f>
        <v>3544600</v>
      </c>
      <c r="C44" s="65">
        <f>'สงม. 2ฝ่ายโยธา'!D53</f>
        <v>2707200</v>
      </c>
      <c r="D44" s="65">
        <f>'สงม. 2ฝ่ายโยธา'!E53</f>
        <v>837400</v>
      </c>
      <c r="E44" s="65">
        <f>'สงม. 2ฝ่ายโยธา'!F53</f>
        <v>0</v>
      </c>
      <c r="F44" s="57">
        <f t="shared" si="1"/>
        <v>0</v>
      </c>
    </row>
    <row r="45" spans="1:6" s="63" customFormat="1">
      <c r="A45" s="61" t="s">
        <v>181</v>
      </c>
      <c r="B45" s="62">
        <f>SUM(B46:B46)</f>
        <v>2357400</v>
      </c>
      <c r="C45" s="62">
        <f>SUM(C46:C46)</f>
        <v>901100</v>
      </c>
      <c r="D45" s="62">
        <f>SUM(D46:D46)</f>
        <v>773700</v>
      </c>
      <c r="E45" s="62">
        <f>SUM(E46:E46)</f>
        <v>682600</v>
      </c>
      <c r="F45" s="57">
        <f t="shared" si="1"/>
        <v>0</v>
      </c>
    </row>
    <row r="46" spans="1:6" outlineLevel="1">
      <c r="A46" s="64" t="s">
        <v>164</v>
      </c>
      <c r="B46" s="65">
        <f>'สงม. 2ฝ่ายพัฒนาชุมชน'!$C$10</f>
        <v>2357400</v>
      </c>
      <c r="C46" s="65">
        <f>'สงม. 2ฝ่ายพัฒนาชุมชน'!D10</f>
        <v>901100</v>
      </c>
      <c r="D46" s="65">
        <f>'สงม. 2ฝ่ายพัฒนาชุมชน'!E10</f>
        <v>773700</v>
      </c>
      <c r="E46" s="65">
        <f>'สงม. 2ฝ่ายพัฒนาชุมชน'!F10</f>
        <v>682600</v>
      </c>
      <c r="F46" s="57">
        <f t="shared" si="1"/>
        <v>0</v>
      </c>
    </row>
    <row r="47" spans="1:6" s="66" customFormat="1" outlineLevel="1">
      <c r="A47" s="61" t="s">
        <v>182</v>
      </c>
      <c r="B47" s="62">
        <f>SUM(B48:B49)</f>
        <v>78377500</v>
      </c>
      <c r="C47" s="62">
        <f t="shared" ref="C47:E47" si="11">SUM(C48:C49)</f>
        <v>25312900</v>
      </c>
      <c r="D47" s="62">
        <f t="shared" si="11"/>
        <v>27793900</v>
      </c>
      <c r="E47" s="62">
        <f t="shared" si="11"/>
        <v>25270700</v>
      </c>
      <c r="F47" s="57">
        <f t="shared" ref="F47:F76" si="12">B47-C47-D47-E47</f>
        <v>0</v>
      </c>
    </row>
    <row r="48" spans="1:6" outlineLevel="1">
      <c r="A48" s="64" t="s">
        <v>140</v>
      </c>
      <c r="B48" s="65">
        <f>'สงม. 2ฝ่ายพัฒนาชุมชน'!$C$27</f>
        <v>62286200</v>
      </c>
      <c r="C48" s="65">
        <f>'สงม. 2ฝ่ายพัฒนาชุมชน'!D27</f>
        <v>18525600</v>
      </c>
      <c r="D48" s="65">
        <f>'สงม. 2ฝ่ายพัฒนาชุมชน'!E27</f>
        <v>22614400</v>
      </c>
      <c r="E48" s="65">
        <f>'สงม. 2ฝ่ายพัฒนาชุมชน'!F27</f>
        <v>21146200</v>
      </c>
      <c r="F48" s="57">
        <f t="shared" si="12"/>
        <v>0</v>
      </c>
    </row>
    <row r="49" spans="1:6" outlineLevel="1">
      <c r="A49" s="64" t="s">
        <v>141</v>
      </c>
      <c r="B49" s="65">
        <f>'สงม. 2ฝ่ายพัฒนาชุมชน'!$C$42</f>
        <v>16091300</v>
      </c>
      <c r="C49" s="65">
        <f>'สงม. 2ฝ่ายพัฒนาชุมชน'!D42</f>
        <v>6787300</v>
      </c>
      <c r="D49" s="65">
        <f>'สงม. 2ฝ่ายพัฒนาชุมชน'!E42</f>
        <v>5179500</v>
      </c>
      <c r="E49" s="65">
        <f>'สงม. 2ฝ่ายพัฒนาชุมชน'!F42</f>
        <v>4124500</v>
      </c>
      <c r="F49" s="57">
        <f t="shared" si="12"/>
        <v>0</v>
      </c>
    </row>
    <row r="50" spans="1:6" s="63" customFormat="1">
      <c r="A50" s="61" t="s">
        <v>183</v>
      </c>
      <c r="B50" s="62">
        <f>SUM(B51:B51)</f>
        <v>211300</v>
      </c>
      <c r="C50" s="62">
        <f>SUM(C51:C51)</f>
        <v>71000</v>
      </c>
      <c r="D50" s="62">
        <f>SUM(D51:D51)</f>
        <v>140300</v>
      </c>
      <c r="E50" s="62">
        <f>SUM(E51:E51)</f>
        <v>0</v>
      </c>
      <c r="F50" s="57">
        <f t="shared" si="12"/>
        <v>0</v>
      </c>
    </row>
    <row r="51" spans="1:6" outlineLevel="1">
      <c r="A51" s="64" t="s">
        <v>164</v>
      </c>
      <c r="B51" s="65">
        <f>'สงม. 2ฝ่ายสิ่งแวดล้อม'!$C$10</f>
        <v>211300</v>
      </c>
      <c r="C51" s="65">
        <f>'สงม. 2ฝ่ายสิ่งแวดล้อม'!D10</f>
        <v>71000</v>
      </c>
      <c r="D51" s="65">
        <f>'สงม. 2ฝ่ายสิ่งแวดล้อม'!E10</f>
        <v>140300</v>
      </c>
      <c r="E51" s="65">
        <f>'สงม. 2ฝ่ายสิ่งแวดล้อม'!F10</f>
        <v>0</v>
      </c>
      <c r="F51" s="57">
        <f t="shared" si="12"/>
        <v>0</v>
      </c>
    </row>
    <row r="52" spans="1:6" s="66" customFormat="1" outlineLevel="1">
      <c r="A52" s="61" t="s">
        <v>184</v>
      </c>
      <c r="B52" s="62">
        <f>SUM(B53:B54)</f>
        <v>966800</v>
      </c>
      <c r="C52" s="62">
        <f t="shared" ref="C52:E52" si="13">SUM(C53:C54)</f>
        <v>917500</v>
      </c>
      <c r="D52" s="62">
        <f t="shared" si="13"/>
        <v>34300</v>
      </c>
      <c r="E52" s="62">
        <f t="shared" si="13"/>
        <v>15000</v>
      </c>
      <c r="F52" s="57">
        <f t="shared" si="12"/>
        <v>0</v>
      </c>
    </row>
    <row r="53" spans="1:6" outlineLevel="1">
      <c r="A53" s="64" t="s">
        <v>140</v>
      </c>
      <c r="B53" s="65">
        <f>'สงม. 2ฝ่ายสิ่งแวดล้อม'!$C$31</f>
        <v>847200</v>
      </c>
      <c r="C53" s="65">
        <f>'สงม. 2ฝ่ายสิ่งแวดล้อม'!D31</f>
        <v>828900</v>
      </c>
      <c r="D53" s="65">
        <f>'สงม. 2ฝ่ายสิ่งแวดล้อม'!E31</f>
        <v>10800</v>
      </c>
      <c r="E53" s="65">
        <f>'สงม. 2ฝ่ายสิ่งแวดล้อม'!F31</f>
        <v>7500</v>
      </c>
      <c r="F53" s="57">
        <f t="shared" si="12"/>
        <v>0</v>
      </c>
    </row>
    <row r="54" spans="1:6" outlineLevel="1">
      <c r="A54" s="64" t="s">
        <v>141</v>
      </c>
      <c r="B54" s="65">
        <f>'สงม. 2ฝ่ายสิ่งแวดล้อม'!$C$40</f>
        <v>119600</v>
      </c>
      <c r="C54" s="65">
        <f>'สงม. 2ฝ่ายสิ่งแวดล้อม'!D40</f>
        <v>88600</v>
      </c>
      <c r="D54" s="65">
        <f>'สงม. 2ฝ่ายสิ่งแวดล้อม'!E40</f>
        <v>23500</v>
      </c>
      <c r="E54" s="65">
        <f>'สงม. 2ฝ่ายสิ่งแวดล้อม'!F40</f>
        <v>7500</v>
      </c>
      <c r="F54" s="57">
        <f t="shared" si="12"/>
        <v>0</v>
      </c>
    </row>
    <row r="55" spans="1:6" s="66" customFormat="1" outlineLevel="1">
      <c r="A55" s="61" t="s">
        <v>185</v>
      </c>
      <c r="B55" s="62">
        <f>SUM(B56:B57)</f>
        <v>813800</v>
      </c>
      <c r="C55" s="62">
        <f t="shared" ref="C55:E55" si="14">SUM(C56:C57)</f>
        <v>750000</v>
      </c>
      <c r="D55" s="62">
        <f t="shared" si="14"/>
        <v>63800</v>
      </c>
      <c r="E55" s="62">
        <f t="shared" si="14"/>
        <v>0</v>
      </c>
      <c r="F55" s="57">
        <f t="shared" si="12"/>
        <v>0</v>
      </c>
    </row>
    <row r="56" spans="1:6" ht="22.5" customHeight="1" outlineLevel="1">
      <c r="A56" s="64" t="s">
        <v>140</v>
      </c>
      <c r="B56" s="65">
        <f>'สงม. 2ฝ่ายสิ่งแวดล้อม'!$C$48</f>
        <v>761200</v>
      </c>
      <c r="C56" s="65">
        <f>'สงม. 2ฝ่ายสิ่งแวดล้อม'!D48</f>
        <v>750000</v>
      </c>
      <c r="D56" s="65">
        <f>'สงม. 2ฝ่ายสิ่งแวดล้อม'!E48</f>
        <v>11200</v>
      </c>
      <c r="E56" s="65">
        <f>'สงม. 2ฝ่ายสิ่งแวดล้อม'!F48</f>
        <v>0</v>
      </c>
      <c r="F56" s="57">
        <f t="shared" si="12"/>
        <v>0</v>
      </c>
    </row>
    <row r="57" spans="1:6" outlineLevel="1">
      <c r="A57" s="64" t="s">
        <v>141</v>
      </c>
      <c r="B57" s="65">
        <f>'สงม. 2ฝ่ายสิ่งแวดล้อม'!$C$56</f>
        <v>52600</v>
      </c>
      <c r="C57" s="65">
        <f>'สงม. 2ฝ่ายสิ่งแวดล้อม'!D56</f>
        <v>0</v>
      </c>
      <c r="D57" s="65">
        <f>'สงม. 2ฝ่ายสิ่งแวดล้อม'!E56</f>
        <v>52600</v>
      </c>
      <c r="E57" s="65">
        <f>'สงม. 2ฝ่ายสิ่งแวดล้อม'!F56</f>
        <v>0</v>
      </c>
      <c r="F57" s="57">
        <f t="shared" si="12"/>
        <v>0</v>
      </c>
    </row>
    <row r="58" spans="1:6" s="63" customFormat="1">
      <c r="A58" s="61" t="s">
        <v>186</v>
      </c>
      <c r="B58" s="62">
        <f>SUM(B59:B60)</f>
        <v>3471600</v>
      </c>
      <c r="C58" s="62">
        <f>SUM(C59:C60)</f>
        <v>287900</v>
      </c>
      <c r="D58" s="62">
        <f>SUM(D59:D60)</f>
        <v>2688400</v>
      </c>
      <c r="E58" s="62">
        <f>SUM(E59:E60)</f>
        <v>495300</v>
      </c>
      <c r="F58" s="57">
        <f t="shared" si="12"/>
        <v>0</v>
      </c>
    </row>
    <row r="59" spans="1:6" outlineLevel="1">
      <c r="A59" s="64" t="s">
        <v>137</v>
      </c>
      <c r="B59" s="65">
        <f>'สงม. 2ฝ่ายศึกษา'!$C$10</f>
        <v>1259000</v>
      </c>
      <c r="C59" s="65">
        <f>'สงม. 2ฝ่ายศึกษา'!D10</f>
        <v>287900</v>
      </c>
      <c r="D59" s="65">
        <f>'สงม. 2ฝ่ายศึกษา'!E10</f>
        <v>539200</v>
      </c>
      <c r="E59" s="65">
        <f>'สงม. 2ฝ่ายศึกษา'!F10</f>
        <v>431900</v>
      </c>
      <c r="F59" s="57">
        <f t="shared" si="12"/>
        <v>0</v>
      </c>
    </row>
    <row r="60" spans="1:6" outlineLevel="1">
      <c r="A60" s="64" t="s">
        <v>138</v>
      </c>
      <c r="B60" s="65">
        <f>'สงม. 2ฝ่ายศึกษา'!$C$23</f>
        <v>2212600</v>
      </c>
      <c r="C60" s="65">
        <f>'สงม. 2ฝ่ายศึกษา'!D23</f>
        <v>0</v>
      </c>
      <c r="D60" s="65">
        <f>'สงม. 2ฝ่ายศึกษา'!E23</f>
        <v>2149200</v>
      </c>
      <c r="E60" s="65">
        <f>'สงม. 2ฝ่ายศึกษา'!F23</f>
        <v>63400</v>
      </c>
      <c r="F60" s="57">
        <f t="shared" si="12"/>
        <v>0</v>
      </c>
    </row>
    <row r="61" spans="1:6" s="66" customFormat="1" outlineLevel="1">
      <c r="A61" s="61" t="s">
        <v>187</v>
      </c>
      <c r="B61" s="62">
        <f>SUM(B62:B64)</f>
        <v>221036800</v>
      </c>
      <c r="C61" s="62">
        <f t="shared" ref="C61:E61" si="15">SUM(C62:C64)</f>
        <v>106958400</v>
      </c>
      <c r="D61" s="62">
        <f t="shared" si="15"/>
        <v>102654400</v>
      </c>
      <c r="E61" s="62">
        <f t="shared" si="15"/>
        <v>11424000</v>
      </c>
      <c r="F61" s="57">
        <f t="shared" si="12"/>
        <v>0</v>
      </c>
    </row>
    <row r="62" spans="1:6" outlineLevel="1">
      <c r="A62" s="64" t="s">
        <v>140</v>
      </c>
      <c r="B62" s="65">
        <f>'สงม. 2ฝ่ายศึกษา'!$C$35</f>
        <v>97288100</v>
      </c>
      <c r="C62" s="65">
        <f>'สงม. 2ฝ่ายศึกษา'!D35</f>
        <v>62532900</v>
      </c>
      <c r="D62" s="65">
        <f>'สงม. 2ฝ่ายศึกษา'!E35</f>
        <v>23331200</v>
      </c>
      <c r="E62" s="65">
        <f>'สงม. 2ฝ่ายศึกษา'!F35</f>
        <v>11424000</v>
      </c>
      <c r="F62" s="57">
        <f t="shared" si="12"/>
        <v>0</v>
      </c>
    </row>
    <row r="63" spans="1:6" outlineLevel="1">
      <c r="A63" s="64" t="s">
        <v>142</v>
      </c>
      <c r="B63" s="65">
        <f>'สงม. 2ฝ่ายศึกษา'!$C$69</f>
        <v>95897600</v>
      </c>
      <c r="C63" s="65">
        <f>'สงม. 2ฝ่ายศึกษา'!D69</f>
        <v>43291400</v>
      </c>
      <c r="D63" s="65">
        <f>'สงม. 2ฝ่ายศึกษา'!E69</f>
        <v>52606200</v>
      </c>
      <c r="E63" s="65">
        <f>'สงม. 2ฝ่ายศึกษา'!F69</f>
        <v>0</v>
      </c>
      <c r="F63" s="57">
        <f t="shared" si="12"/>
        <v>0</v>
      </c>
    </row>
    <row r="64" spans="1:6" outlineLevel="1">
      <c r="A64" s="64" t="s">
        <v>138</v>
      </c>
      <c r="B64" s="65">
        <f>'สงม. 2ฝ่ายศึกษา'!$C$77</f>
        <v>27851100</v>
      </c>
      <c r="C64" s="65">
        <f>'สงม. 2ฝ่ายศึกษา'!D77</f>
        <v>1134100</v>
      </c>
      <c r="D64" s="65">
        <f>'สงม. 2ฝ่ายศึกษา'!E77</f>
        <v>26717000</v>
      </c>
      <c r="E64" s="65">
        <f>'สงม. 2ฝ่ายศึกษา'!F77</f>
        <v>0</v>
      </c>
      <c r="F64" s="57">
        <f t="shared" si="12"/>
        <v>0</v>
      </c>
    </row>
    <row r="65" spans="1:6" s="60" customFormat="1" outlineLevel="1">
      <c r="A65" s="103" t="s">
        <v>166</v>
      </c>
      <c r="B65" s="56">
        <f>B66+B68+B70+B72</f>
        <v>2058600</v>
      </c>
      <c r="C65" s="56">
        <f t="shared" ref="C65:E65" si="16">C66+C68+C70+C72</f>
        <v>765940</v>
      </c>
      <c r="D65" s="56">
        <f t="shared" si="16"/>
        <v>816280</v>
      </c>
      <c r="E65" s="56">
        <f t="shared" si="16"/>
        <v>476380</v>
      </c>
      <c r="F65" s="57">
        <f t="shared" ref="F65:F73" si="17">B65-C65-D65-E65</f>
        <v>0</v>
      </c>
    </row>
    <row r="66" spans="1:6" s="60" customFormat="1" ht="42" outlineLevel="1">
      <c r="A66" s="104" t="s">
        <v>265</v>
      </c>
      <c r="B66" s="59">
        <f t="shared" ref="B66:E68" si="18">B67</f>
        <v>400000</v>
      </c>
      <c r="C66" s="59">
        <f t="shared" si="18"/>
        <v>200000</v>
      </c>
      <c r="D66" s="59">
        <f t="shared" si="18"/>
        <v>200000</v>
      </c>
      <c r="E66" s="59">
        <f t="shared" si="18"/>
        <v>0</v>
      </c>
      <c r="F66" s="57">
        <f t="shared" si="17"/>
        <v>0</v>
      </c>
    </row>
    <row r="67" spans="1:6" outlineLevel="1">
      <c r="A67" s="64" t="s">
        <v>167</v>
      </c>
      <c r="B67" s="65">
        <v>400000</v>
      </c>
      <c r="C67" s="65">
        <f>'สงม. 2ฝ่ายพัฒนาชุมชน'!D72</f>
        <v>200000</v>
      </c>
      <c r="D67" s="65">
        <f>'สงม. 2ฝ่ายพัฒนาชุมชน'!E72</f>
        <v>200000</v>
      </c>
      <c r="E67" s="65">
        <f>'สงม. 2ฝ่ายพัฒนาชุมชน'!F72</f>
        <v>0</v>
      </c>
      <c r="F67" s="57">
        <f t="shared" si="17"/>
        <v>0</v>
      </c>
    </row>
    <row r="68" spans="1:6" s="60" customFormat="1" outlineLevel="1">
      <c r="A68" s="104" t="s">
        <v>266</v>
      </c>
      <c r="B68" s="59">
        <f t="shared" si="18"/>
        <v>200000</v>
      </c>
      <c r="C68" s="59">
        <f t="shared" si="18"/>
        <v>106300</v>
      </c>
      <c r="D68" s="59">
        <f t="shared" si="18"/>
        <v>75000</v>
      </c>
      <c r="E68" s="59">
        <f t="shared" si="18"/>
        <v>18700</v>
      </c>
      <c r="F68" s="57">
        <f t="shared" si="17"/>
        <v>0</v>
      </c>
    </row>
    <row r="69" spans="1:6" outlineLevel="1">
      <c r="A69" s="64" t="s">
        <v>167</v>
      </c>
      <c r="B69" s="65">
        <v>200000</v>
      </c>
      <c r="C69" s="65">
        <f>'สงม. 2ฝ่ายพัฒนาชุมชน'!D76</f>
        <v>106300</v>
      </c>
      <c r="D69" s="65">
        <f>'สงม. 2ฝ่ายพัฒนาชุมชน'!E76</f>
        <v>75000</v>
      </c>
      <c r="E69" s="65">
        <f>'สงม. 2ฝ่ายพัฒนาชุมชน'!F76</f>
        <v>18700</v>
      </c>
      <c r="F69" s="57">
        <f t="shared" si="17"/>
        <v>0</v>
      </c>
    </row>
    <row r="70" spans="1:6" s="60" customFormat="1" outlineLevel="1">
      <c r="A70" s="104" t="s">
        <v>267</v>
      </c>
      <c r="B70" s="59">
        <f t="shared" ref="B70:E72" si="19">B71</f>
        <v>1134000</v>
      </c>
      <c r="C70" s="59">
        <f t="shared" si="19"/>
        <v>378000</v>
      </c>
      <c r="D70" s="59">
        <f t="shared" si="19"/>
        <v>378000</v>
      </c>
      <c r="E70" s="59">
        <f t="shared" si="19"/>
        <v>378000</v>
      </c>
      <c r="F70" s="57">
        <f t="shared" si="17"/>
        <v>0</v>
      </c>
    </row>
    <row r="71" spans="1:6" outlineLevel="1">
      <c r="A71" s="64" t="s">
        <v>167</v>
      </c>
      <c r="B71" s="65">
        <v>1134000</v>
      </c>
      <c r="C71" s="65">
        <f>'สงม. 2ฝ่ายพัฒนาชุมชน'!D80</f>
        <v>378000</v>
      </c>
      <c r="D71" s="65">
        <f>'สงม. 2ฝ่ายพัฒนาชุมชน'!E80</f>
        <v>378000</v>
      </c>
      <c r="E71" s="65">
        <f>'สงม. 2ฝ่ายพัฒนาชุมชน'!F80</f>
        <v>378000</v>
      </c>
      <c r="F71" s="57">
        <f t="shared" si="17"/>
        <v>0</v>
      </c>
    </row>
    <row r="72" spans="1:6" s="60" customFormat="1" ht="63" outlineLevel="1">
      <c r="A72" s="104" t="s">
        <v>268</v>
      </c>
      <c r="B72" s="59">
        <f t="shared" si="19"/>
        <v>324600</v>
      </c>
      <c r="C72" s="59">
        <f t="shared" si="19"/>
        <v>81640</v>
      </c>
      <c r="D72" s="59">
        <f t="shared" si="19"/>
        <v>163280</v>
      </c>
      <c r="E72" s="59">
        <f t="shared" si="19"/>
        <v>79680</v>
      </c>
      <c r="F72" s="57">
        <f t="shared" si="17"/>
        <v>0</v>
      </c>
    </row>
    <row r="73" spans="1:6" outlineLevel="1">
      <c r="A73" s="64" t="s">
        <v>167</v>
      </c>
      <c r="B73" s="65">
        <v>324600</v>
      </c>
      <c r="C73" s="65">
        <f>'สงม. 2ฝ่ายสิ่งแวดล้อม'!D71</f>
        <v>81640</v>
      </c>
      <c r="D73" s="65">
        <f>'สงม. 2ฝ่ายสิ่งแวดล้อม'!E71</f>
        <v>163280</v>
      </c>
      <c r="E73" s="65">
        <f>'สงม. 2ฝ่ายสิ่งแวดล้อม'!F71</f>
        <v>79680</v>
      </c>
      <c r="F73" s="57">
        <f t="shared" si="17"/>
        <v>0</v>
      </c>
    </row>
    <row r="74" spans="1:6" s="101" customFormat="1" outlineLevel="1">
      <c r="A74" s="105" t="s">
        <v>188</v>
      </c>
      <c r="B74" s="56">
        <f>B75+B76</f>
        <v>379228635</v>
      </c>
      <c r="C74" s="56">
        <f t="shared" ref="C74:E74" si="20">C75+C76</f>
        <v>184180875</v>
      </c>
      <c r="D74" s="56">
        <f t="shared" si="20"/>
        <v>148587680</v>
      </c>
      <c r="E74" s="56">
        <f t="shared" si="20"/>
        <v>46460080</v>
      </c>
      <c r="F74" s="57">
        <f t="shared" si="12"/>
        <v>0</v>
      </c>
    </row>
    <row r="75" spans="1:6" s="101" customFormat="1" outlineLevel="1">
      <c r="A75" s="105" t="s">
        <v>189</v>
      </c>
      <c r="B75" s="56">
        <f>B9</f>
        <v>377170035</v>
      </c>
      <c r="C75" s="56">
        <f t="shared" ref="C75:E75" si="21">C9</f>
        <v>183414935</v>
      </c>
      <c r="D75" s="56">
        <f t="shared" si="21"/>
        <v>147771400</v>
      </c>
      <c r="E75" s="56">
        <f t="shared" si="21"/>
        <v>45983700</v>
      </c>
      <c r="F75" s="57">
        <f t="shared" si="12"/>
        <v>0</v>
      </c>
    </row>
    <row r="76" spans="1:6">
      <c r="A76" s="105" t="s">
        <v>190</v>
      </c>
      <c r="B76" s="56">
        <f>B65</f>
        <v>2058600</v>
      </c>
      <c r="C76" s="56">
        <f t="shared" ref="C76:E76" si="22">C65</f>
        <v>765940</v>
      </c>
      <c r="D76" s="56">
        <f t="shared" si="22"/>
        <v>816280</v>
      </c>
      <c r="E76" s="56">
        <f t="shared" si="22"/>
        <v>476380</v>
      </c>
      <c r="F76" s="57">
        <f t="shared" si="12"/>
        <v>0</v>
      </c>
    </row>
    <row r="78" spans="1:6">
      <c r="B78" s="67"/>
      <c r="C78" s="68">
        <f>C76*100/B76</f>
        <v>37.206839599727971</v>
      </c>
      <c r="D78" s="68">
        <f>D76*100/B76</f>
        <v>39.652190809287866</v>
      </c>
      <c r="E78" s="68">
        <f>E76*100/B76</f>
        <v>23.140969590984163</v>
      </c>
      <c r="F78" s="78">
        <f>C78+D78+E78</f>
        <v>100</v>
      </c>
    </row>
    <row r="83" spans="4:5">
      <c r="D83" s="54">
        <v>3</v>
      </c>
      <c r="E83" s="29">
        <f>C13+C16+C19+C21+C23+C25+C28+C30+C32+C34+C36+C38+C40+C42+C44+C46+C48+C51+C53+C56+C59+C62</f>
        <v>125766300</v>
      </c>
    </row>
    <row r="84" spans="4:5">
      <c r="D84" s="54">
        <v>6</v>
      </c>
      <c r="E84" s="29"/>
    </row>
    <row r="85" spans="4:5">
      <c r="D85" s="54">
        <v>7</v>
      </c>
      <c r="E85" s="29"/>
    </row>
    <row r="86" spans="4:5">
      <c r="E86" s="69"/>
    </row>
    <row r="87" spans="4:5">
      <c r="E87" s="29"/>
    </row>
    <row r="88" spans="4:5">
      <c r="E88" s="29"/>
    </row>
    <row r="89" spans="4:5">
      <c r="E89" s="70"/>
    </row>
  </sheetData>
  <mergeCells count="3">
    <mergeCell ref="A2:E2"/>
    <mergeCell ref="A3:E3"/>
    <mergeCell ref="A6:A7"/>
  </mergeCells>
  <pageMargins left="0.78740157480314965" right="0.74803149606299213" top="0.62992125984251968" bottom="0.39370078740157483" header="0.19685039370078741" footer="0.19685039370078741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3"/>
  <sheetViews>
    <sheetView view="pageBreakPreview" zoomScaleNormal="70" zoomScaleSheetLayoutView="100" workbookViewId="0">
      <selection sqref="A1:L1"/>
    </sheetView>
  </sheetViews>
  <sheetFormatPr defaultRowHeight="21"/>
  <cols>
    <col min="1" max="1" width="36.25" style="79" customWidth="1"/>
    <col min="2" max="2" width="6" style="86" customWidth="1"/>
    <col min="3" max="3" width="5.375" style="79" customWidth="1"/>
    <col min="4" max="4" width="9.25" style="79" customWidth="1"/>
    <col min="5" max="7" width="10.25" style="79" customWidth="1"/>
    <col min="8" max="8" width="7" style="79" customWidth="1"/>
    <col min="9" max="9" width="4.5" style="79" customWidth="1"/>
    <col min="10" max="10" width="1.75" style="79" customWidth="1"/>
    <col min="11" max="11" width="3.25" style="79" customWidth="1"/>
    <col min="12" max="12" width="9.625" style="79" customWidth="1"/>
    <col min="13" max="13" width="8" style="79" hidden="1" customWidth="1"/>
    <col min="14" max="14" width="166.875" style="88" hidden="1" customWidth="1"/>
    <col min="15" max="15" width="2.5" style="79" hidden="1" customWidth="1"/>
    <col min="16" max="256" width="9" style="79"/>
    <col min="257" max="257" width="47.5" style="79" customWidth="1"/>
    <col min="258" max="258" width="11.125" style="79" customWidth="1"/>
    <col min="259" max="259" width="12.875" style="79" customWidth="1"/>
    <col min="260" max="260" width="11.125" style="79" customWidth="1"/>
    <col min="261" max="265" width="10.25" style="79" customWidth="1"/>
    <col min="266" max="266" width="12.875" style="79" customWidth="1"/>
    <col min="267" max="268" width="10.25" style="79" customWidth="1"/>
    <col min="269" max="271" width="0" style="79" hidden="1" customWidth="1"/>
    <col min="272" max="512" width="9" style="79"/>
    <col min="513" max="513" width="47.5" style="79" customWidth="1"/>
    <col min="514" max="514" width="11.125" style="79" customWidth="1"/>
    <col min="515" max="515" width="12.875" style="79" customWidth="1"/>
    <col min="516" max="516" width="11.125" style="79" customWidth="1"/>
    <col min="517" max="521" width="10.25" style="79" customWidth="1"/>
    <col min="522" max="522" width="12.875" style="79" customWidth="1"/>
    <col min="523" max="524" width="10.25" style="79" customWidth="1"/>
    <col min="525" max="527" width="0" style="79" hidden="1" customWidth="1"/>
    <col min="528" max="768" width="9" style="79"/>
    <col min="769" max="769" width="47.5" style="79" customWidth="1"/>
    <col min="770" max="770" width="11.125" style="79" customWidth="1"/>
    <col min="771" max="771" width="12.875" style="79" customWidth="1"/>
    <col min="772" max="772" width="11.125" style="79" customWidth="1"/>
    <col min="773" max="777" width="10.25" style="79" customWidth="1"/>
    <col min="778" max="778" width="12.875" style="79" customWidth="1"/>
    <col min="779" max="780" width="10.25" style="79" customWidth="1"/>
    <col min="781" max="783" width="0" style="79" hidden="1" customWidth="1"/>
    <col min="784" max="1024" width="9" style="79"/>
    <col min="1025" max="1025" width="47.5" style="79" customWidth="1"/>
    <col min="1026" max="1026" width="11.125" style="79" customWidth="1"/>
    <col min="1027" max="1027" width="12.875" style="79" customWidth="1"/>
    <col min="1028" max="1028" width="11.125" style="79" customWidth="1"/>
    <col min="1029" max="1033" width="10.25" style="79" customWidth="1"/>
    <col min="1034" max="1034" width="12.875" style="79" customWidth="1"/>
    <col min="1035" max="1036" width="10.25" style="79" customWidth="1"/>
    <col min="1037" max="1039" width="0" style="79" hidden="1" customWidth="1"/>
    <col min="1040" max="1280" width="9" style="79"/>
    <col min="1281" max="1281" width="47.5" style="79" customWidth="1"/>
    <col min="1282" max="1282" width="11.125" style="79" customWidth="1"/>
    <col min="1283" max="1283" width="12.875" style="79" customWidth="1"/>
    <col min="1284" max="1284" width="11.125" style="79" customWidth="1"/>
    <col min="1285" max="1289" width="10.25" style="79" customWidth="1"/>
    <col min="1290" max="1290" width="12.875" style="79" customWidth="1"/>
    <col min="1291" max="1292" width="10.25" style="79" customWidth="1"/>
    <col min="1293" max="1295" width="0" style="79" hidden="1" customWidth="1"/>
    <col min="1296" max="1536" width="9" style="79"/>
    <col min="1537" max="1537" width="47.5" style="79" customWidth="1"/>
    <col min="1538" max="1538" width="11.125" style="79" customWidth="1"/>
    <col min="1539" max="1539" width="12.875" style="79" customWidth="1"/>
    <col min="1540" max="1540" width="11.125" style="79" customWidth="1"/>
    <col min="1541" max="1545" width="10.25" style="79" customWidth="1"/>
    <col min="1546" max="1546" width="12.875" style="79" customWidth="1"/>
    <col min="1547" max="1548" width="10.25" style="79" customWidth="1"/>
    <col min="1549" max="1551" width="0" style="79" hidden="1" customWidth="1"/>
    <col min="1552" max="1792" width="9" style="79"/>
    <col min="1793" max="1793" width="47.5" style="79" customWidth="1"/>
    <col min="1794" max="1794" width="11.125" style="79" customWidth="1"/>
    <col min="1795" max="1795" width="12.875" style="79" customWidth="1"/>
    <col min="1796" max="1796" width="11.125" style="79" customWidth="1"/>
    <col min="1797" max="1801" width="10.25" style="79" customWidth="1"/>
    <col min="1802" max="1802" width="12.875" style="79" customWidth="1"/>
    <col min="1803" max="1804" width="10.25" style="79" customWidth="1"/>
    <col min="1805" max="1807" width="0" style="79" hidden="1" customWidth="1"/>
    <col min="1808" max="2048" width="9" style="79"/>
    <col min="2049" max="2049" width="47.5" style="79" customWidth="1"/>
    <col min="2050" max="2050" width="11.125" style="79" customWidth="1"/>
    <col min="2051" max="2051" width="12.875" style="79" customWidth="1"/>
    <col min="2052" max="2052" width="11.125" style="79" customWidth="1"/>
    <col min="2053" max="2057" width="10.25" style="79" customWidth="1"/>
    <col min="2058" max="2058" width="12.875" style="79" customWidth="1"/>
    <col min="2059" max="2060" width="10.25" style="79" customWidth="1"/>
    <col min="2061" max="2063" width="0" style="79" hidden="1" customWidth="1"/>
    <col min="2064" max="2304" width="9" style="79"/>
    <col min="2305" max="2305" width="47.5" style="79" customWidth="1"/>
    <col min="2306" max="2306" width="11.125" style="79" customWidth="1"/>
    <col min="2307" max="2307" width="12.875" style="79" customWidth="1"/>
    <col min="2308" max="2308" width="11.125" style="79" customWidth="1"/>
    <col min="2309" max="2313" width="10.25" style="79" customWidth="1"/>
    <col min="2314" max="2314" width="12.875" style="79" customWidth="1"/>
    <col min="2315" max="2316" width="10.25" style="79" customWidth="1"/>
    <col min="2317" max="2319" width="0" style="79" hidden="1" customWidth="1"/>
    <col min="2320" max="2560" width="9" style="79"/>
    <col min="2561" max="2561" width="47.5" style="79" customWidth="1"/>
    <col min="2562" max="2562" width="11.125" style="79" customWidth="1"/>
    <col min="2563" max="2563" width="12.875" style="79" customWidth="1"/>
    <col min="2564" max="2564" width="11.125" style="79" customWidth="1"/>
    <col min="2565" max="2569" width="10.25" style="79" customWidth="1"/>
    <col min="2570" max="2570" width="12.875" style="79" customWidth="1"/>
    <col min="2571" max="2572" width="10.25" style="79" customWidth="1"/>
    <col min="2573" max="2575" width="0" style="79" hidden="1" customWidth="1"/>
    <col min="2576" max="2816" width="9" style="79"/>
    <col min="2817" max="2817" width="47.5" style="79" customWidth="1"/>
    <col min="2818" max="2818" width="11.125" style="79" customWidth="1"/>
    <col min="2819" max="2819" width="12.875" style="79" customWidth="1"/>
    <col min="2820" max="2820" width="11.125" style="79" customWidth="1"/>
    <col min="2821" max="2825" width="10.25" style="79" customWidth="1"/>
    <col min="2826" max="2826" width="12.875" style="79" customWidth="1"/>
    <col min="2827" max="2828" width="10.25" style="79" customWidth="1"/>
    <col min="2829" max="2831" width="0" style="79" hidden="1" customWidth="1"/>
    <col min="2832" max="3072" width="9" style="79"/>
    <col min="3073" max="3073" width="47.5" style="79" customWidth="1"/>
    <col min="3074" max="3074" width="11.125" style="79" customWidth="1"/>
    <col min="3075" max="3075" width="12.875" style="79" customWidth="1"/>
    <col min="3076" max="3076" width="11.125" style="79" customWidth="1"/>
    <col min="3077" max="3081" width="10.25" style="79" customWidth="1"/>
    <col min="3082" max="3082" width="12.875" style="79" customWidth="1"/>
    <col min="3083" max="3084" width="10.25" style="79" customWidth="1"/>
    <col min="3085" max="3087" width="0" style="79" hidden="1" customWidth="1"/>
    <col min="3088" max="3328" width="9" style="79"/>
    <col min="3329" max="3329" width="47.5" style="79" customWidth="1"/>
    <col min="3330" max="3330" width="11.125" style="79" customWidth="1"/>
    <col min="3331" max="3331" width="12.875" style="79" customWidth="1"/>
    <col min="3332" max="3332" width="11.125" style="79" customWidth="1"/>
    <col min="3333" max="3337" width="10.25" style="79" customWidth="1"/>
    <col min="3338" max="3338" width="12.875" style="79" customWidth="1"/>
    <col min="3339" max="3340" width="10.25" style="79" customWidth="1"/>
    <col min="3341" max="3343" width="0" style="79" hidden="1" customWidth="1"/>
    <col min="3344" max="3584" width="9" style="79"/>
    <col min="3585" max="3585" width="47.5" style="79" customWidth="1"/>
    <col min="3586" max="3586" width="11.125" style="79" customWidth="1"/>
    <col min="3587" max="3587" width="12.875" style="79" customWidth="1"/>
    <col min="3588" max="3588" width="11.125" style="79" customWidth="1"/>
    <col min="3589" max="3593" width="10.25" style="79" customWidth="1"/>
    <col min="3594" max="3594" width="12.875" style="79" customWidth="1"/>
    <col min="3595" max="3596" width="10.25" style="79" customWidth="1"/>
    <col min="3597" max="3599" width="0" style="79" hidden="1" customWidth="1"/>
    <col min="3600" max="3840" width="9" style="79"/>
    <col min="3841" max="3841" width="47.5" style="79" customWidth="1"/>
    <col min="3842" max="3842" width="11.125" style="79" customWidth="1"/>
    <col min="3843" max="3843" width="12.875" style="79" customWidth="1"/>
    <col min="3844" max="3844" width="11.125" style="79" customWidth="1"/>
    <col min="3845" max="3849" width="10.25" style="79" customWidth="1"/>
    <col min="3850" max="3850" width="12.875" style="79" customWidth="1"/>
    <col min="3851" max="3852" width="10.25" style="79" customWidth="1"/>
    <col min="3853" max="3855" width="0" style="79" hidden="1" customWidth="1"/>
    <col min="3856" max="4096" width="9" style="79"/>
    <col min="4097" max="4097" width="47.5" style="79" customWidth="1"/>
    <col min="4098" max="4098" width="11.125" style="79" customWidth="1"/>
    <col min="4099" max="4099" width="12.875" style="79" customWidth="1"/>
    <col min="4100" max="4100" width="11.125" style="79" customWidth="1"/>
    <col min="4101" max="4105" width="10.25" style="79" customWidth="1"/>
    <col min="4106" max="4106" width="12.875" style="79" customWidth="1"/>
    <col min="4107" max="4108" width="10.25" style="79" customWidth="1"/>
    <col min="4109" max="4111" width="0" style="79" hidden="1" customWidth="1"/>
    <col min="4112" max="4352" width="9" style="79"/>
    <col min="4353" max="4353" width="47.5" style="79" customWidth="1"/>
    <col min="4354" max="4354" width="11.125" style="79" customWidth="1"/>
    <col min="4355" max="4355" width="12.875" style="79" customWidth="1"/>
    <col min="4356" max="4356" width="11.125" style="79" customWidth="1"/>
    <col min="4357" max="4361" width="10.25" style="79" customWidth="1"/>
    <col min="4362" max="4362" width="12.875" style="79" customWidth="1"/>
    <col min="4363" max="4364" width="10.25" style="79" customWidth="1"/>
    <col min="4365" max="4367" width="0" style="79" hidden="1" customWidth="1"/>
    <col min="4368" max="4608" width="9" style="79"/>
    <col min="4609" max="4609" width="47.5" style="79" customWidth="1"/>
    <col min="4610" max="4610" width="11.125" style="79" customWidth="1"/>
    <col min="4611" max="4611" width="12.875" style="79" customWidth="1"/>
    <col min="4612" max="4612" width="11.125" style="79" customWidth="1"/>
    <col min="4613" max="4617" width="10.25" style="79" customWidth="1"/>
    <col min="4618" max="4618" width="12.875" style="79" customWidth="1"/>
    <col min="4619" max="4620" width="10.25" style="79" customWidth="1"/>
    <col min="4621" max="4623" width="0" style="79" hidden="1" customWidth="1"/>
    <col min="4624" max="4864" width="9" style="79"/>
    <col min="4865" max="4865" width="47.5" style="79" customWidth="1"/>
    <col min="4866" max="4866" width="11.125" style="79" customWidth="1"/>
    <col min="4867" max="4867" width="12.875" style="79" customWidth="1"/>
    <col min="4868" max="4868" width="11.125" style="79" customWidth="1"/>
    <col min="4869" max="4873" width="10.25" style="79" customWidth="1"/>
    <col min="4874" max="4874" width="12.875" style="79" customWidth="1"/>
    <col min="4875" max="4876" width="10.25" style="79" customWidth="1"/>
    <col min="4877" max="4879" width="0" style="79" hidden="1" customWidth="1"/>
    <col min="4880" max="5120" width="9" style="79"/>
    <col min="5121" max="5121" width="47.5" style="79" customWidth="1"/>
    <col min="5122" max="5122" width="11.125" style="79" customWidth="1"/>
    <col min="5123" max="5123" width="12.875" style="79" customWidth="1"/>
    <col min="5124" max="5124" width="11.125" style="79" customWidth="1"/>
    <col min="5125" max="5129" width="10.25" style="79" customWidth="1"/>
    <col min="5130" max="5130" width="12.875" style="79" customWidth="1"/>
    <col min="5131" max="5132" width="10.25" style="79" customWidth="1"/>
    <col min="5133" max="5135" width="0" style="79" hidden="1" customWidth="1"/>
    <col min="5136" max="5376" width="9" style="79"/>
    <col min="5377" max="5377" width="47.5" style="79" customWidth="1"/>
    <col min="5378" max="5378" width="11.125" style="79" customWidth="1"/>
    <col min="5379" max="5379" width="12.875" style="79" customWidth="1"/>
    <col min="5380" max="5380" width="11.125" style="79" customWidth="1"/>
    <col min="5381" max="5385" width="10.25" style="79" customWidth="1"/>
    <col min="5386" max="5386" width="12.875" style="79" customWidth="1"/>
    <col min="5387" max="5388" width="10.25" style="79" customWidth="1"/>
    <col min="5389" max="5391" width="0" style="79" hidden="1" customWidth="1"/>
    <col min="5392" max="5632" width="9" style="79"/>
    <col min="5633" max="5633" width="47.5" style="79" customWidth="1"/>
    <col min="5634" max="5634" width="11.125" style="79" customWidth="1"/>
    <col min="5635" max="5635" width="12.875" style="79" customWidth="1"/>
    <col min="5636" max="5636" width="11.125" style="79" customWidth="1"/>
    <col min="5637" max="5641" width="10.25" style="79" customWidth="1"/>
    <col min="5642" max="5642" width="12.875" style="79" customWidth="1"/>
    <col min="5643" max="5644" width="10.25" style="79" customWidth="1"/>
    <col min="5645" max="5647" width="0" style="79" hidden="1" customWidth="1"/>
    <col min="5648" max="5888" width="9" style="79"/>
    <col min="5889" max="5889" width="47.5" style="79" customWidth="1"/>
    <col min="5890" max="5890" width="11.125" style="79" customWidth="1"/>
    <col min="5891" max="5891" width="12.875" style="79" customWidth="1"/>
    <col min="5892" max="5892" width="11.125" style="79" customWidth="1"/>
    <col min="5893" max="5897" width="10.25" style="79" customWidth="1"/>
    <col min="5898" max="5898" width="12.875" style="79" customWidth="1"/>
    <col min="5899" max="5900" width="10.25" style="79" customWidth="1"/>
    <col min="5901" max="5903" width="0" style="79" hidden="1" customWidth="1"/>
    <col min="5904" max="6144" width="9" style="79"/>
    <col min="6145" max="6145" width="47.5" style="79" customWidth="1"/>
    <col min="6146" max="6146" width="11.125" style="79" customWidth="1"/>
    <col min="6147" max="6147" width="12.875" style="79" customWidth="1"/>
    <col min="6148" max="6148" width="11.125" style="79" customWidth="1"/>
    <col min="6149" max="6153" width="10.25" style="79" customWidth="1"/>
    <col min="6154" max="6154" width="12.875" style="79" customWidth="1"/>
    <col min="6155" max="6156" width="10.25" style="79" customWidth="1"/>
    <col min="6157" max="6159" width="0" style="79" hidden="1" customWidth="1"/>
    <col min="6160" max="6400" width="9" style="79"/>
    <col min="6401" max="6401" width="47.5" style="79" customWidth="1"/>
    <col min="6402" max="6402" width="11.125" style="79" customWidth="1"/>
    <col min="6403" max="6403" width="12.875" style="79" customWidth="1"/>
    <col min="6404" max="6404" width="11.125" style="79" customWidth="1"/>
    <col min="6405" max="6409" width="10.25" style="79" customWidth="1"/>
    <col min="6410" max="6410" width="12.875" style="79" customWidth="1"/>
    <col min="6411" max="6412" width="10.25" style="79" customWidth="1"/>
    <col min="6413" max="6415" width="0" style="79" hidden="1" customWidth="1"/>
    <col min="6416" max="6656" width="9" style="79"/>
    <col min="6657" max="6657" width="47.5" style="79" customWidth="1"/>
    <col min="6658" max="6658" width="11.125" style="79" customWidth="1"/>
    <col min="6659" max="6659" width="12.875" style="79" customWidth="1"/>
    <col min="6660" max="6660" width="11.125" style="79" customWidth="1"/>
    <col min="6661" max="6665" width="10.25" style="79" customWidth="1"/>
    <col min="6666" max="6666" width="12.875" style="79" customWidth="1"/>
    <col min="6667" max="6668" width="10.25" style="79" customWidth="1"/>
    <col min="6669" max="6671" width="0" style="79" hidden="1" customWidth="1"/>
    <col min="6672" max="6912" width="9" style="79"/>
    <col min="6913" max="6913" width="47.5" style="79" customWidth="1"/>
    <col min="6914" max="6914" width="11.125" style="79" customWidth="1"/>
    <col min="6915" max="6915" width="12.875" style="79" customWidth="1"/>
    <col min="6916" max="6916" width="11.125" style="79" customWidth="1"/>
    <col min="6917" max="6921" width="10.25" style="79" customWidth="1"/>
    <col min="6922" max="6922" width="12.875" style="79" customWidth="1"/>
    <col min="6923" max="6924" width="10.25" style="79" customWidth="1"/>
    <col min="6925" max="6927" width="0" style="79" hidden="1" customWidth="1"/>
    <col min="6928" max="7168" width="9" style="79"/>
    <col min="7169" max="7169" width="47.5" style="79" customWidth="1"/>
    <col min="7170" max="7170" width="11.125" style="79" customWidth="1"/>
    <col min="7171" max="7171" width="12.875" style="79" customWidth="1"/>
    <col min="7172" max="7172" width="11.125" style="79" customWidth="1"/>
    <col min="7173" max="7177" width="10.25" style="79" customWidth="1"/>
    <col min="7178" max="7178" width="12.875" style="79" customWidth="1"/>
    <col min="7179" max="7180" width="10.25" style="79" customWidth="1"/>
    <col min="7181" max="7183" width="0" style="79" hidden="1" customWidth="1"/>
    <col min="7184" max="7424" width="9" style="79"/>
    <col min="7425" max="7425" width="47.5" style="79" customWidth="1"/>
    <col min="7426" max="7426" width="11.125" style="79" customWidth="1"/>
    <col min="7427" max="7427" width="12.875" style="79" customWidth="1"/>
    <col min="7428" max="7428" width="11.125" style="79" customWidth="1"/>
    <col min="7429" max="7433" width="10.25" style="79" customWidth="1"/>
    <col min="7434" max="7434" width="12.875" style="79" customWidth="1"/>
    <col min="7435" max="7436" width="10.25" style="79" customWidth="1"/>
    <col min="7437" max="7439" width="0" style="79" hidden="1" customWidth="1"/>
    <col min="7440" max="7680" width="9" style="79"/>
    <col min="7681" max="7681" width="47.5" style="79" customWidth="1"/>
    <col min="7682" max="7682" width="11.125" style="79" customWidth="1"/>
    <col min="7683" max="7683" width="12.875" style="79" customWidth="1"/>
    <col min="7684" max="7684" width="11.125" style="79" customWidth="1"/>
    <col min="7685" max="7689" width="10.25" style="79" customWidth="1"/>
    <col min="7690" max="7690" width="12.875" style="79" customWidth="1"/>
    <col min="7691" max="7692" width="10.25" style="79" customWidth="1"/>
    <col min="7693" max="7695" width="0" style="79" hidden="1" customWidth="1"/>
    <col min="7696" max="7936" width="9" style="79"/>
    <col min="7937" max="7937" width="47.5" style="79" customWidth="1"/>
    <col min="7938" max="7938" width="11.125" style="79" customWidth="1"/>
    <col min="7939" max="7939" width="12.875" style="79" customWidth="1"/>
    <col min="7940" max="7940" width="11.125" style="79" customWidth="1"/>
    <col min="7941" max="7945" width="10.25" style="79" customWidth="1"/>
    <col min="7946" max="7946" width="12.875" style="79" customWidth="1"/>
    <col min="7947" max="7948" width="10.25" style="79" customWidth="1"/>
    <col min="7949" max="7951" width="0" style="79" hidden="1" customWidth="1"/>
    <col min="7952" max="8192" width="9" style="79"/>
    <col min="8193" max="8193" width="47.5" style="79" customWidth="1"/>
    <col min="8194" max="8194" width="11.125" style="79" customWidth="1"/>
    <col min="8195" max="8195" width="12.875" style="79" customWidth="1"/>
    <col min="8196" max="8196" width="11.125" style="79" customWidth="1"/>
    <col min="8197" max="8201" width="10.25" style="79" customWidth="1"/>
    <col min="8202" max="8202" width="12.875" style="79" customWidth="1"/>
    <col min="8203" max="8204" width="10.25" style="79" customWidth="1"/>
    <col min="8205" max="8207" width="0" style="79" hidden="1" customWidth="1"/>
    <col min="8208" max="8448" width="9" style="79"/>
    <col min="8449" max="8449" width="47.5" style="79" customWidth="1"/>
    <col min="8450" max="8450" width="11.125" style="79" customWidth="1"/>
    <col min="8451" max="8451" width="12.875" style="79" customWidth="1"/>
    <col min="8452" max="8452" width="11.125" style="79" customWidth="1"/>
    <col min="8453" max="8457" width="10.25" style="79" customWidth="1"/>
    <col min="8458" max="8458" width="12.875" style="79" customWidth="1"/>
    <col min="8459" max="8460" width="10.25" style="79" customWidth="1"/>
    <col min="8461" max="8463" width="0" style="79" hidden="1" customWidth="1"/>
    <col min="8464" max="8704" width="9" style="79"/>
    <col min="8705" max="8705" width="47.5" style="79" customWidth="1"/>
    <col min="8706" max="8706" width="11.125" style="79" customWidth="1"/>
    <col min="8707" max="8707" width="12.875" style="79" customWidth="1"/>
    <col min="8708" max="8708" width="11.125" style="79" customWidth="1"/>
    <col min="8709" max="8713" width="10.25" style="79" customWidth="1"/>
    <col min="8714" max="8714" width="12.875" style="79" customWidth="1"/>
    <col min="8715" max="8716" width="10.25" style="79" customWidth="1"/>
    <col min="8717" max="8719" width="0" style="79" hidden="1" customWidth="1"/>
    <col min="8720" max="8960" width="9" style="79"/>
    <col min="8961" max="8961" width="47.5" style="79" customWidth="1"/>
    <col min="8962" max="8962" width="11.125" style="79" customWidth="1"/>
    <col min="8963" max="8963" width="12.875" style="79" customWidth="1"/>
    <col min="8964" max="8964" width="11.125" style="79" customWidth="1"/>
    <col min="8965" max="8969" width="10.25" style="79" customWidth="1"/>
    <col min="8970" max="8970" width="12.875" style="79" customWidth="1"/>
    <col min="8971" max="8972" width="10.25" style="79" customWidth="1"/>
    <col min="8973" max="8975" width="0" style="79" hidden="1" customWidth="1"/>
    <col min="8976" max="9216" width="9" style="79"/>
    <col min="9217" max="9217" width="47.5" style="79" customWidth="1"/>
    <col min="9218" max="9218" width="11.125" style="79" customWidth="1"/>
    <col min="9219" max="9219" width="12.875" style="79" customWidth="1"/>
    <col min="9220" max="9220" width="11.125" style="79" customWidth="1"/>
    <col min="9221" max="9225" width="10.25" style="79" customWidth="1"/>
    <col min="9226" max="9226" width="12.875" style="79" customWidth="1"/>
    <col min="9227" max="9228" width="10.25" style="79" customWidth="1"/>
    <col min="9229" max="9231" width="0" style="79" hidden="1" customWidth="1"/>
    <col min="9232" max="9472" width="9" style="79"/>
    <col min="9473" max="9473" width="47.5" style="79" customWidth="1"/>
    <col min="9474" max="9474" width="11.125" style="79" customWidth="1"/>
    <col min="9475" max="9475" width="12.875" style="79" customWidth="1"/>
    <col min="9476" max="9476" width="11.125" style="79" customWidth="1"/>
    <col min="9477" max="9481" width="10.25" style="79" customWidth="1"/>
    <col min="9482" max="9482" width="12.875" style="79" customWidth="1"/>
    <col min="9483" max="9484" width="10.25" style="79" customWidth="1"/>
    <col min="9485" max="9487" width="0" style="79" hidden="1" customWidth="1"/>
    <col min="9488" max="9728" width="9" style="79"/>
    <col min="9729" max="9729" width="47.5" style="79" customWidth="1"/>
    <col min="9730" max="9730" width="11.125" style="79" customWidth="1"/>
    <col min="9731" max="9731" width="12.875" style="79" customWidth="1"/>
    <col min="9732" max="9732" width="11.125" style="79" customWidth="1"/>
    <col min="9733" max="9737" width="10.25" style="79" customWidth="1"/>
    <col min="9738" max="9738" width="12.875" style="79" customWidth="1"/>
    <col min="9739" max="9740" width="10.25" style="79" customWidth="1"/>
    <col min="9741" max="9743" width="0" style="79" hidden="1" customWidth="1"/>
    <col min="9744" max="9984" width="9" style="79"/>
    <col min="9985" max="9985" width="47.5" style="79" customWidth="1"/>
    <col min="9986" max="9986" width="11.125" style="79" customWidth="1"/>
    <col min="9987" max="9987" width="12.875" style="79" customWidth="1"/>
    <col min="9988" max="9988" width="11.125" style="79" customWidth="1"/>
    <col min="9989" max="9993" width="10.25" style="79" customWidth="1"/>
    <col min="9994" max="9994" width="12.875" style="79" customWidth="1"/>
    <col min="9995" max="9996" width="10.25" style="79" customWidth="1"/>
    <col min="9997" max="9999" width="0" style="79" hidden="1" customWidth="1"/>
    <col min="10000" max="10240" width="9" style="79"/>
    <col min="10241" max="10241" width="47.5" style="79" customWidth="1"/>
    <col min="10242" max="10242" width="11.125" style="79" customWidth="1"/>
    <col min="10243" max="10243" width="12.875" style="79" customWidth="1"/>
    <col min="10244" max="10244" width="11.125" style="79" customWidth="1"/>
    <col min="10245" max="10249" width="10.25" style="79" customWidth="1"/>
    <col min="10250" max="10250" width="12.875" style="79" customWidth="1"/>
    <col min="10251" max="10252" width="10.25" style="79" customWidth="1"/>
    <col min="10253" max="10255" width="0" style="79" hidden="1" customWidth="1"/>
    <col min="10256" max="10496" width="9" style="79"/>
    <col min="10497" max="10497" width="47.5" style="79" customWidth="1"/>
    <col min="10498" max="10498" width="11.125" style="79" customWidth="1"/>
    <col min="10499" max="10499" width="12.875" style="79" customWidth="1"/>
    <col min="10500" max="10500" width="11.125" style="79" customWidth="1"/>
    <col min="10501" max="10505" width="10.25" style="79" customWidth="1"/>
    <col min="10506" max="10506" width="12.875" style="79" customWidth="1"/>
    <col min="10507" max="10508" width="10.25" style="79" customWidth="1"/>
    <col min="10509" max="10511" width="0" style="79" hidden="1" customWidth="1"/>
    <col min="10512" max="10752" width="9" style="79"/>
    <col min="10753" max="10753" width="47.5" style="79" customWidth="1"/>
    <col min="10754" max="10754" width="11.125" style="79" customWidth="1"/>
    <col min="10755" max="10755" width="12.875" style="79" customWidth="1"/>
    <col min="10756" max="10756" width="11.125" style="79" customWidth="1"/>
    <col min="10757" max="10761" width="10.25" style="79" customWidth="1"/>
    <col min="10762" max="10762" width="12.875" style="79" customWidth="1"/>
    <col min="10763" max="10764" width="10.25" style="79" customWidth="1"/>
    <col min="10765" max="10767" width="0" style="79" hidden="1" customWidth="1"/>
    <col min="10768" max="11008" width="9" style="79"/>
    <col min="11009" max="11009" width="47.5" style="79" customWidth="1"/>
    <col min="11010" max="11010" width="11.125" style="79" customWidth="1"/>
    <col min="11011" max="11011" width="12.875" style="79" customWidth="1"/>
    <col min="11012" max="11012" width="11.125" style="79" customWidth="1"/>
    <col min="11013" max="11017" width="10.25" style="79" customWidth="1"/>
    <col min="11018" max="11018" width="12.875" style="79" customWidth="1"/>
    <col min="11019" max="11020" width="10.25" style="79" customWidth="1"/>
    <col min="11021" max="11023" width="0" style="79" hidden="1" customWidth="1"/>
    <col min="11024" max="11264" width="9" style="79"/>
    <col min="11265" max="11265" width="47.5" style="79" customWidth="1"/>
    <col min="11266" max="11266" width="11.125" style="79" customWidth="1"/>
    <col min="11267" max="11267" width="12.875" style="79" customWidth="1"/>
    <col min="11268" max="11268" width="11.125" style="79" customWidth="1"/>
    <col min="11269" max="11273" width="10.25" style="79" customWidth="1"/>
    <col min="11274" max="11274" width="12.875" style="79" customWidth="1"/>
    <col min="11275" max="11276" width="10.25" style="79" customWidth="1"/>
    <col min="11277" max="11279" width="0" style="79" hidden="1" customWidth="1"/>
    <col min="11280" max="11520" width="9" style="79"/>
    <col min="11521" max="11521" width="47.5" style="79" customWidth="1"/>
    <col min="11522" max="11522" width="11.125" style="79" customWidth="1"/>
    <col min="11523" max="11523" width="12.875" style="79" customWidth="1"/>
    <col min="11524" max="11524" width="11.125" style="79" customWidth="1"/>
    <col min="11525" max="11529" width="10.25" style="79" customWidth="1"/>
    <col min="11530" max="11530" width="12.875" style="79" customWidth="1"/>
    <col min="11531" max="11532" width="10.25" style="79" customWidth="1"/>
    <col min="11533" max="11535" width="0" style="79" hidden="1" customWidth="1"/>
    <col min="11536" max="11776" width="9" style="79"/>
    <col min="11777" max="11777" width="47.5" style="79" customWidth="1"/>
    <col min="11778" max="11778" width="11.125" style="79" customWidth="1"/>
    <col min="11779" max="11779" width="12.875" style="79" customWidth="1"/>
    <col min="11780" max="11780" width="11.125" style="79" customWidth="1"/>
    <col min="11781" max="11785" width="10.25" style="79" customWidth="1"/>
    <col min="11786" max="11786" width="12.875" style="79" customWidth="1"/>
    <col min="11787" max="11788" width="10.25" style="79" customWidth="1"/>
    <col min="11789" max="11791" width="0" style="79" hidden="1" customWidth="1"/>
    <col min="11792" max="12032" width="9" style="79"/>
    <col min="12033" max="12033" width="47.5" style="79" customWidth="1"/>
    <col min="12034" max="12034" width="11.125" style="79" customWidth="1"/>
    <col min="12035" max="12035" width="12.875" style="79" customWidth="1"/>
    <col min="12036" max="12036" width="11.125" style="79" customWidth="1"/>
    <col min="12037" max="12041" width="10.25" style="79" customWidth="1"/>
    <col min="12042" max="12042" width="12.875" style="79" customWidth="1"/>
    <col min="12043" max="12044" width="10.25" style="79" customWidth="1"/>
    <col min="12045" max="12047" width="0" style="79" hidden="1" customWidth="1"/>
    <col min="12048" max="12288" width="9" style="79"/>
    <col min="12289" max="12289" width="47.5" style="79" customWidth="1"/>
    <col min="12290" max="12290" width="11.125" style="79" customWidth="1"/>
    <col min="12291" max="12291" width="12.875" style="79" customWidth="1"/>
    <col min="12292" max="12292" width="11.125" style="79" customWidth="1"/>
    <col min="12293" max="12297" width="10.25" style="79" customWidth="1"/>
    <col min="12298" max="12298" width="12.875" style="79" customWidth="1"/>
    <col min="12299" max="12300" width="10.25" style="79" customWidth="1"/>
    <col min="12301" max="12303" width="0" style="79" hidden="1" customWidth="1"/>
    <col min="12304" max="12544" width="9" style="79"/>
    <col min="12545" max="12545" width="47.5" style="79" customWidth="1"/>
    <col min="12546" max="12546" width="11.125" style="79" customWidth="1"/>
    <col min="12547" max="12547" width="12.875" style="79" customWidth="1"/>
    <col min="12548" max="12548" width="11.125" style="79" customWidth="1"/>
    <col min="12549" max="12553" width="10.25" style="79" customWidth="1"/>
    <col min="12554" max="12554" width="12.875" style="79" customWidth="1"/>
    <col min="12555" max="12556" width="10.25" style="79" customWidth="1"/>
    <col min="12557" max="12559" width="0" style="79" hidden="1" customWidth="1"/>
    <col min="12560" max="12800" width="9" style="79"/>
    <col min="12801" max="12801" width="47.5" style="79" customWidth="1"/>
    <col min="12802" max="12802" width="11.125" style="79" customWidth="1"/>
    <col min="12803" max="12803" width="12.875" style="79" customWidth="1"/>
    <col min="12804" max="12804" width="11.125" style="79" customWidth="1"/>
    <col min="12805" max="12809" width="10.25" style="79" customWidth="1"/>
    <col min="12810" max="12810" width="12.875" style="79" customWidth="1"/>
    <col min="12811" max="12812" width="10.25" style="79" customWidth="1"/>
    <col min="12813" max="12815" width="0" style="79" hidden="1" customWidth="1"/>
    <col min="12816" max="13056" width="9" style="79"/>
    <col min="13057" max="13057" width="47.5" style="79" customWidth="1"/>
    <col min="13058" max="13058" width="11.125" style="79" customWidth="1"/>
    <col min="13059" max="13059" width="12.875" style="79" customWidth="1"/>
    <col min="13060" max="13060" width="11.125" style="79" customWidth="1"/>
    <col min="13061" max="13065" width="10.25" style="79" customWidth="1"/>
    <col min="13066" max="13066" width="12.875" style="79" customWidth="1"/>
    <col min="13067" max="13068" width="10.25" style="79" customWidth="1"/>
    <col min="13069" max="13071" width="0" style="79" hidden="1" customWidth="1"/>
    <col min="13072" max="13312" width="9" style="79"/>
    <col min="13313" max="13313" width="47.5" style="79" customWidth="1"/>
    <col min="13314" max="13314" width="11.125" style="79" customWidth="1"/>
    <col min="13315" max="13315" width="12.875" style="79" customWidth="1"/>
    <col min="13316" max="13316" width="11.125" style="79" customWidth="1"/>
    <col min="13317" max="13321" width="10.25" style="79" customWidth="1"/>
    <col min="13322" max="13322" width="12.875" style="79" customWidth="1"/>
    <col min="13323" max="13324" width="10.25" style="79" customWidth="1"/>
    <col min="13325" max="13327" width="0" style="79" hidden="1" customWidth="1"/>
    <col min="13328" max="13568" width="9" style="79"/>
    <col min="13569" max="13569" width="47.5" style="79" customWidth="1"/>
    <col min="13570" max="13570" width="11.125" style="79" customWidth="1"/>
    <col min="13571" max="13571" width="12.875" style="79" customWidth="1"/>
    <col min="13572" max="13572" width="11.125" style="79" customWidth="1"/>
    <col min="13573" max="13577" width="10.25" style="79" customWidth="1"/>
    <col min="13578" max="13578" width="12.875" style="79" customWidth="1"/>
    <col min="13579" max="13580" width="10.25" style="79" customWidth="1"/>
    <col min="13581" max="13583" width="0" style="79" hidden="1" customWidth="1"/>
    <col min="13584" max="13824" width="9" style="79"/>
    <col min="13825" max="13825" width="47.5" style="79" customWidth="1"/>
    <col min="13826" max="13826" width="11.125" style="79" customWidth="1"/>
    <col min="13827" max="13827" width="12.875" style="79" customWidth="1"/>
    <col min="13828" max="13828" width="11.125" style="79" customWidth="1"/>
    <col min="13829" max="13833" width="10.25" style="79" customWidth="1"/>
    <col min="13834" max="13834" width="12.875" style="79" customWidth="1"/>
    <col min="13835" max="13836" width="10.25" style="79" customWidth="1"/>
    <col min="13837" max="13839" width="0" style="79" hidden="1" customWidth="1"/>
    <col min="13840" max="14080" width="9" style="79"/>
    <col min="14081" max="14081" width="47.5" style="79" customWidth="1"/>
    <col min="14082" max="14082" width="11.125" style="79" customWidth="1"/>
    <col min="14083" max="14083" width="12.875" style="79" customWidth="1"/>
    <col min="14084" max="14084" width="11.125" style="79" customWidth="1"/>
    <col min="14085" max="14089" width="10.25" style="79" customWidth="1"/>
    <col min="14090" max="14090" width="12.875" style="79" customWidth="1"/>
    <col min="14091" max="14092" width="10.25" style="79" customWidth="1"/>
    <col min="14093" max="14095" width="0" style="79" hidden="1" customWidth="1"/>
    <col min="14096" max="14336" width="9" style="79"/>
    <col min="14337" max="14337" width="47.5" style="79" customWidth="1"/>
    <col min="14338" max="14338" width="11.125" style="79" customWidth="1"/>
    <col min="14339" max="14339" width="12.875" style="79" customWidth="1"/>
    <col min="14340" max="14340" width="11.125" style="79" customWidth="1"/>
    <col min="14341" max="14345" width="10.25" style="79" customWidth="1"/>
    <col min="14346" max="14346" width="12.875" style="79" customWidth="1"/>
    <col min="14347" max="14348" width="10.25" style="79" customWidth="1"/>
    <col min="14349" max="14351" width="0" style="79" hidden="1" customWidth="1"/>
    <col min="14352" max="14592" width="9" style="79"/>
    <col min="14593" max="14593" width="47.5" style="79" customWidth="1"/>
    <col min="14594" max="14594" width="11.125" style="79" customWidth="1"/>
    <col min="14595" max="14595" width="12.875" style="79" customWidth="1"/>
    <col min="14596" max="14596" width="11.125" style="79" customWidth="1"/>
    <col min="14597" max="14601" width="10.25" style="79" customWidth="1"/>
    <col min="14602" max="14602" width="12.875" style="79" customWidth="1"/>
    <col min="14603" max="14604" width="10.25" style="79" customWidth="1"/>
    <col min="14605" max="14607" width="0" style="79" hidden="1" customWidth="1"/>
    <col min="14608" max="14848" width="9" style="79"/>
    <col min="14849" max="14849" width="47.5" style="79" customWidth="1"/>
    <col min="14850" max="14850" width="11.125" style="79" customWidth="1"/>
    <col min="14851" max="14851" width="12.875" style="79" customWidth="1"/>
    <col min="14852" max="14852" width="11.125" style="79" customWidth="1"/>
    <col min="14853" max="14857" width="10.25" style="79" customWidth="1"/>
    <col min="14858" max="14858" width="12.875" style="79" customWidth="1"/>
    <col min="14859" max="14860" width="10.25" style="79" customWidth="1"/>
    <col min="14861" max="14863" width="0" style="79" hidden="1" customWidth="1"/>
    <col min="14864" max="15104" width="9" style="79"/>
    <col min="15105" max="15105" width="47.5" style="79" customWidth="1"/>
    <col min="15106" max="15106" width="11.125" style="79" customWidth="1"/>
    <col min="15107" max="15107" width="12.875" style="79" customWidth="1"/>
    <col min="15108" max="15108" width="11.125" style="79" customWidth="1"/>
    <col min="15109" max="15113" width="10.25" style="79" customWidth="1"/>
    <col min="15114" max="15114" width="12.875" style="79" customWidth="1"/>
    <col min="15115" max="15116" width="10.25" style="79" customWidth="1"/>
    <col min="15117" max="15119" width="0" style="79" hidden="1" customWidth="1"/>
    <col min="15120" max="15360" width="9" style="79"/>
    <col min="15361" max="15361" width="47.5" style="79" customWidth="1"/>
    <col min="15362" max="15362" width="11.125" style="79" customWidth="1"/>
    <col min="15363" max="15363" width="12.875" style="79" customWidth="1"/>
    <col min="15364" max="15364" width="11.125" style="79" customWidth="1"/>
    <col min="15365" max="15369" width="10.25" style="79" customWidth="1"/>
    <col min="15370" max="15370" width="12.875" style="79" customWidth="1"/>
    <col min="15371" max="15372" width="10.25" style="79" customWidth="1"/>
    <col min="15373" max="15375" width="0" style="79" hidden="1" customWidth="1"/>
    <col min="15376" max="15616" width="9" style="79"/>
    <col min="15617" max="15617" width="47.5" style="79" customWidth="1"/>
    <col min="15618" max="15618" width="11.125" style="79" customWidth="1"/>
    <col min="15619" max="15619" width="12.875" style="79" customWidth="1"/>
    <col min="15620" max="15620" width="11.125" style="79" customWidth="1"/>
    <col min="15621" max="15625" width="10.25" style="79" customWidth="1"/>
    <col min="15626" max="15626" width="12.875" style="79" customWidth="1"/>
    <col min="15627" max="15628" width="10.25" style="79" customWidth="1"/>
    <col min="15629" max="15631" width="0" style="79" hidden="1" customWidth="1"/>
    <col min="15632" max="15872" width="9" style="79"/>
    <col min="15873" max="15873" width="47.5" style="79" customWidth="1"/>
    <col min="15874" max="15874" width="11.125" style="79" customWidth="1"/>
    <col min="15875" max="15875" width="12.875" style="79" customWidth="1"/>
    <col min="15876" max="15876" width="11.125" style="79" customWidth="1"/>
    <col min="15877" max="15881" width="10.25" style="79" customWidth="1"/>
    <col min="15882" max="15882" width="12.875" style="79" customWidth="1"/>
    <col min="15883" max="15884" width="10.25" style="79" customWidth="1"/>
    <col min="15885" max="15887" width="0" style="79" hidden="1" customWidth="1"/>
    <col min="15888" max="16128" width="9" style="79"/>
    <col min="16129" max="16129" width="47.5" style="79" customWidth="1"/>
    <col min="16130" max="16130" width="11.125" style="79" customWidth="1"/>
    <col min="16131" max="16131" width="12.875" style="79" customWidth="1"/>
    <col min="16132" max="16132" width="11.125" style="79" customWidth="1"/>
    <col min="16133" max="16137" width="10.25" style="79" customWidth="1"/>
    <col min="16138" max="16138" width="12.875" style="79" customWidth="1"/>
    <col min="16139" max="16140" width="10.25" style="79" customWidth="1"/>
    <col min="16141" max="16143" width="0" style="79" hidden="1" customWidth="1"/>
    <col min="16144" max="16384" width="9" style="79"/>
  </cols>
  <sheetData>
    <row r="1" spans="1:12">
      <c r="A1" s="152" t="s">
        <v>228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ht="54.75" customHeight="1">
      <c r="A3" s="143" t="s">
        <v>147</v>
      </c>
      <c r="B3" s="144"/>
      <c r="C3" s="144"/>
      <c r="D3" s="145"/>
      <c r="E3" s="143" t="s">
        <v>148</v>
      </c>
      <c r="F3" s="144"/>
      <c r="G3" s="144"/>
      <c r="H3" s="144"/>
      <c r="I3" s="144"/>
      <c r="J3" s="144"/>
      <c r="K3" s="144"/>
      <c r="L3" s="145"/>
    </row>
    <row r="4" spans="1:12">
      <c r="A4" s="146" t="s">
        <v>149</v>
      </c>
      <c r="B4" s="147"/>
      <c r="C4" s="147"/>
      <c r="D4" s="148"/>
      <c r="E4" s="153" t="s">
        <v>150</v>
      </c>
      <c r="F4" s="154"/>
      <c r="G4" s="154"/>
      <c r="H4" s="154"/>
      <c r="I4" s="154"/>
      <c r="J4" s="154"/>
      <c r="K4" s="154"/>
      <c r="L4" s="155"/>
    </row>
    <row r="5" spans="1:12" ht="88.5" customHeight="1">
      <c r="A5" s="134" t="s">
        <v>151</v>
      </c>
      <c r="B5" s="135"/>
      <c r="C5" s="135"/>
      <c r="D5" s="136"/>
      <c r="E5" s="134" t="s">
        <v>151</v>
      </c>
      <c r="F5" s="135"/>
      <c r="G5" s="135"/>
      <c r="H5" s="135"/>
      <c r="I5" s="135"/>
      <c r="J5" s="135"/>
      <c r="K5" s="135"/>
      <c r="L5" s="136"/>
    </row>
    <row r="6" spans="1:12">
      <c r="A6" s="137" t="s">
        <v>159</v>
      </c>
      <c r="B6" s="138"/>
      <c r="C6" s="138"/>
      <c r="D6" s="139"/>
      <c r="E6" s="137" t="s">
        <v>158</v>
      </c>
      <c r="F6" s="138"/>
      <c r="G6" s="138"/>
      <c r="H6" s="138"/>
      <c r="I6" s="138"/>
      <c r="J6" s="138"/>
      <c r="K6" s="138"/>
      <c r="L6" s="139"/>
    </row>
    <row r="7" spans="1:12">
      <c r="A7" s="81"/>
      <c r="B7" s="82"/>
      <c r="C7" s="83"/>
      <c r="D7" s="83"/>
      <c r="E7" s="83"/>
      <c r="F7" s="83"/>
      <c r="G7" s="83"/>
      <c r="H7" s="83"/>
      <c r="I7" s="83"/>
      <c r="J7" s="83"/>
      <c r="K7" s="83"/>
      <c r="L7" s="84"/>
    </row>
    <row r="8" spans="1:12">
      <c r="A8" s="85"/>
      <c r="L8" s="87"/>
    </row>
    <row r="9" spans="1:12">
      <c r="A9" s="140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2"/>
    </row>
    <row r="10" spans="1:12" ht="54.75" customHeight="1">
      <c r="A10" s="143" t="s">
        <v>152</v>
      </c>
      <c r="B10" s="144"/>
      <c r="C10" s="144"/>
      <c r="D10" s="145"/>
      <c r="E10" s="143" t="s">
        <v>153</v>
      </c>
      <c r="F10" s="144"/>
      <c r="G10" s="144"/>
      <c r="H10" s="144"/>
      <c r="I10" s="144"/>
      <c r="J10" s="144"/>
      <c r="K10" s="144"/>
      <c r="L10" s="145"/>
    </row>
    <row r="11" spans="1:12">
      <c r="A11" s="146" t="s">
        <v>154</v>
      </c>
      <c r="B11" s="147"/>
      <c r="C11" s="147"/>
      <c r="D11" s="148"/>
      <c r="E11" s="149" t="s">
        <v>155</v>
      </c>
      <c r="F11" s="150"/>
      <c r="G11" s="150"/>
      <c r="H11" s="150"/>
      <c r="I11" s="150"/>
      <c r="J11" s="150"/>
      <c r="K11" s="150"/>
      <c r="L11" s="151"/>
    </row>
    <row r="12" spans="1:12" ht="88.5" customHeight="1">
      <c r="A12" s="134" t="s">
        <v>151</v>
      </c>
      <c r="B12" s="135"/>
      <c r="C12" s="135"/>
      <c r="D12" s="136"/>
      <c r="E12" s="134" t="s">
        <v>151</v>
      </c>
      <c r="F12" s="135"/>
      <c r="G12" s="135"/>
      <c r="H12" s="135"/>
      <c r="I12" s="135"/>
      <c r="J12" s="135"/>
      <c r="K12" s="135"/>
      <c r="L12" s="136"/>
    </row>
    <row r="13" spans="1:12">
      <c r="A13" s="137" t="s">
        <v>156</v>
      </c>
      <c r="B13" s="138"/>
      <c r="C13" s="138"/>
      <c r="D13" s="139"/>
      <c r="E13" s="137" t="s">
        <v>157</v>
      </c>
      <c r="F13" s="138"/>
      <c r="G13" s="138"/>
      <c r="H13" s="138"/>
      <c r="I13" s="138"/>
      <c r="J13" s="138"/>
      <c r="K13" s="138"/>
      <c r="L13" s="139"/>
    </row>
  </sheetData>
  <mergeCells count="18">
    <mergeCell ref="A5:D5"/>
    <mergeCell ref="E5:L5"/>
    <mergeCell ref="A1:L1"/>
    <mergeCell ref="A3:D3"/>
    <mergeCell ref="E3:L3"/>
    <mergeCell ref="A4:D4"/>
    <mergeCell ref="E4:L4"/>
    <mergeCell ref="A12:D12"/>
    <mergeCell ref="E12:L12"/>
    <mergeCell ref="A13:D13"/>
    <mergeCell ref="E13:L13"/>
    <mergeCell ref="A6:D6"/>
    <mergeCell ref="E6:L6"/>
    <mergeCell ref="A9:L9"/>
    <mergeCell ref="A10:D10"/>
    <mergeCell ref="E10:L10"/>
    <mergeCell ref="A11:D11"/>
    <mergeCell ref="E11:L11"/>
  </mergeCells>
  <printOptions horizontalCentered="1"/>
  <pageMargins left="0.15748031496062992" right="0.15748031496062992" top="0.59055118110236227" bottom="0.39370078740157483" header="0.19685039370078741" footer="0.1968503937007874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D4" sqref="D4:F5"/>
    </sheetView>
  </sheetViews>
  <sheetFormatPr defaultRowHeight="14.25"/>
  <cols>
    <col min="1" max="1" width="46.75" customWidth="1"/>
    <col min="2" max="2" width="7.125" customWidth="1"/>
    <col min="3" max="3" width="15.625" style="30" customWidth="1"/>
    <col min="4" max="6" width="20.625" style="30" customWidth="1"/>
    <col min="7" max="15" width="39.375" customWidth="1"/>
  </cols>
  <sheetData>
    <row r="1" spans="1:7" ht="21">
      <c r="A1" s="132" t="s">
        <v>226</v>
      </c>
      <c r="B1" s="132"/>
      <c r="C1" s="132"/>
      <c r="D1" s="132"/>
      <c r="E1" s="132"/>
      <c r="F1" s="132"/>
    </row>
    <row r="2" spans="1:7" ht="21">
      <c r="A2" s="1" t="s">
        <v>0</v>
      </c>
      <c r="B2" s="1"/>
      <c r="C2" s="2"/>
      <c r="D2" s="2"/>
      <c r="E2" s="2"/>
      <c r="F2" s="2"/>
    </row>
    <row r="3" spans="1:7" ht="21">
      <c r="A3" s="3"/>
      <c r="B3" s="3"/>
      <c r="C3" s="31"/>
      <c r="D3" s="4"/>
      <c r="E3" s="4"/>
      <c r="F3" s="4" t="s">
        <v>2</v>
      </c>
    </row>
    <row r="4" spans="1:7" ht="21">
      <c r="A4" s="160" t="s">
        <v>3</v>
      </c>
      <c r="B4" s="5" t="s">
        <v>4</v>
      </c>
      <c r="C4" s="162" t="s">
        <v>28</v>
      </c>
      <c r="D4" s="164" t="s">
        <v>270</v>
      </c>
      <c r="E4" s="164" t="s">
        <v>271</v>
      </c>
      <c r="F4" s="164" t="s">
        <v>272</v>
      </c>
    </row>
    <row r="5" spans="1:7" ht="21">
      <c r="A5" s="161"/>
      <c r="B5" s="6" t="s">
        <v>5</v>
      </c>
      <c r="C5" s="163"/>
      <c r="D5" s="165"/>
      <c r="E5" s="165"/>
      <c r="F5" s="165"/>
    </row>
    <row r="6" spans="1:7" ht="21">
      <c r="A6" s="7" t="s">
        <v>191</v>
      </c>
      <c r="B6" s="8"/>
      <c r="C6" s="32"/>
      <c r="D6" s="32"/>
      <c r="E6" s="32"/>
      <c r="F6" s="32"/>
      <c r="G6" s="44">
        <f>C6-D6-E6-F6</f>
        <v>0</v>
      </c>
    </row>
    <row r="7" spans="1:7" ht="21">
      <c r="A7" s="10" t="s">
        <v>224</v>
      </c>
      <c r="B7" s="11" t="s">
        <v>6</v>
      </c>
      <c r="C7" s="33">
        <f>$C$19</f>
        <v>4339000</v>
      </c>
      <c r="D7" s="33">
        <f>$C$19</f>
        <v>4339000</v>
      </c>
      <c r="E7" s="33">
        <v>0</v>
      </c>
      <c r="F7" s="33">
        <v>0</v>
      </c>
      <c r="G7" s="44">
        <f t="shared" ref="G7:G20" si="0">C7-D7-E7-F7</f>
        <v>0</v>
      </c>
    </row>
    <row r="8" spans="1:7" ht="21">
      <c r="A8" s="13"/>
      <c r="B8" s="11" t="s">
        <v>5</v>
      </c>
      <c r="C8" s="33"/>
      <c r="D8" s="12"/>
      <c r="E8" s="12"/>
      <c r="F8" s="12"/>
      <c r="G8" s="44">
        <f t="shared" si="0"/>
        <v>0</v>
      </c>
    </row>
    <row r="9" spans="1:7" ht="21" customHeight="1">
      <c r="A9" s="14" t="s">
        <v>225</v>
      </c>
      <c r="B9" s="15" t="s">
        <v>6</v>
      </c>
      <c r="C9" s="16">
        <f>C7</f>
        <v>4339000</v>
      </c>
      <c r="D9" s="16">
        <f>D7</f>
        <v>4339000</v>
      </c>
      <c r="E9" s="16">
        <f t="shared" ref="E9:F9" si="1">E15+E16+E18+E19+E20+E21+E22+E23+E24+E26+E27+E28+E29+E30+E31+E32</f>
        <v>0</v>
      </c>
      <c r="F9" s="16">
        <f t="shared" si="1"/>
        <v>0</v>
      </c>
      <c r="G9" s="44">
        <f t="shared" si="0"/>
        <v>0</v>
      </c>
    </row>
    <row r="10" spans="1:7" ht="21" customHeight="1">
      <c r="A10" s="17"/>
      <c r="B10" s="15" t="s">
        <v>5</v>
      </c>
      <c r="C10" s="16"/>
      <c r="D10" s="16"/>
      <c r="E10" s="16"/>
      <c r="F10" s="16"/>
      <c r="G10" s="44">
        <f t="shared" si="0"/>
        <v>0</v>
      </c>
    </row>
    <row r="11" spans="1:7" ht="21">
      <c r="A11" s="14" t="s">
        <v>7</v>
      </c>
      <c r="B11" s="15"/>
      <c r="C11" s="16"/>
      <c r="D11" s="16"/>
      <c r="E11" s="16"/>
      <c r="F11" s="16"/>
      <c r="G11" s="44">
        <f t="shared" si="0"/>
        <v>0</v>
      </c>
    </row>
    <row r="12" spans="1:7" ht="21">
      <c r="A12" s="18" t="s">
        <v>230</v>
      </c>
      <c r="B12" s="15" t="s">
        <v>6</v>
      </c>
      <c r="C12" s="16">
        <v>35700</v>
      </c>
      <c r="D12" s="16">
        <v>35700</v>
      </c>
      <c r="E12" s="16"/>
      <c r="F12" s="16"/>
      <c r="G12" s="44">
        <f>C12-D12-E12-F12</f>
        <v>0</v>
      </c>
    </row>
    <row r="13" spans="1:7" ht="21">
      <c r="A13" s="18" t="s">
        <v>229</v>
      </c>
      <c r="B13" s="15" t="s">
        <v>6</v>
      </c>
      <c r="C13" s="16">
        <v>133200</v>
      </c>
      <c r="D13" s="16">
        <v>133200</v>
      </c>
      <c r="E13" s="16"/>
      <c r="F13" s="16"/>
      <c r="G13" s="44">
        <f t="shared" ref="G13" si="2">C13-D13-E13-F13</f>
        <v>0</v>
      </c>
    </row>
    <row r="14" spans="1:7" ht="21">
      <c r="A14" s="18" t="s">
        <v>10</v>
      </c>
      <c r="B14" s="15" t="s">
        <v>6</v>
      </c>
      <c r="C14" s="16">
        <v>1188700</v>
      </c>
      <c r="D14" s="16">
        <v>1188700</v>
      </c>
      <c r="E14" s="16"/>
      <c r="F14" s="16"/>
      <c r="G14" s="44">
        <f t="shared" si="0"/>
        <v>0</v>
      </c>
    </row>
    <row r="15" spans="1:7" ht="21">
      <c r="A15" s="18" t="s">
        <v>8</v>
      </c>
      <c r="B15" s="15" t="s">
        <v>6</v>
      </c>
      <c r="C15" s="16">
        <v>2791300</v>
      </c>
      <c r="D15" s="16">
        <v>2791300</v>
      </c>
      <c r="E15" s="16"/>
      <c r="F15" s="16"/>
      <c r="G15" s="44">
        <f t="shared" si="0"/>
        <v>0</v>
      </c>
    </row>
    <row r="16" spans="1:7" ht="21">
      <c r="A16" s="18" t="s">
        <v>36</v>
      </c>
      <c r="B16" s="15" t="s">
        <v>6</v>
      </c>
      <c r="C16" s="16">
        <v>190100</v>
      </c>
      <c r="D16" s="16">
        <v>190100</v>
      </c>
      <c r="E16" s="16"/>
      <c r="F16" s="16"/>
      <c r="G16" s="44">
        <f t="shared" si="0"/>
        <v>0</v>
      </c>
    </row>
    <row r="17" spans="1:7" ht="21">
      <c r="A17" s="156" t="s">
        <v>199</v>
      </c>
      <c r="B17" s="11" t="s">
        <v>6</v>
      </c>
      <c r="C17" s="33">
        <f>SUM(C12:C16)</f>
        <v>4339000</v>
      </c>
      <c r="D17" s="33">
        <f>SUM(D12:D16)</f>
        <v>4339000</v>
      </c>
      <c r="E17" s="33">
        <f t="shared" ref="E17:F17" si="3">E14+E15+E16</f>
        <v>0</v>
      </c>
      <c r="F17" s="33">
        <f t="shared" si="3"/>
        <v>0</v>
      </c>
      <c r="G17" s="44">
        <f t="shared" si="0"/>
        <v>0</v>
      </c>
    </row>
    <row r="18" spans="1:7" ht="21">
      <c r="A18" s="157"/>
      <c r="B18" s="11" t="s">
        <v>5</v>
      </c>
      <c r="C18" s="33"/>
      <c r="D18" s="12"/>
      <c r="E18" s="12"/>
      <c r="F18" s="12"/>
      <c r="G18" s="44">
        <f t="shared" si="0"/>
        <v>0</v>
      </c>
    </row>
    <row r="19" spans="1:7" ht="21">
      <c r="A19" s="158" t="s">
        <v>131</v>
      </c>
      <c r="B19" s="26" t="s">
        <v>6</v>
      </c>
      <c r="C19" s="34">
        <f>C17</f>
        <v>4339000</v>
      </c>
      <c r="D19" s="34">
        <f>D17</f>
        <v>4339000</v>
      </c>
      <c r="E19" s="34">
        <f t="shared" ref="E19:F19" si="4">E17</f>
        <v>0</v>
      </c>
      <c r="F19" s="34">
        <f t="shared" si="4"/>
        <v>0</v>
      </c>
      <c r="G19" s="44">
        <f t="shared" si="0"/>
        <v>0</v>
      </c>
    </row>
    <row r="20" spans="1:7" ht="21">
      <c r="A20" s="159"/>
      <c r="B20" s="26" t="s">
        <v>5</v>
      </c>
      <c r="C20" s="34"/>
      <c r="D20" s="27"/>
      <c r="E20" s="27"/>
      <c r="F20" s="27"/>
      <c r="G20" s="44">
        <f t="shared" si="0"/>
        <v>0</v>
      </c>
    </row>
    <row r="21" spans="1:7" ht="19.5" customHeight="1">
      <c r="A21" s="28"/>
      <c r="B21" s="28"/>
      <c r="C21" s="35"/>
      <c r="D21" s="29"/>
      <c r="E21" s="29"/>
      <c r="F21" s="29"/>
    </row>
    <row r="22" spans="1:7" ht="28.5" customHeight="1">
      <c r="A22" s="3" t="s">
        <v>27</v>
      </c>
      <c r="B22" s="28"/>
      <c r="C22" s="35"/>
      <c r="D22" s="29"/>
      <c r="E22" s="29"/>
      <c r="F22" s="29"/>
    </row>
  </sheetData>
  <mergeCells count="8">
    <mergeCell ref="A17:A18"/>
    <mergeCell ref="A19:A20"/>
    <mergeCell ref="A1:F1"/>
    <mergeCell ref="A4:A5"/>
    <mergeCell ref="C4:C5"/>
    <mergeCell ref="D4:D5"/>
    <mergeCell ref="E4:E5"/>
    <mergeCell ref="F4:F5"/>
  </mergeCells>
  <pageMargins left="1.1811023622047245" right="0.59055118110236227" top="0.74803149606299213" bottom="0.74803149606299213" header="0.31496062992125984" footer="0.31496062992125984"/>
  <pageSetup paperSize="9" scale="90" orientation="landscape" r:id="rId1"/>
  <headerFooter>
    <oddHeader>&amp;R&amp;"TH SarabunPSK,ธรรมดา"&amp;16แบบ สงม. 2    (สำนักงานเขต) &amp;"-,ธรรมดา"&amp;11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61"/>
  <sheetViews>
    <sheetView topLeftCell="A46" zoomScale="90" zoomScaleNormal="90" workbookViewId="0">
      <selection activeCell="A54" sqref="A54"/>
    </sheetView>
  </sheetViews>
  <sheetFormatPr defaultRowHeight="14.25"/>
  <cols>
    <col min="1" max="1" width="47.375" customWidth="1"/>
    <col min="2" max="2" width="7.125" customWidth="1"/>
    <col min="3" max="3" width="15.625" style="30" customWidth="1"/>
    <col min="4" max="6" width="20.625" style="30" customWidth="1"/>
    <col min="7" max="15" width="39.375" customWidth="1"/>
  </cols>
  <sheetData>
    <row r="1" spans="1:7" ht="21">
      <c r="A1" s="132" t="s">
        <v>226</v>
      </c>
      <c r="B1" s="132"/>
      <c r="C1" s="132"/>
      <c r="D1" s="132"/>
      <c r="E1" s="132"/>
      <c r="F1" s="132"/>
    </row>
    <row r="2" spans="1:7" ht="21">
      <c r="A2" s="1" t="s">
        <v>0</v>
      </c>
      <c r="B2" s="1"/>
      <c r="C2" s="2"/>
      <c r="D2" s="2"/>
      <c r="E2" s="2"/>
      <c r="F2" s="2"/>
    </row>
    <row r="3" spans="1:7" ht="21">
      <c r="A3" s="3" t="s">
        <v>1</v>
      </c>
      <c r="B3" s="3"/>
      <c r="C3" s="31"/>
      <c r="D3" s="4"/>
      <c r="E3" s="4"/>
      <c r="F3" s="4" t="s">
        <v>2</v>
      </c>
    </row>
    <row r="4" spans="1:7" ht="21" customHeight="1">
      <c r="A4" s="160" t="s">
        <v>3</v>
      </c>
      <c r="B4" s="5" t="s">
        <v>4</v>
      </c>
      <c r="C4" s="162" t="s">
        <v>28</v>
      </c>
      <c r="D4" s="164" t="s">
        <v>270</v>
      </c>
      <c r="E4" s="164" t="s">
        <v>271</v>
      </c>
      <c r="F4" s="164" t="s">
        <v>272</v>
      </c>
    </row>
    <row r="5" spans="1:7" ht="21">
      <c r="A5" s="161"/>
      <c r="B5" s="6" t="s">
        <v>5</v>
      </c>
      <c r="C5" s="163"/>
      <c r="D5" s="165"/>
      <c r="E5" s="165"/>
      <c r="F5" s="165"/>
    </row>
    <row r="6" spans="1:7" ht="21">
      <c r="A6" s="7" t="s">
        <v>191</v>
      </c>
      <c r="B6" s="8"/>
      <c r="C6" s="32"/>
      <c r="D6" s="32"/>
      <c r="E6" s="32"/>
      <c r="F6" s="32"/>
      <c r="G6" s="44">
        <f>C6-D6-E6-F6</f>
        <v>0</v>
      </c>
    </row>
    <row r="7" spans="1:7" ht="21">
      <c r="A7" s="10" t="s">
        <v>192</v>
      </c>
      <c r="B7" s="11" t="s">
        <v>6</v>
      </c>
      <c r="C7" s="33">
        <f>C9+C31</f>
        <v>8255135</v>
      </c>
      <c r="D7" s="33">
        <f t="shared" ref="D7:F7" si="0">D9+D31</f>
        <v>7465635</v>
      </c>
      <c r="E7" s="33">
        <f t="shared" si="0"/>
        <v>648900</v>
      </c>
      <c r="F7" s="33">
        <f t="shared" si="0"/>
        <v>140600</v>
      </c>
      <c r="G7" s="44">
        <f t="shared" ref="G7:G59" si="1">C7-D7-E7-F7</f>
        <v>0</v>
      </c>
    </row>
    <row r="8" spans="1:7" ht="21">
      <c r="A8" s="13"/>
      <c r="B8" s="11" t="s">
        <v>5</v>
      </c>
      <c r="C8" s="33"/>
      <c r="D8" s="12"/>
      <c r="E8" s="12"/>
      <c r="F8" s="12"/>
      <c r="G8" s="44">
        <f t="shared" si="1"/>
        <v>0</v>
      </c>
    </row>
    <row r="9" spans="1:7" ht="21" customHeight="1">
      <c r="A9" s="14" t="s">
        <v>30</v>
      </c>
      <c r="B9" s="15" t="s">
        <v>6</v>
      </c>
      <c r="C9" s="16">
        <f>C13+C14+C16+C17+C18+C19+C20+C21+C22+C24+C25+C26+C27+C28+C29+C30</f>
        <v>7671300</v>
      </c>
      <c r="D9" s="16">
        <f t="shared" ref="D9:F9" si="2">D13+D14+D16+D17+D18+D19+D20+D21+D22+D24+D25+D26+D27+D28+D29+D30</f>
        <v>6881800</v>
      </c>
      <c r="E9" s="16">
        <f t="shared" si="2"/>
        <v>648900</v>
      </c>
      <c r="F9" s="16">
        <f t="shared" si="2"/>
        <v>140600</v>
      </c>
      <c r="G9" s="44">
        <f t="shared" si="1"/>
        <v>0</v>
      </c>
    </row>
    <row r="10" spans="1:7" ht="21" customHeight="1">
      <c r="A10" s="17"/>
      <c r="B10" s="15" t="s">
        <v>5</v>
      </c>
      <c r="C10" s="16"/>
      <c r="D10" s="16"/>
      <c r="E10" s="16"/>
      <c r="F10" s="16"/>
      <c r="G10" s="44">
        <f t="shared" si="1"/>
        <v>0</v>
      </c>
    </row>
    <row r="11" spans="1:7" ht="21" customHeight="1">
      <c r="A11" s="14" t="s">
        <v>7</v>
      </c>
      <c r="B11" s="15"/>
      <c r="C11" s="16"/>
      <c r="D11" s="16"/>
      <c r="E11" s="16"/>
      <c r="F11" s="16"/>
      <c r="G11" s="44">
        <f t="shared" si="1"/>
        <v>0</v>
      </c>
    </row>
    <row r="12" spans="1:7" ht="21" customHeight="1">
      <c r="A12" s="106" t="s">
        <v>194</v>
      </c>
      <c r="B12" s="15"/>
      <c r="C12" s="16"/>
      <c r="D12" s="16"/>
      <c r="E12" s="16"/>
      <c r="F12" s="16"/>
      <c r="G12" s="44">
        <f t="shared" ref="G12" si="3">C12-D12-E12-F12</f>
        <v>0</v>
      </c>
    </row>
    <row r="13" spans="1:7" ht="21" customHeight="1">
      <c r="A13" s="18" t="s">
        <v>11</v>
      </c>
      <c r="B13" s="15" t="s">
        <v>6</v>
      </c>
      <c r="C13" s="16">
        <v>387400</v>
      </c>
      <c r="D13" s="16">
        <v>124800</v>
      </c>
      <c r="E13" s="16">
        <v>131600</v>
      </c>
      <c r="F13" s="16">
        <v>131000</v>
      </c>
      <c r="G13" s="44">
        <f t="shared" si="1"/>
        <v>0</v>
      </c>
    </row>
    <row r="14" spans="1:7" ht="21" customHeight="1">
      <c r="A14" s="18" t="s">
        <v>24</v>
      </c>
      <c r="B14" s="15" t="s">
        <v>6</v>
      </c>
      <c r="C14" s="16">
        <v>97600</v>
      </c>
      <c r="D14" s="16">
        <v>22800</v>
      </c>
      <c r="E14" s="16">
        <v>74800</v>
      </c>
      <c r="F14" s="16"/>
      <c r="G14" s="44">
        <f t="shared" si="1"/>
        <v>0</v>
      </c>
    </row>
    <row r="15" spans="1:7" ht="21" customHeight="1">
      <c r="A15" s="106" t="s">
        <v>195</v>
      </c>
      <c r="B15" s="15"/>
      <c r="C15" s="16"/>
      <c r="D15" s="16"/>
      <c r="E15" s="16"/>
      <c r="F15" s="16"/>
      <c r="G15" s="44">
        <f t="shared" si="1"/>
        <v>0</v>
      </c>
    </row>
    <row r="16" spans="1:7" ht="21" customHeight="1">
      <c r="A16" s="18" t="s">
        <v>12</v>
      </c>
      <c r="B16" s="15" t="s">
        <v>6</v>
      </c>
      <c r="C16" s="16">
        <v>300400</v>
      </c>
      <c r="D16" s="16">
        <v>100000</v>
      </c>
      <c r="E16" s="16">
        <v>200400</v>
      </c>
      <c r="F16" s="16"/>
      <c r="G16" s="44">
        <f t="shared" si="1"/>
        <v>0</v>
      </c>
    </row>
    <row r="17" spans="1:7" ht="21" customHeight="1">
      <c r="A17" s="18" t="s">
        <v>13</v>
      </c>
      <c r="B17" s="15" t="s">
        <v>6</v>
      </c>
      <c r="C17" s="16">
        <v>121700</v>
      </c>
      <c r="D17" s="16">
        <v>50000</v>
      </c>
      <c r="E17" s="16">
        <v>71700</v>
      </c>
      <c r="F17" s="16"/>
      <c r="G17" s="44">
        <f t="shared" si="1"/>
        <v>0</v>
      </c>
    </row>
    <row r="18" spans="1:7" ht="21" customHeight="1">
      <c r="A18" s="18" t="s">
        <v>14</v>
      </c>
      <c r="B18" s="15" t="s">
        <v>6</v>
      </c>
      <c r="C18" s="16">
        <v>4800</v>
      </c>
      <c r="D18" s="16">
        <v>1600</v>
      </c>
      <c r="E18" s="16">
        <v>1600</v>
      </c>
      <c r="F18" s="16">
        <v>1600</v>
      </c>
      <c r="G18" s="44">
        <f t="shared" si="1"/>
        <v>0</v>
      </c>
    </row>
    <row r="19" spans="1:7" ht="21" customHeight="1">
      <c r="A19" s="18" t="s">
        <v>15</v>
      </c>
      <c r="B19" s="15" t="s">
        <v>6</v>
      </c>
      <c r="C19" s="16">
        <v>44000</v>
      </c>
      <c r="D19" s="16">
        <v>44000</v>
      </c>
      <c r="E19" s="16"/>
      <c r="F19" s="16"/>
      <c r="G19" s="44">
        <f t="shared" si="1"/>
        <v>0</v>
      </c>
    </row>
    <row r="20" spans="1:7" ht="21" customHeight="1">
      <c r="A20" s="18" t="s">
        <v>29</v>
      </c>
      <c r="B20" s="15" t="s">
        <v>6</v>
      </c>
      <c r="C20" s="16">
        <v>2050200</v>
      </c>
      <c r="D20" s="16">
        <v>2050200</v>
      </c>
      <c r="E20" s="16"/>
      <c r="F20" s="16"/>
      <c r="G20" s="44">
        <f t="shared" si="1"/>
        <v>0</v>
      </c>
    </row>
    <row r="21" spans="1:7" ht="21" customHeight="1">
      <c r="A21" s="18" t="s">
        <v>16</v>
      </c>
      <c r="B21" s="15" t="s">
        <v>6</v>
      </c>
      <c r="C21" s="16">
        <v>3977000</v>
      </c>
      <c r="D21" s="16">
        <v>3977000</v>
      </c>
      <c r="E21" s="16"/>
      <c r="F21" s="16"/>
      <c r="G21" s="44">
        <f t="shared" si="1"/>
        <v>0</v>
      </c>
    </row>
    <row r="22" spans="1:7" ht="21" customHeight="1">
      <c r="A22" s="18" t="s">
        <v>17</v>
      </c>
      <c r="B22" s="15" t="s">
        <v>6</v>
      </c>
      <c r="C22" s="16">
        <v>216000</v>
      </c>
      <c r="D22" s="16">
        <v>216000</v>
      </c>
      <c r="E22" s="16"/>
      <c r="F22" s="16"/>
      <c r="G22" s="44">
        <f t="shared" si="1"/>
        <v>0</v>
      </c>
    </row>
    <row r="23" spans="1:7" ht="21" customHeight="1">
      <c r="A23" s="106" t="s">
        <v>196</v>
      </c>
      <c r="B23" s="15"/>
      <c r="C23" s="16"/>
      <c r="D23" s="16"/>
      <c r="E23" s="16"/>
      <c r="F23" s="16"/>
      <c r="G23" s="44">
        <f t="shared" ref="G23" si="4">C23-D23-E23-F23</f>
        <v>0</v>
      </c>
    </row>
    <row r="24" spans="1:7" ht="21" customHeight="1">
      <c r="A24" s="18" t="s">
        <v>18</v>
      </c>
      <c r="B24" s="15" t="s">
        <v>6</v>
      </c>
      <c r="C24" s="16">
        <v>42100</v>
      </c>
      <c r="D24" s="16">
        <v>22100</v>
      </c>
      <c r="E24" s="16">
        <v>20000</v>
      </c>
      <c r="F24" s="16"/>
      <c r="G24" s="44">
        <f t="shared" si="1"/>
        <v>0</v>
      </c>
    </row>
    <row r="25" spans="1:7" ht="21" customHeight="1">
      <c r="A25" s="19" t="s">
        <v>19</v>
      </c>
      <c r="B25" s="15" t="s">
        <v>6</v>
      </c>
      <c r="C25" s="16">
        <v>12000</v>
      </c>
      <c r="D25" s="16">
        <v>12000</v>
      </c>
      <c r="E25" s="16"/>
      <c r="F25" s="16"/>
      <c r="G25" s="44">
        <f t="shared" si="1"/>
        <v>0</v>
      </c>
    </row>
    <row r="26" spans="1:7" ht="21" customHeight="1">
      <c r="A26" s="18" t="s">
        <v>20</v>
      </c>
      <c r="B26" s="15" t="s">
        <v>6</v>
      </c>
      <c r="C26" s="16">
        <v>80800</v>
      </c>
      <c r="D26" s="16">
        <v>50000</v>
      </c>
      <c r="E26" s="16">
        <v>30800</v>
      </c>
      <c r="F26" s="16"/>
      <c r="G26" s="44">
        <f t="shared" si="1"/>
        <v>0</v>
      </c>
    </row>
    <row r="27" spans="1:7" ht="21" customHeight="1">
      <c r="A27" s="18" t="s">
        <v>9</v>
      </c>
      <c r="B27" s="15" t="s">
        <v>6</v>
      </c>
      <c r="C27" s="16">
        <v>37400</v>
      </c>
      <c r="D27" s="16">
        <v>37400</v>
      </c>
      <c r="E27" s="16"/>
      <c r="F27" s="16"/>
      <c r="G27" s="44">
        <f t="shared" si="1"/>
        <v>0</v>
      </c>
    </row>
    <row r="28" spans="1:7" ht="21" customHeight="1">
      <c r="A28" s="18" t="s">
        <v>21</v>
      </c>
      <c r="B28" s="15" t="s">
        <v>6</v>
      </c>
      <c r="C28" s="16">
        <v>265900</v>
      </c>
      <c r="D28" s="16">
        <v>165900</v>
      </c>
      <c r="E28" s="16">
        <v>100000</v>
      </c>
      <c r="F28" s="16"/>
      <c r="G28" s="44">
        <f t="shared" si="1"/>
        <v>0</v>
      </c>
    </row>
    <row r="29" spans="1:7" ht="21" customHeight="1">
      <c r="A29" s="18" t="s">
        <v>22</v>
      </c>
      <c r="B29" s="15" t="s">
        <v>6</v>
      </c>
      <c r="C29" s="16">
        <v>24000</v>
      </c>
      <c r="D29" s="16">
        <v>8000</v>
      </c>
      <c r="E29" s="16">
        <v>8000</v>
      </c>
      <c r="F29" s="16">
        <v>8000</v>
      </c>
      <c r="G29" s="44">
        <f t="shared" si="1"/>
        <v>0</v>
      </c>
    </row>
    <row r="30" spans="1:7" ht="21" customHeight="1">
      <c r="A30" s="18" t="s">
        <v>23</v>
      </c>
      <c r="B30" s="15" t="s">
        <v>6</v>
      </c>
      <c r="C30" s="16">
        <v>10000</v>
      </c>
      <c r="D30" s="16"/>
      <c r="E30" s="16">
        <v>10000</v>
      </c>
      <c r="F30" s="16"/>
      <c r="G30" s="44">
        <f t="shared" si="1"/>
        <v>0</v>
      </c>
    </row>
    <row r="31" spans="1:7" ht="21" customHeight="1">
      <c r="A31" s="14" t="s">
        <v>31</v>
      </c>
      <c r="B31" s="15" t="s">
        <v>6</v>
      </c>
      <c r="C31" s="16">
        <f>C33</f>
        <v>583835</v>
      </c>
      <c r="D31" s="16">
        <f t="shared" ref="D31:F31" si="5">D33</f>
        <v>583835</v>
      </c>
      <c r="E31" s="16">
        <f t="shared" si="5"/>
        <v>0</v>
      </c>
      <c r="F31" s="16">
        <f t="shared" si="5"/>
        <v>0</v>
      </c>
      <c r="G31" s="44">
        <f t="shared" ref="G31:G34" si="6">C31-D31-E31-F31</f>
        <v>0</v>
      </c>
    </row>
    <row r="32" spans="1:7" ht="21" customHeight="1">
      <c r="A32" s="17"/>
      <c r="B32" s="15" t="s">
        <v>5</v>
      </c>
      <c r="C32" s="16"/>
      <c r="D32" s="16"/>
      <c r="E32" s="16"/>
      <c r="F32" s="16"/>
      <c r="G32" s="44">
        <f t="shared" si="6"/>
        <v>0</v>
      </c>
    </row>
    <row r="33" spans="1:7" ht="42">
      <c r="A33" s="20" t="s">
        <v>251</v>
      </c>
      <c r="B33" s="15" t="s">
        <v>6</v>
      </c>
      <c r="C33" s="16">
        <v>583835</v>
      </c>
      <c r="D33" s="16">
        <v>583835</v>
      </c>
      <c r="E33" s="16"/>
      <c r="F33" s="16"/>
      <c r="G33" s="44">
        <f t="shared" si="6"/>
        <v>0</v>
      </c>
    </row>
    <row r="34" spans="1:7" ht="18" customHeight="1">
      <c r="A34" s="17"/>
      <c r="B34" s="15" t="s">
        <v>5</v>
      </c>
      <c r="C34" s="16"/>
      <c r="D34" s="16"/>
      <c r="E34" s="16"/>
      <c r="F34" s="16"/>
      <c r="G34" s="44">
        <f t="shared" si="6"/>
        <v>0</v>
      </c>
    </row>
    <row r="35" spans="1:7" ht="21" customHeight="1">
      <c r="A35" s="10" t="s">
        <v>197</v>
      </c>
      <c r="B35" s="11" t="s">
        <v>6</v>
      </c>
      <c r="C35" s="33">
        <f>C37+C46</f>
        <v>1507000</v>
      </c>
      <c r="D35" s="33">
        <f t="shared" ref="D35:F35" si="7">D37+D46</f>
        <v>576200</v>
      </c>
      <c r="E35" s="33">
        <f t="shared" si="7"/>
        <v>814000</v>
      </c>
      <c r="F35" s="33">
        <f t="shared" si="7"/>
        <v>116800</v>
      </c>
      <c r="G35" s="44">
        <f t="shared" si="1"/>
        <v>0</v>
      </c>
    </row>
    <row r="36" spans="1:7" ht="21" customHeight="1">
      <c r="A36" s="13"/>
      <c r="B36" s="11" t="s">
        <v>5</v>
      </c>
      <c r="C36" s="33"/>
      <c r="D36" s="12"/>
      <c r="E36" s="12"/>
      <c r="F36" s="12"/>
      <c r="G36" s="44">
        <f t="shared" si="1"/>
        <v>0</v>
      </c>
    </row>
    <row r="37" spans="1:7" ht="21" customHeight="1">
      <c r="A37" s="14" t="s">
        <v>30</v>
      </c>
      <c r="B37" s="15" t="s">
        <v>6</v>
      </c>
      <c r="C37" s="16">
        <f>C43+C44+C41+C45</f>
        <v>406100</v>
      </c>
      <c r="D37" s="16">
        <f t="shared" ref="D37:F37" si="8">D43+D44+D41+D45</f>
        <v>118400</v>
      </c>
      <c r="E37" s="16">
        <f t="shared" si="8"/>
        <v>170900</v>
      </c>
      <c r="F37" s="16">
        <f t="shared" si="8"/>
        <v>116800</v>
      </c>
      <c r="G37" s="44">
        <f t="shared" si="1"/>
        <v>0</v>
      </c>
    </row>
    <row r="38" spans="1:7" ht="21" customHeight="1">
      <c r="A38" s="17"/>
      <c r="B38" s="15" t="s">
        <v>5</v>
      </c>
      <c r="C38" s="16"/>
      <c r="D38" s="16"/>
      <c r="E38" s="16"/>
      <c r="F38" s="16"/>
      <c r="G38" s="44">
        <f t="shared" si="1"/>
        <v>0</v>
      </c>
    </row>
    <row r="39" spans="1:7" ht="21" customHeight="1">
      <c r="A39" s="14" t="s">
        <v>7</v>
      </c>
      <c r="B39" s="15"/>
      <c r="C39" s="16"/>
      <c r="D39" s="16"/>
      <c r="E39" s="16"/>
      <c r="F39" s="16"/>
      <c r="G39" s="44">
        <f t="shared" si="1"/>
        <v>0</v>
      </c>
    </row>
    <row r="40" spans="1:7" ht="21" customHeight="1">
      <c r="A40" s="106" t="s">
        <v>194</v>
      </c>
      <c r="B40" s="15"/>
      <c r="C40" s="16"/>
      <c r="D40" s="16"/>
      <c r="E40" s="16"/>
      <c r="F40" s="16"/>
      <c r="G40" s="44">
        <f t="shared" si="1"/>
        <v>0</v>
      </c>
    </row>
    <row r="41" spans="1:7" ht="21" customHeight="1">
      <c r="A41" s="18" t="s">
        <v>231</v>
      </c>
      <c r="B41" s="15" t="s">
        <v>6</v>
      </c>
      <c r="C41" s="16">
        <v>292000</v>
      </c>
      <c r="D41" s="16">
        <v>98400</v>
      </c>
      <c r="E41" s="16">
        <v>96800</v>
      </c>
      <c r="F41" s="16">
        <v>96800</v>
      </c>
      <c r="G41" s="44">
        <f t="shared" ref="G41" si="9">C41-D41-E41-F41</f>
        <v>0</v>
      </c>
    </row>
    <row r="42" spans="1:7" ht="21" customHeight="1">
      <c r="A42" s="106" t="s">
        <v>196</v>
      </c>
      <c r="B42" s="15"/>
      <c r="C42" s="16"/>
      <c r="D42" s="16"/>
      <c r="E42" s="16"/>
      <c r="F42" s="16"/>
      <c r="G42" s="44">
        <f t="shared" si="1"/>
        <v>0</v>
      </c>
    </row>
    <row r="43" spans="1:7" ht="21" customHeight="1">
      <c r="A43" s="18" t="s">
        <v>18</v>
      </c>
      <c r="B43" s="15" t="s">
        <v>6</v>
      </c>
      <c r="C43" s="16">
        <v>42100</v>
      </c>
      <c r="D43" s="16"/>
      <c r="E43" s="16">
        <v>42100</v>
      </c>
      <c r="F43" s="16"/>
      <c r="G43" s="44">
        <f t="shared" si="1"/>
        <v>0</v>
      </c>
    </row>
    <row r="44" spans="1:7" ht="21" customHeight="1">
      <c r="A44" s="18" t="s">
        <v>19</v>
      </c>
      <c r="B44" s="15" t="s">
        <v>6</v>
      </c>
      <c r="C44" s="16">
        <v>12000</v>
      </c>
      <c r="D44" s="16"/>
      <c r="E44" s="16">
        <v>12000</v>
      </c>
      <c r="F44" s="16"/>
      <c r="G44" s="44">
        <f t="shared" si="1"/>
        <v>0</v>
      </c>
    </row>
    <row r="45" spans="1:7" ht="21" customHeight="1">
      <c r="A45" s="19" t="s">
        <v>232</v>
      </c>
      <c r="B45" s="15" t="s">
        <v>6</v>
      </c>
      <c r="C45" s="16">
        <v>60000</v>
      </c>
      <c r="D45" s="16">
        <v>20000</v>
      </c>
      <c r="E45" s="16">
        <v>20000</v>
      </c>
      <c r="F45" s="16">
        <v>20000</v>
      </c>
      <c r="G45" s="44">
        <f t="shared" ref="G45" si="10">C45-D45-E45-F45</f>
        <v>0</v>
      </c>
    </row>
    <row r="46" spans="1:7" ht="21" customHeight="1">
      <c r="A46" s="14" t="s">
        <v>31</v>
      </c>
      <c r="B46" s="15" t="s">
        <v>6</v>
      </c>
      <c r="C46" s="16">
        <f>C48+C50+C52+C54</f>
        <v>1100900</v>
      </c>
      <c r="D46" s="16">
        <f t="shared" ref="D46:F46" si="11">D48+D50+D52+D54</f>
        <v>457800</v>
      </c>
      <c r="E46" s="16">
        <f t="shared" si="11"/>
        <v>643100</v>
      </c>
      <c r="F46" s="16">
        <f t="shared" si="11"/>
        <v>0</v>
      </c>
      <c r="G46" s="44">
        <f t="shared" si="1"/>
        <v>0</v>
      </c>
    </row>
    <row r="47" spans="1:7" ht="21" customHeight="1">
      <c r="A47" s="17"/>
      <c r="B47" s="15" t="s">
        <v>5</v>
      </c>
      <c r="C47" s="16"/>
      <c r="D47" s="16"/>
      <c r="E47" s="16"/>
      <c r="F47" s="16"/>
      <c r="G47" s="44">
        <f t="shared" si="1"/>
        <v>0</v>
      </c>
    </row>
    <row r="48" spans="1:7" ht="42">
      <c r="A48" s="20" t="s">
        <v>252</v>
      </c>
      <c r="B48" s="15" t="s">
        <v>6</v>
      </c>
      <c r="C48" s="16">
        <v>41500</v>
      </c>
      <c r="D48" s="16"/>
      <c r="E48" s="16">
        <v>41500</v>
      </c>
      <c r="F48" s="16"/>
      <c r="G48" s="44">
        <f t="shared" ref="G48:G51" si="12">C48-D48-E48-F48</f>
        <v>0</v>
      </c>
    </row>
    <row r="49" spans="1:7" ht="18" customHeight="1">
      <c r="A49" s="17"/>
      <c r="B49" s="15" t="s">
        <v>5</v>
      </c>
      <c r="C49" s="16"/>
      <c r="D49" s="16"/>
      <c r="E49" s="16"/>
      <c r="F49" s="16"/>
      <c r="G49" s="44">
        <f t="shared" si="12"/>
        <v>0</v>
      </c>
    </row>
    <row r="50" spans="1:7" ht="63">
      <c r="A50" s="20" t="s">
        <v>276</v>
      </c>
      <c r="B50" s="15" t="s">
        <v>6</v>
      </c>
      <c r="C50" s="16">
        <v>457800</v>
      </c>
      <c r="D50" s="16">
        <v>457800</v>
      </c>
      <c r="E50" s="16"/>
      <c r="F50" s="16"/>
      <c r="G50" s="44">
        <f t="shared" si="12"/>
        <v>0</v>
      </c>
    </row>
    <row r="51" spans="1:7" ht="18" customHeight="1">
      <c r="A51" s="17"/>
      <c r="B51" s="15" t="s">
        <v>5</v>
      </c>
      <c r="C51" s="16"/>
      <c r="D51" s="16"/>
      <c r="E51" s="16"/>
      <c r="F51" s="16"/>
      <c r="G51" s="44">
        <f t="shared" si="12"/>
        <v>0</v>
      </c>
    </row>
    <row r="52" spans="1:7" ht="42">
      <c r="A52" s="20" t="s">
        <v>221</v>
      </c>
      <c r="B52" s="15" t="s">
        <v>6</v>
      </c>
      <c r="C52" s="16">
        <v>452200</v>
      </c>
      <c r="D52" s="16"/>
      <c r="E52" s="16">
        <v>452200</v>
      </c>
      <c r="F52" s="16"/>
      <c r="G52" s="44">
        <f t="shared" si="1"/>
        <v>0</v>
      </c>
    </row>
    <row r="53" spans="1:7" ht="18" customHeight="1">
      <c r="A53" s="17"/>
      <c r="B53" s="15" t="s">
        <v>5</v>
      </c>
      <c r="C53" s="16"/>
      <c r="D53" s="16"/>
      <c r="E53" s="16"/>
      <c r="F53" s="16"/>
      <c r="G53" s="44">
        <f t="shared" si="1"/>
        <v>0</v>
      </c>
    </row>
    <row r="54" spans="1:7" ht="42">
      <c r="A54" s="20" t="s">
        <v>222</v>
      </c>
      <c r="B54" s="15" t="s">
        <v>6</v>
      </c>
      <c r="C54" s="16">
        <v>149400</v>
      </c>
      <c r="D54" s="16"/>
      <c r="E54" s="16">
        <v>149400</v>
      </c>
      <c r="F54" s="16"/>
      <c r="G54" s="44">
        <f t="shared" si="1"/>
        <v>0</v>
      </c>
    </row>
    <row r="55" spans="1:7" ht="16.5" customHeight="1">
      <c r="A55" s="17"/>
      <c r="B55" s="15" t="s">
        <v>5</v>
      </c>
      <c r="C55" s="16"/>
      <c r="D55" s="16"/>
      <c r="E55" s="16"/>
      <c r="F55" s="16"/>
      <c r="G55" s="44">
        <f t="shared" si="1"/>
        <v>0</v>
      </c>
    </row>
    <row r="56" spans="1:7" ht="21" customHeight="1">
      <c r="A56" s="156" t="s">
        <v>199</v>
      </c>
      <c r="B56" s="11" t="s">
        <v>6</v>
      </c>
      <c r="C56" s="33">
        <f>C7+C35</f>
        <v>9762135</v>
      </c>
      <c r="D56" s="33">
        <f t="shared" ref="D56:F56" si="13">D7+D35</f>
        <v>8041835</v>
      </c>
      <c r="E56" s="33">
        <f t="shared" si="13"/>
        <v>1462900</v>
      </c>
      <c r="F56" s="33">
        <f t="shared" si="13"/>
        <v>257400</v>
      </c>
      <c r="G56" s="44">
        <f t="shared" si="1"/>
        <v>0</v>
      </c>
    </row>
    <row r="57" spans="1:7" ht="21" customHeight="1">
      <c r="A57" s="157"/>
      <c r="B57" s="11" t="s">
        <v>5</v>
      </c>
      <c r="C57" s="33"/>
      <c r="D57" s="12"/>
      <c r="E57" s="12"/>
      <c r="F57" s="12"/>
      <c r="G57" s="44">
        <f t="shared" si="1"/>
        <v>0</v>
      </c>
    </row>
    <row r="58" spans="1:7" ht="21" customHeight="1">
      <c r="A58" s="158" t="s">
        <v>131</v>
      </c>
      <c r="B58" s="26" t="s">
        <v>6</v>
      </c>
      <c r="C58" s="34">
        <f>C56</f>
        <v>9762135</v>
      </c>
      <c r="D58" s="34">
        <f t="shared" ref="D58:F58" si="14">D56</f>
        <v>8041835</v>
      </c>
      <c r="E58" s="34">
        <f t="shared" si="14"/>
        <v>1462900</v>
      </c>
      <c r="F58" s="34">
        <f t="shared" si="14"/>
        <v>257400</v>
      </c>
      <c r="G58" s="44">
        <f t="shared" si="1"/>
        <v>0</v>
      </c>
    </row>
    <row r="59" spans="1:7" ht="21" customHeight="1">
      <c r="A59" s="159"/>
      <c r="B59" s="26" t="s">
        <v>5</v>
      </c>
      <c r="C59" s="34"/>
      <c r="D59" s="27"/>
      <c r="E59" s="27"/>
      <c r="F59" s="27"/>
      <c r="G59" s="44">
        <f t="shared" si="1"/>
        <v>0</v>
      </c>
    </row>
    <row r="60" spans="1:7" ht="19.5" customHeight="1">
      <c r="A60" s="28"/>
      <c r="B60" s="28"/>
      <c r="C60" s="35"/>
      <c r="D60" s="29"/>
      <c r="E60" s="29"/>
      <c r="F60" s="29"/>
    </row>
    <row r="61" spans="1:7" ht="28.5" customHeight="1">
      <c r="A61" s="3" t="s">
        <v>27</v>
      </c>
      <c r="B61" s="28"/>
      <c r="C61" s="35"/>
      <c r="D61" s="29"/>
      <c r="E61" s="29"/>
      <c r="F61" s="29"/>
    </row>
  </sheetData>
  <mergeCells count="8">
    <mergeCell ref="A1:F1"/>
    <mergeCell ref="A58:A59"/>
    <mergeCell ref="E4:E5"/>
    <mergeCell ref="F4:F5"/>
    <mergeCell ref="C4:C5"/>
    <mergeCell ref="A4:A5"/>
    <mergeCell ref="D4:D5"/>
    <mergeCell ref="A56:A57"/>
  </mergeCells>
  <pageMargins left="1.1811023622047245" right="0.59055118110236227" top="0.74803149606299213" bottom="0.6692913385826772" header="0.31496062992125984" footer="0.31496062992125984"/>
  <pageSetup paperSize="9" scale="90" orientation="landscape" r:id="rId1"/>
  <headerFooter>
    <oddHeader>&amp;R&amp;"TH SarabunPSK,ธรรมดา"&amp;16แบบ สงม. 2    (สำนักงานเขต) &amp;"-,ธรรมดา"&amp;11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29"/>
  <sheetViews>
    <sheetView zoomScale="90" zoomScaleNormal="90" workbookViewId="0">
      <selection activeCell="D22" sqref="D22"/>
    </sheetView>
  </sheetViews>
  <sheetFormatPr defaultRowHeight="14.25"/>
  <cols>
    <col min="1" max="1" width="51.25" customWidth="1"/>
    <col min="2" max="2" width="8.125" customWidth="1"/>
    <col min="3" max="3" width="15.625" style="30" customWidth="1"/>
    <col min="4" max="6" width="20.625" style="30" customWidth="1"/>
    <col min="7" max="15" width="39.375" customWidth="1"/>
  </cols>
  <sheetData>
    <row r="1" spans="1:7" ht="21">
      <c r="A1" s="132" t="s">
        <v>226</v>
      </c>
      <c r="B1" s="132"/>
      <c r="C1" s="132"/>
      <c r="D1" s="132"/>
      <c r="E1" s="132"/>
      <c r="F1" s="132"/>
    </row>
    <row r="2" spans="1:7" ht="21">
      <c r="A2" s="1" t="s">
        <v>0</v>
      </c>
      <c r="B2" s="1"/>
      <c r="C2" s="2"/>
      <c r="D2" s="2"/>
      <c r="E2" s="2"/>
      <c r="F2" s="2"/>
    </row>
    <row r="3" spans="1:7" ht="21">
      <c r="A3" s="3" t="s">
        <v>33</v>
      </c>
      <c r="B3" s="3"/>
      <c r="C3" s="31"/>
      <c r="D3" s="4"/>
      <c r="E3" s="4"/>
      <c r="F3" s="4" t="s">
        <v>2</v>
      </c>
    </row>
    <row r="4" spans="1:7" ht="21">
      <c r="A4" s="3"/>
      <c r="B4" s="3"/>
      <c r="C4" s="31"/>
      <c r="D4" s="4"/>
      <c r="E4" s="4"/>
      <c r="F4" s="4"/>
    </row>
    <row r="5" spans="1:7" ht="21" customHeight="1">
      <c r="A5" s="160" t="s">
        <v>3</v>
      </c>
      <c r="B5" s="5" t="s">
        <v>4</v>
      </c>
      <c r="C5" s="162" t="s">
        <v>28</v>
      </c>
      <c r="D5" s="164" t="s">
        <v>270</v>
      </c>
      <c r="E5" s="164" t="s">
        <v>271</v>
      </c>
      <c r="F5" s="164" t="s">
        <v>272</v>
      </c>
    </row>
    <row r="6" spans="1:7" ht="21">
      <c r="A6" s="161"/>
      <c r="B6" s="6" t="s">
        <v>5</v>
      </c>
      <c r="C6" s="163"/>
      <c r="D6" s="165"/>
      <c r="E6" s="165"/>
      <c r="F6" s="165"/>
    </row>
    <row r="7" spans="1:7" ht="21">
      <c r="A7" s="7" t="s">
        <v>191</v>
      </c>
      <c r="B7" s="8"/>
      <c r="C7" s="9"/>
      <c r="D7" s="9"/>
      <c r="E7" s="9"/>
      <c r="F7" s="9"/>
      <c r="G7" s="44">
        <f>C7-D7-E7-F7</f>
        <v>0</v>
      </c>
    </row>
    <row r="8" spans="1:7" ht="21">
      <c r="A8" s="10" t="s">
        <v>200</v>
      </c>
      <c r="B8" s="11" t="s">
        <v>6</v>
      </c>
      <c r="C8" s="33">
        <f>C10</f>
        <v>743600</v>
      </c>
      <c r="D8" s="33">
        <f t="shared" ref="D8:F8" si="0">D10</f>
        <v>421300</v>
      </c>
      <c r="E8" s="33">
        <f t="shared" si="0"/>
        <v>194800</v>
      </c>
      <c r="F8" s="33">
        <f t="shared" si="0"/>
        <v>127500</v>
      </c>
      <c r="G8" s="44">
        <f t="shared" ref="G8:G27" si="1">C8-D8-E8-F8</f>
        <v>0</v>
      </c>
    </row>
    <row r="9" spans="1:7" ht="21">
      <c r="A9" s="13"/>
      <c r="B9" s="11" t="s">
        <v>5</v>
      </c>
      <c r="C9" s="33"/>
      <c r="D9" s="12"/>
      <c r="E9" s="12"/>
      <c r="F9" s="12"/>
      <c r="G9" s="44">
        <f t="shared" si="1"/>
        <v>0</v>
      </c>
    </row>
    <row r="10" spans="1:7" ht="21">
      <c r="A10" s="14" t="s">
        <v>193</v>
      </c>
      <c r="B10" s="15" t="s">
        <v>6</v>
      </c>
      <c r="C10" s="16">
        <f>C14+C16+C17+C18+C20+C21+C22+C23</f>
        <v>743600</v>
      </c>
      <c r="D10" s="16">
        <f t="shared" ref="D10:F10" si="2">D14+D16+D17+D18+D20+D21+D22+D23</f>
        <v>421300</v>
      </c>
      <c r="E10" s="16">
        <f t="shared" si="2"/>
        <v>194800</v>
      </c>
      <c r="F10" s="16">
        <f t="shared" si="2"/>
        <v>127500</v>
      </c>
      <c r="G10" s="44">
        <f t="shared" si="1"/>
        <v>0</v>
      </c>
    </row>
    <row r="11" spans="1:7" ht="21">
      <c r="A11" s="17"/>
      <c r="B11" s="15" t="s">
        <v>5</v>
      </c>
      <c r="C11" s="16"/>
      <c r="D11" s="16"/>
      <c r="E11" s="16"/>
      <c r="F11" s="16"/>
      <c r="G11" s="44">
        <f t="shared" si="1"/>
        <v>0</v>
      </c>
    </row>
    <row r="12" spans="1:7" ht="21">
      <c r="A12" s="14" t="s">
        <v>7</v>
      </c>
      <c r="B12" s="15"/>
      <c r="C12" s="16"/>
      <c r="D12" s="16"/>
      <c r="E12" s="16"/>
      <c r="F12" s="16"/>
      <c r="G12" s="44">
        <f t="shared" si="1"/>
        <v>0</v>
      </c>
    </row>
    <row r="13" spans="1:7" ht="21">
      <c r="A13" s="106" t="s">
        <v>194</v>
      </c>
      <c r="B13" s="15"/>
      <c r="C13" s="16"/>
      <c r="D13" s="16"/>
      <c r="E13" s="16"/>
      <c r="F13" s="16"/>
      <c r="G13" s="44">
        <f t="shared" si="1"/>
        <v>0</v>
      </c>
    </row>
    <row r="14" spans="1:7" ht="21">
      <c r="A14" s="18" t="s">
        <v>11</v>
      </c>
      <c r="B14" s="15" t="s">
        <v>6</v>
      </c>
      <c r="C14" s="16">
        <v>378600</v>
      </c>
      <c r="D14" s="16">
        <v>126500</v>
      </c>
      <c r="E14" s="16">
        <v>124600</v>
      </c>
      <c r="F14" s="16">
        <v>127500</v>
      </c>
      <c r="G14" s="44">
        <f t="shared" si="1"/>
        <v>0</v>
      </c>
    </row>
    <row r="15" spans="1:7" ht="21">
      <c r="A15" s="106" t="s">
        <v>195</v>
      </c>
      <c r="B15" s="15"/>
      <c r="C15" s="16"/>
      <c r="D15" s="16"/>
      <c r="E15" s="16"/>
      <c r="F15" s="16"/>
      <c r="G15" s="44">
        <f t="shared" si="1"/>
        <v>0</v>
      </c>
    </row>
    <row r="16" spans="1:7" ht="21">
      <c r="A16" s="18" t="s">
        <v>13</v>
      </c>
      <c r="B16" s="15" t="s">
        <v>6</v>
      </c>
      <c r="C16" s="16">
        <v>18100</v>
      </c>
      <c r="D16" s="16">
        <v>18100</v>
      </c>
      <c r="E16" s="16"/>
      <c r="F16" s="16"/>
      <c r="G16" s="44">
        <f t="shared" si="1"/>
        <v>0</v>
      </c>
    </row>
    <row r="17" spans="1:7" ht="21">
      <c r="A17" s="18" t="s">
        <v>15</v>
      </c>
      <c r="B17" s="15" t="s">
        <v>6</v>
      </c>
      <c r="C17" s="16">
        <v>12800</v>
      </c>
      <c r="D17" s="16"/>
      <c r="E17" s="16">
        <v>12800</v>
      </c>
      <c r="F17" s="16"/>
      <c r="G17" s="44">
        <f t="shared" si="1"/>
        <v>0</v>
      </c>
    </row>
    <row r="18" spans="1:7" ht="21">
      <c r="A18" s="18" t="s">
        <v>17</v>
      </c>
      <c r="B18" s="15" t="s">
        <v>6</v>
      </c>
      <c r="C18" s="16">
        <v>216000</v>
      </c>
      <c r="D18" s="16">
        <v>216000</v>
      </c>
      <c r="E18" s="16"/>
      <c r="F18" s="16"/>
      <c r="G18" s="44">
        <f t="shared" si="1"/>
        <v>0</v>
      </c>
    </row>
    <row r="19" spans="1:7" ht="21">
      <c r="A19" s="106" t="s">
        <v>196</v>
      </c>
      <c r="B19" s="15"/>
      <c r="C19" s="16"/>
      <c r="D19" s="16"/>
      <c r="E19" s="16"/>
      <c r="F19" s="16"/>
      <c r="G19" s="44">
        <f t="shared" si="1"/>
        <v>0</v>
      </c>
    </row>
    <row r="20" spans="1:7" ht="21">
      <c r="A20" s="18" t="s">
        <v>233</v>
      </c>
      <c r="B20" s="15" t="s">
        <v>6</v>
      </c>
      <c r="C20" s="16">
        <v>87400</v>
      </c>
      <c r="D20" s="16">
        <v>30000</v>
      </c>
      <c r="E20" s="16">
        <v>57400</v>
      </c>
      <c r="F20" s="16"/>
      <c r="G20" s="44">
        <f t="shared" si="1"/>
        <v>0</v>
      </c>
    </row>
    <row r="21" spans="1:7" ht="21">
      <c r="A21" s="18" t="s">
        <v>19</v>
      </c>
      <c r="B21" s="15" t="s">
        <v>6</v>
      </c>
      <c r="C21" s="16">
        <v>16500</v>
      </c>
      <c r="D21" s="16">
        <v>16500</v>
      </c>
      <c r="E21" s="16"/>
      <c r="F21" s="16"/>
      <c r="G21" s="44">
        <f t="shared" si="1"/>
        <v>0</v>
      </c>
    </row>
    <row r="22" spans="1:7" ht="21">
      <c r="A22" s="18" t="s">
        <v>20</v>
      </c>
      <c r="B22" s="15" t="s">
        <v>6</v>
      </c>
      <c r="C22" s="16">
        <v>12000</v>
      </c>
      <c r="D22" s="16">
        <v>12000</v>
      </c>
      <c r="E22" s="16"/>
      <c r="F22" s="16"/>
      <c r="G22" s="44">
        <f t="shared" si="1"/>
        <v>0</v>
      </c>
    </row>
    <row r="23" spans="1:7" ht="21">
      <c r="A23" s="18" t="s">
        <v>9</v>
      </c>
      <c r="B23" s="15" t="s">
        <v>6</v>
      </c>
      <c r="C23" s="16">
        <v>2200</v>
      </c>
      <c r="D23" s="16">
        <v>2200</v>
      </c>
      <c r="E23" s="16"/>
      <c r="F23" s="16"/>
      <c r="G23" s="44">
        <f t="shared" si="1"/>
        <v>0</v>
      </c>
    </row>
    <row r="24" spans="1:7" ht="21">
      <c r="A24" s="156" t="s">
        <v>199</v>
      </c>
      <c r="B24" s="11" t="s">
        <v>6</v>
      </c>
      <c r="C24" s="33">
        <f>C8</f>
        <v>743600</v>
      </c>
      <c r="D24" s="33">
        <f t="shared" ref="D24:F24" si="3">D8</f>
        <v>421300</v>
      </c>
      <c r="E24" s="33">
        <f t="shared" si="3"/>
        <v>194800</v>
      </c>
      <c r="F24" s="33">
        <f t="shared" si="3"/>
        <v>127500</v>
      </c>
      <c r="G24" s="44">
        <f t="shared" si="1"/>
        <v>0</v>
      </c>
    </row>
    <row r="25" spans="1:7" ht="21">
      <c r="A25" s="157"/>
      <c r="B25" s="11" t="s">
        <v>5</v>
      </c>
      <c r="C25" s="33"/>
      <c r="D25" s="12"/>
      <c r="E25" s="12"/>
      <c r="F25" s="12"/>
      <c r="G25" s="44">
        <f t="shared" si="1"/>
        <v>0</v>
      </c>
    </row>
    <row r="26" spans="1:7" ht="21">
      <c r="A26" s="158" t="s">
        <v>131</v>
      </c>
      <c r="B26" s="26" t="s">
        <v>6</v>
      </c>
      <c r="C26" s="34">
        <f>C24</f>
        <v>743600</v>
      </c>
      <c r="D26" s="34">
        <f t="shared" ref="D26:F26" si="4">D24</f>
        <v>421300</v>
      </c>
      <c r="E26" s="34">
        <f t="shared" si="4"/>
        <v>194800</v>
      </c>
      <c r="F26" s="34">
        <f t="shared" si="4"/>
        <v>127500</v>
      </c>
      <c r="G26" s="44">
        <f t="shared" si="1"/>
        <v>0</v>
      </c>
    </row>
    <row r="27" spans="1:7" ht="21">
      <c r="A27" s="159"/>
      <c r="B27" s="26" t="s">
        <v>5</v>
      </c>
      <c r="C27" s="34"/>
      <c r="D27" s="27"/>
      <c r="E27" s="27"/>
      <c r="F27" s="27"/>
      <c r="G27" s="44">
        <f t="shared" si="1"/>
        <v>0</v>
      </c>
    </row>
    <row r="28" spans="1:7" ht="19.5" customHeight="1">
      <c r="A28" s="28"/>
      <c r="B28" s="28"/>
      <c r="C28" s="35"/>
      <c r="D28" s="29"/>
      <c r="E28" s="29"/>
      <c r="F28" s="29"/>
    </row>
    <row r="29" spans="1:7" ht="28.5" customHeight="1">
      <c r="A29" s="3" t="s">
        <v>27</v>
      </c>
      <c r="B29" s="28"/>
      <c r="C29" s="35"/>
      <c r="D29" s="29"/>
      <c r="E29" s="29"/>
      <c r="F29" s="29"/>
    </row>
  </sheetData>
  <mergeCells count="8">
    <mergeCell ref="A24:A25"/>
    <mergeCell ref="A26:A27"/>
    <mergeCell ref="A1:F1"/>
    <mergeCell ref="E5:E6"/>
    <mergeCell ref="F5:F6"/>
    <mergeCell ref="C5:C6"/>
    <mergeCell ref="A5:A6"/>
    <mergeCell ref="D5:D6"/>
  </mergeCells>
  <pageMargins left="0.78740157480314965" right="0.59055118110236227" top="0.15748031496062992" bottom="0" header="0.31496062992125984" footer="0.31496062992125984"/>
  <pageSetup paperSize="9" scale="90" orientation="landscape" r:id="rId1"/>
  <headerFooter>
    <oddHeader>&amp;R&amp;"TH SarabunPSK,ธรรมดา"&amp;16แบบ สงม. 2    (สำนักงานเขต) &amp;"-,ธรรมดา"&amp;11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29"/>
  <sheetViews>
    <sheetView topLeftCell="A13" zoomScale="90" zoomScaleNormal="90" workbookViewId="0">
      <selection activeCell="C25" sqref="C25"/>
    </sheetView>
  </sheetViews>
  <sheetFormatPr defaultRowHeight="14.25"/>
  <cols>
    <col min="1" max="1" width="48.625" customWidth="1"/>
    <col min="2" max="2" width="8.125" customWidth="1"/>
    <col min="3" max="3" width="15.625" style="30" customWidth="1"/>
    <col min="4" max="6" width="20.625" style="30" customWidth="1"/>
    <col min="7" max="15" width="39.375" customWidth="1"/>
  </cols>
  <sheetData>
    <row r="1" spans="1:7" ht="21">
      <c r="A1" s="132" t="s">
        <v>226</v>
      </c>
      <c r="B1" s="132"/>
      <c r="C1" s="132"/>
      <c r="D1" s="132"/>
      <c r="E1" s="132"/>
      <c r="F1" s="132"/>
    </row>
    <row r="2" spans="1:7" ht="21">
      <c r="A2" s="1" t="s">
        <v>0</v>
      </c>
      <c r="B2" s="1"/>
      <c r="C2" s="2"/>
      <c r="D2" s="2"/>
      <c r="E2" s="2"/>
      <c r="F2" s="2"/>
    </row>
    <row r="3" spans="1:7" ht="21">
      <c r="A3" s="3" t="s">
        <v>34</v>
      </c>
      <c r="B3" s="3"/>
      <c r="C3" s="31"/>
      <c r="D3" s="4"/>
      <c r="E3" s="4"/>
      <c r="F3" s="4" t="s">
        <v>2</v>
      </c>
    </row>
    <row r="4" spans="1:7" ht="21">
      <c r="A4" s="3"/>
      <c r="B4" s="3"/>
      <c r="C4" s="31"/>
      <c r="D4" s="4"/>
      <c r="E4" s="4"/>
      <c r="F4" s="4"/>
    </row>
    <row r="5" spans="1:7" ht="21" customHeight="1">
      <c r="A5" s="160" t="s">
        <v>3</v>
      </c>
      <c r="B5" s="5" t="s">
        <v>4</v>
      </c>
      <c r="C5" s="162" t="s">
        <v>28</v>
      </c>
      <c r="D5" s="164" t="s">
        <v>270</v>
      </c>
      <c r="E5" s="164" t="s">
        <v>271</v>
      </c>
      <c r="F5" s="164" t="s">
        <v>272</v>
      </c>
    </row>
    <row r="6" spans="1:7" ht="21">
      <c r="A6" s="161"/>
      <c r="B6" s="6" t="s">
        <v>5</v>
      </c>
      <c r="C6" s="163"/>
      <c r="D6" s="165"/>
      <c r="E6" s="165"/>
      <c r="F6" s="165"/>
    </row>
    <row r="7" spans="1:7" ht="21">
      <c r="A7" s="7" t="s">
        <v>191</v>
      </c>
      <c r="B7" s="8"/>
      <c r="C7" s="32"/>
      <c r="D7" s="32"/>
      <c r="E7" s="32"/>
      <c r="F7" s="32"/>
      <c r="G7" s="44">
        <f>C7-D7-E7-F7</f>
        <v>0</v>
      </c>
    </row>
    <row r="8" spans="1:7" ht="21">
      <c r="A8" s="10" t="s">
        <v>201</v>
      </c>
      <c r="B8" s="11" t="s">
        <v>6</v>
      </c>
      <c r="C8" s="33">
        <f>C10</f>
        <v>986200</v>
      </c>
      <c r="D8" s="33">
        <f t="shared" ref="D8:F8" si="0">D10</f>
        <v>673100</v>
      </c>
      <c r="E8" s="33">
        <f t="shared" si="0"/>
        <v>118500</v>
      </c>
      <c r="F8" s="33">
        <f t="shared" si="0"/>
        <v>194600</v>
      </c>
      <c r="G8" s="44">
        <f t="shared" ref="G8:G27" si="1">C8-D8-E8-F8</f>
        <v>0</v>
      </c>
    </row>
    <row r="9" spans="1:7" ht="21">
      <c r="A9" s="13"/>
      <c r="B9" s="11" t="s">
        <v>5</v>
      </c>
      <c r="C9" s="33"/>
      <c r="D9" s="12"/>
      <c r="E9" s="12"/>
      <c r="F9" s="12"/>
      <c r="G9" s="44">
        <f t="shared" si="1"/>
        <v>0</v>
      </c>
    </row>
    <row r="10" spans="1:7" ht="21">
      <c r="A10" s="14" t="s">
        <v>193</v>
      </c>
      <c r="B10" s="15" t="s">
        <v>6</v>
      </c>
      <c r="C10" s="16">
        <f>C14+C17+C18+C20+C21+C23+C16+C22</f>
        <v>986200</v>
      </c>
      <c r="D10" s="16">
        <f t="shared" ref="D10:F10" si="2">D14+D17+D18+D20+D21+D23+D16+D22</f>
        <v>673100</v>
      </c>
      <c r="E10" s="16">
        <f t="shared" si="2"/>
        <v>118500</v>
      </c>
      <c r="F10" s="16">
        <f t="shared" si="2"/>
        <v>194600</v>
      </c>
      <c r="G10" s="44">
        <f t="shared" si="1"/>
        <v>0</v>
      </c>
    </row>
    <row r="11" spans="1:7" ht="21">
      <c r="A11" s="17"/>
      <c r="B11" s="15" t="s">
        <v>5</v>
      </c>
      <c r="C11" s="16"/>
      <c r="D11" s="16"/>
      <c r="E11" s="16"/>
      <c r="F11" s="16"/>
      <c r="G11" s="44">
        <f t="shared" si="1"/>
        <v>0</v>
      </c>
    </row>
    <row r="12" spans="1:7" ht="21">
      <c r="A12" s="14" t="s">
        <v>7</v>
      </c>
      <c r="B12" s="15"/>
      <c r="C12" s="16"/>
      <c r="D12" s="16"/>
      <c r="E12" s="16"/>
      <c r="F12" s="16"/>
      <c r="G12" s="44">
        <f t="shared" si="1"/>
        <v>0</v>
      </c>
    </row>
    <row r="13" spans="1:7" ht="21">
      <c r="A13" s="106" t="s">
        <v>194</v>
      </c>
      <c r="B13" s="15"/>
      <c r="C13" s="16"/>
      <c r="D13" s="16"/>
      <c r="E13" s="16"/>
      <c r="F13" s="16"/>
      <c r="G13" s="44">
        <f t="shared" si="1"/>
        <v>0</v>
      </c>
    </row>
    <row r="14" spans="1:7" ht="21">
      <c r="A14" s="18" t="s">
        <v>11</v>
      </c>
      <c r="B14" s="15" t="s">
        <v>6</v>
      </c>
      <c r="C14" s="16">
        <v>321300</v>
      </c>
      <c r="D14" s="16">
        <v>60400</v>
      </c>
      <c r="E14" s="16">
        <v>66300</v>
      </c>
      <c r="F14" s="16">
        <v>194600</v>
      </c>
      <c r="G14" s="44">
        <f t="shared" si="1"/>
        <v>0</v>
      </c>
    </row>
    <row r="15" spans="1:7" ht="21">
      <c r="A15" s="106" t="s">
        <v>195</v>
      </c>
      <c r="B15" s="15"/>
      <c r="C15" s="16"/>
      <c r="D15" s="16"/>
      <c r="E15" s="16"/>
      <c r="F15" s="16"/>
      <c r="G15" s="44">
        <f t="shared" si="1"/>
        <v>0</v>
      </c>
    </row>
    <row r="16" spans="1:7" ht="21">
      <c r="A16" s="18" t="s">
        <v>13</v>
      </c>
      <c r="B16" s="15" t="s">
        <v>6</v>
      </c>
      <c r="C16" s="16">
        <v>8900</v>
      </c>
      <c r="D16" s="16">
        <v>8900</v>
      </c>
      <c r="E16" s="16"/>
      <c r="F16" s="16"/>
      <c r="G16" s="44">
        <f t="shared" ref="G16" si="3">C16-D16-E16-F16</f>
        <v>0</v>
      </c>
    </row>
    <row r="17" spans="1:7" ht="21">
      <c r="A17" s="18" t="s">
        <v>15</v>
      </c>
      <c r="B17" s="15" t="s">
        <v>6</v>
      </c>
      <c r="C17" s="16">
        <v>22800</v>
      </c>
      <c r="D17" s="16">
        <v>22800</v>
      </c>
      <c r="E17" s="16"/>
      <c r="F17" s="16"/>
      <c r="G17" s="44">
        <f t="shared" si="1"/>
        <v>0</v>
      </c>
    </row>
    <row r="18" spans="1:7" ht="63">
      <c r="A18" s="20" t="s">
        <v>35</v>
      </c>
      <c r="B18" s="15" t="s">
        <v>6</v>
      </c>
      <c r="C18" s="16">
        <v>518400</v>
      </c>
      <c r="D18" s="16">
        <v>518400</v>
      </c>
      <c r="E18" s="16"/>
      <c r="F18" s="16"/>
      <c r="G18" s="44">
        <f t="shared" si="1"/>
        <v>0</v>
      </c>
    </row>
    <row r="19" spans="1:7" ht="21">
      <c r="A19" s="106" t="s">
        <v>196</v>
      </c>
      <c r="B19" s="15"/>
      <c r="C19" s="16"/>
      <c r="D19" s="16"/>
      <c r="E19" s="16"/>
      <c r="F19" s="16"/>
      <c r="G19" s="44">
        <f t="shared" si="1"/>
        <v>0</v>
      </c>
    </row>
    <row r="20" spans="1:7" ht="21">
      <c r="A20" s="18" t="s">
        <v>233</v>
      </c>
      <c r="B20" s="15" t="s">
        <v>6</v>
      </c>
      <c r="C20" s="16">
        <v>47200</v>
      </c>
      <c r="D20" s="16">
        <v>23600</v>
      </c>
      <c r="E20" s="16">
        <v>23600</v>
      </c>
      <c r="F20" s="16"/>
      <c r="G20" s="44">
        <f t="shared" si="1"/>
        <v>0</v>
      </c>
    </row>
    <row r="21" spans="1:7" ht="21">
      <c r="A21" s="18" t="s">
        <v>19</v>
      </c>
      <c r="B21" s="15" t="s">
        <v>6</v>
      </c>
      <c r="C21" s="16">
        <v>57300</v>
      </c>
      <c r="D21" s="16">
        <v>28700</v>
      </c>
      <c r="E21" s="16">
        <v>28600</v>
      </c>
      <c r="F21" s="16"/>
      <c r="G21" s="44">
        <f t="shared" si="1"/>
        <v>0</v>
      </c>
    </row>
    <row r="22" spans="1:7" ht="21">
      <c r="A22" s="18" t="s">
        <v>20</v>
      </c>
      <c r="B22" s="15" t="s">
        <v>6</v>
      </c>
      <c r="C22" s="16">
        <v>5900</v>
      </c>
      <c r="D22" s="16">
        <v>5900</v>
      </c>
      <c r="E22" s="16"/>
      <c r="F22" s="16"/>
      <c r="G22" s="44">
        <f t="shared" ref="G22" si="4">C22-D22-E22-F22</f>
        <v>0</v>
      </c>
    </row>
    <row r="23" spans="1:7" ht="21">
      <c r="A23" s="19" t="s">
        <v>9</v>
      </c>
      <c r="B23" s="15" t="s">
        <v>6</v>
      </c>
      <c r="C23" s="16">
        <v>4400</v>
      </c>
      <c r="D23" s="16">
        <v>4400</v>
      </c>
      <c r="E23" s="16"/>
      <c r="F23" s="16"/>
      <c r="G23" s="44">
        <f t="shared" si="1"/>
        <v>0</v>
      </c>
    </row>
    <row r="24" spans="1:7" ht="21">
      <c r="A24" s="156" t="s">
        <v>199</v>
      </c>
      <c r="B24" s="11" t="s">
        <v>6</v>
      </c>
      <c r="C24" s="33">
        <f>C8</f>
        <v>986200</v>
      </c>
      <c r="D24" s="33">
        <f t="shared" ref="D24:F24" si="5">D8</f>
        <v>673100</v>
      </c>
      <c r="E24" s="33">
        <f t="shared" si="5"/>
        <v>118500</v>
      </c>
      <c r="F24" s="33">
        <f t="shared" si="5"/>
        <v>194600</v>
      </c>
      <c r="G24" s="44">
        <f t="shared" si="1"/>
        <v>0</v>
      </c>
    </row>
    <row r="25" spans="1:7" ht="21">
      <c r="A25" s="157"/>
      <c r="B25" s="11" t="s">
        <v>5</v>
      </c>
      <c r="C25" s="33"/>
      <c r="D25" s="12"/>
      <c r="E25" s="12"/>
      <c r="F25" s="12"/>
      <c r="G25" s="44">
        <f t="shared" si="1"/>
        <v>0</v>
      </c>
    </row>
    <row r="26" spans="1:7" ht="21">
      <c r="A26" s="158" t="s">
        <v>131</v>
      </c>
      <c r="B26" s="26" t="s">
        <v>6</v>
      </c>
      <c r="C26" s="34">
        <f>C24</f>
        <v>986200</v>
      </c>
      <c r="D26" s="34">
        <f t="shared" ref="D26:F26" si="6">D24</f>
        <v>673100</v>
      </c>
      <c r="E26" s="34">
        <f t="shared" si="6"/>
        <v>118500</v>
      </c>
      <c r="F26" s="34">
        <f t="shared" si="6"/>
        <v>194600</v>
      </c>
      <c r="G26" s="44">
        <f t="shared" si="1"/>
        <v>0</v>
      </c>
    </row>
    <row r="27" spans="1:7" ht="21">
      <c r="A27" s="159"/>
      <c r="B27" s="26" t="s">
        <v>5</v>
      </c>
      <c r="C27" s="34"/>
      <c r="D27" s="27"/>
      <c r="E27" s="27"/>
      <c r="F27" s="27"/>
      <c r="G27" s="44">
        <f t="shared" si="1"/>
        <v>0</v>
      </c>
    </row>
    <row r="28" spans="1:7" ht="19.5" customHeight="1">
      <c r="A28" s="28"/>
      <c r="B28" s="28"/>
      <c r="C28" s="35"/>
      <c r="D28" s="29"/>
      <c r="E28" s="29"/>
      <c r="F28" s="29"/>
    </row>
    <row r="29" spans="1:7" ht="28.5" customHeight="1">
      <c r="A29" s="3" t="s">
        <v>27</v>
      </c>
      <c r="B29" s="28"/>
      <c r="C29" s="35"/>
      <c r="D29" s="29"/>
      <c r="E29" s="29"/>
      <c r="F29" s="29"/>
    </row>
  </sheetData>
  <mergeCells count="8">
    <mergeCell ref="A24:A25"/>
    <mergeCell ref="A26:A27"/>
    <mergeCell ref="A1:F1"/>
    <mergeCell ref="E5:E6"/>
    <mergeCell ref="F5:F6"/>
    <mergeCell ref="C5:C6"/>
    <mergeCell ref="A5:A6"/>
    <mergeCell ref="D5:D6"/>
  </mergeCells>
  <pageMargins left="0.78740157480314965" right="0.78740157480314965" top="0.74803149606299213" bottom="0.78740157480314965" header="0.31496062992125984" footer="0.31496062992125984"/>
  <pageSetup paperSize="9" scale="90" orientation="landscape" r:id="rId1"/>
  <headerFooter>
    <oddHeader>&amp;R&amp;"TH SarabunPSK,ธรรมดา"&amp;16แบบ สงม. 2    (สำนักงานเขต) &amp;"-,ธรรมดา"&amp;11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31"/>
  <sheetViews>
    <sheetView topLeftCell="A10" zoomScale="90" zoomScaleNormal="90" workbookViewId="0">
      <selection activeCell="A24" sqref="A24"/>
    </sheetView>
  </sheetViews>
  <sheetFormatPr defaultRowHeight="14.25"/>
  <cols>
    <col min="1" max="1" width="58.75" customWidth="1"/>
    <col min="2" max="2" width="8.125" customWidth="1"/>
    <col min="3" max="3" width="15.625" style="30" customWidth="1"/>
    <col min="4" max="6" width="20.625" style="30" customWidth="1"/>
    <col min="7" max="15" width="39.375" customWidth="1"/>
  </cols>
  <sheetData>
    <row r="1" spans="1:7" ht="21">
      <c r="A1" s="132" t="s">
        <v>226</v>
      </c>
      <c r="B1" s="132"/>
      <c r="C1" s="132"/>
      <c r="D1" s="132"/>
      <c r="E1" s="132"/>
      <c r="F1" s="132"/>
    </row>
    <row r="2" spans="1:7" ht="21">
      <c r="A2" s="1" t="s">
        <v>0</v>
      </c>
      <c r="B2" s="1"/>
      <c r="C2" s="2"/>
      <c r="D2" s="2"/>
      <c r="E2" s="2"/>
      <c r="F2" s="2"/>
    </row>
    <row r="3" spans="1:7" ht="21">
      <c r="A3" s="3" t="s">
        <v>37</v>
      </c>
      <c r="B3" s="3"/>
      <c r="C3" s="31"/>
      <c r="D3" s="4"/>
      <c r="E3" s="4"/>
      <c r="F3" s="4" t="s">
        <v>2</v>
      </c>
    </row>
    <row r="4" spans="1:7" ht="21" customHeight="1">
      <c r="A4" s="160" t="s">
        <v>3</v>
      </c>
      <c r="B4" s="5" t="s">
        <v>4</v>
      </c>
      <c r="C4" s="162" t="s">
        <v>28</v>
      </c>
      <c r="D4" s="164" t="s">
        <v>270</v>
      </c>
      <c r="E4" s="164" t="s">
        <v>271</v>
      </c>
      <c r="F4" s="164" t="s">
        <v>272</v>
      </c>
    </row>
    <row r="5" spans="1:7" ht="21">
      <c r="A5" s="161"/>
      <c r="B5" s="6" t="s">
        <v>5</v>
      </c>
      <c r="C5" s="163"/>
      <c r="D5" s="165"/>
      <c r="E5" s="165"/>
      <c r="F5" s="165"/>
    </row>
    <row r="6" spans="1:7" ht="21">
      <c r="A6" s="7" t="s">
        <v>191</v>
      </c>
      <c r="B6" s="8"/>
      <c r="C6" s="32"/>
      <c r="D6" s="32"/>
      <c r="E6" s="32"/>
      <c r="F6" s="32"/>
      <c r="G6" s="44">
        <f>C6-D6-E6-F6</f>
        <v>0</v>
      </c>
    </row>
    <row r="7" spans="1:7" ht="21">
      <c r="A7" s="10" t="s">
        <v>202</v>
      </c>
      <c r="B7" s="11" t="s">
        <v>6</v>
      </c>
      <c r="C7" s="33">
        <f>C9</f>
        <v>1003100</v>
      </c>
      <c r="D7" s="33">
        <f t="shared" ref="D7:F7" si="0">D9</f>
        <v>987600</v>
      </c>
      <c r="E7" s="33">
        <f t="shared" si="0"/>
        <v>15500</v>
      </c>
      <c r="F7" s="33">
        <f t="shared" si="0"/>
        <v>0</v>
      </c>
      <c r="G7" s="44">
        <f t="shared" ref="G7:G29" si="1">C7-D7-E7-F7</f>
        <v>0</v>
      </c>
    </row>
    <row r="8" spans="1:7" ht="15.75" customHeight="1">
      <c r="A8" s="13"/>
      <c r="B8" s="11" t="s">
        <v>5</v>
      </c>
      <c r="C8" s="33"/>
      <c r="D8" s="12"/>
      <c r="E8" s="12"/>
      <c r="F8" s="12"/>
      <c r="G8" s="44">
        <f t="shared" si="1"/>
        <v>0</v>
      </c>
    </row>
    <row r="9" spans="1:7" ht="21">
      <c r="A9" s="14" t="s">
        <v>193</v>
      </c>
      <c r="B9" s="15" t="s">
        <v>6</v>
      </c>
      <c r="C9" s="16">
        <f>C13+C15+C16+C17+C18+C19+C21+C22+C23+C24+C25</f>
        <v>1003100</v>
      </c>
      <c r="D9" s="16">
        <f t="shared" ref="D9:F9" si="2">D13+D15+D16+D17+D18+D19+D21+D22+D23+D24+D25</f>
        <v>987600</v>
      </c>
      <c r="E9" s="16">
        <f t="shared" si="2"/>
        <v>15500</v>
      </c>
      <c r="F9" s="16">
        <f t="shared" si="2"/>
        <v>0</v>
      </c>
      <c r="G9" s="44">
        <f t="shared" si="1"/>
        <v>0</v>
      </c>
    </row>
    <row r="10" spans="1:7" ht="16.5" customHeight="1">
      <c r="A10" s="17"/>
      <c r="B10" s="15" t="s">
        <v>5</v>
      </c>
      <c r="C10" s="16"/>
      <c r="D10" s="16"/>
      <c r="E10" s="16"/>
      <c r="F10" s="16"/>
      <c r="G10" s="44">
        <f t="shared" si="1"/>
        <v>0</v>
      </c>
    </row>
    <row r="11" spans="1:7" ht="21">
      <c r="A11" s="14" t="s">
        <v>7</v>
      </c>
      <c r="B11" s="15"/>
      <c r="C11" s="16"/>
      <c r="D11" s="16"/>
      <c r="E11" s="16"/>
      <c r="F11" s="16"/>
      <c r="G11" s="44">
        <f t="shared" si="1"/>
        <v>0</v>
      </c>
    </row>
    <row r="12" spans="1:7" ht="21">
      <c r="A12" s="106" t="s">
        <v>194</v>
      </c>
      <c r="B12" s="15"/>
      <c r="C12" s="16"/>
      <c r="D12" s="16"/>
      <c r="E12" s="16"/>
      <c r="F12" s="16"/>
      <c r="G12" s="44">
        <f t="shared" si="1"/>
        <v>0</v>
      </c>
    </row>
    <row r="13" spans="1:7" ht="21">
      <c r="A13" s="18" t="s">
        <v>11</v>
      </c>
      <c r="B13" s="15" t="s">
        <v>6</v>
      </c>
      <c r="C13" s="16">
        <v>144000</v>
      </c>
      <c r="D13" s="16">
        <v>131200</v>
      </c>
      <c r="E13" s="16">
        <v>12800</v>
      </c>
      <c r="F13" s="16"/>
      <c r="G13" s="44">
        <f t="shared" si="1"/>
        <v>0</v>
      </c>
    </row>
    <row r="14" spans="1:7" ht="21">
      <c r="A14" s="106" t="s">
        <v>195</v>
      </c>
      <c r="B14" s="15"/>
      <c r="C14" s="16"/>
      <c r="D14" s="16"/>
      <c r="E14" s="16"/>
      <c r="F14" s="16"/>
      <c r="G14" s="44">
        <f t="shared" si="1"/>
        <v>0</v>
      </c>
    </row>
    <row r="15" spans="1:7" ht="21">
      <c r="A15" s="18" t="s">
        <v>13</v>
      </c>
      <c r="B15" s="15" t="s">
        <v>6</v>
      </c>
      <c r="C15" s="16">
        <v>36200</v>
      </c>
      <c r="D15" s="16">
        <v>36200</v>
      </c>
      <c r="E15" s="16"/>
      <c r="F15" s="16"/>
      <c r="G15" s="44">
        <f t="shared" si="1"/>
        <v>0</v>
      </c>
    </row>
    <row r="16" spans="1:7" ht="21">
      <c r="A16" s="18" t="s">
        <v>38</v>
      </c>
      <c r="B16" s="15" t="s">
        <v>6</v>
      </c>
      <c r="C16" s="16">
        <v>1500</v>
      </c>
      <c r="D16" s="16"/>
      <c r="E16" s="16">
        <v>1500</v>
      </c>
      <c r="F16" s="16"/>
      <c r="G16" s="44">
        <f t="shared" si="1"/>
        <v>0</v>
      </c>
    </row>
    <row r="17" spans="1:7" ht="21">
      <c r="A17" s="20" t="s">
        <v>223</v>
      </c>
      <c r="B17" s="15" t="s">
        <v>6</v>
      </c>
      <c r="C17" s="16">
        <v>4100</v>
      </c>
      <c r="D17" s="16">
        <v>4100</v>
      </c>
      <c r="E17" s="16"/>
      <c r="F17" s="16"/>
      <c r="G17" s="44">
        <f t="shared" si="1"/>
        <v>0</v>
      </c>
    </row>
    <row r="18" spans="1:7" ht="21">
      <c r="A18" s="18" t="s">
        <v>15</v>
      </c>
      <c r="B18" s="15" t="s">
        <v>6</v>
      </c>
      <c r="C18" s="16">
        <v>12000</v>
      </c>
      <c r="D18" s="16">
        <v>12000</v>
      </c>
      <c r="E18" s="16"/>
      <c r="F18" s="16"/>
      <c r="G18" s="44">
        <f t="shared" si="1"/>
        <v>0</v>
      </c>
    </row>
    <row r="19" spans="1:7" ht="21">
      <c r="A19" s="20" t="s">
        <v>17</v>
      </c>
      <c r="B19" s="15" t="s">
        <v>6</v>
      </c>
      <c r="C19" s="16">
        <v>604800</v>
      </c>
      <c r="D19" s="16">
        <v>604800</v>
      </c>
      <c r="E19" s="16"/>
      <c r="F19" s="16"/>
      <c r="G19" s="44">
        <f t="shared" si="1"/>
        <v>0</v>
      </c>
    </row>
    <row r="20" spans="1:7" ht="21">
      <c r="A20" s="106" t="s">
        <v>196</v>
      </c>
      <c r="B20" s="15"/>
      <c r="C20" s="16"/>
      <c r="D20" s="16"/>
      <c r="E20" s="16"/>
      <c r="F20" s="16"/>
      <c r="G20" s="44">
        <f t="shared" si="1"/>
        <v>0</v>
      </c>
    </row>
    <row r="21" spans="1:7" ht="21">
      <c r="A21" s="18" t="s">
        <v>233</v>
      </c>
      <c r="B21" s="15" t="s">
        <v>6</v>
      </c>
      <c r="C21" s="16">
        <v>101300</v>
      </c>
      <c r="D21" s="16">
        <v>101300</v>
      </c>
      <c r="E21" s="16"/>
      <c r="F21" s="16"/>
      <c r="G21" s="44">
        <f t="shared" si="1"/>
        <v>0</v>
      </c>
    </row>
    <row r="22" spans="1:7" ht="21">
      <c r="A22" s="18" t="s">
        <v>19</v>
      </c>
      <c r="B22" s="15" t="s">
        <v>6</v>
      </c>
      <c r="C22" s="16">
        <v>69600</v>
      </c>
      <c r="D22" s="16">
        <v>69600</v>
      </c>
      <c r="E22" s="16"/>
      <c r="F22" s="16"/>
      <c r="G22" s="44">
        <f t="shared" si="1"/>
        <v>0</v>
      </c>
    </row>
    <row r="23" spans="1:7" ht="21">
      <c r="A23" s="19" t="s">
        <v>20</v>
      </c>
      <c r="B23" s="15" t="s">
        <v>6</v>
      </c>
      <c r="C23" s="16">
        <v>24000</v>
      </c>
      <c r="D23" s="16">
        <v>24000</v>
      </c>
      <c r="E23" s="16"/>
      <c r="F23" s="16"/>
      <c r="G23" s="44">
        <f t="shared" si="1"/>
        <v>0</v>
      </c>
    </row>
    <row r="24" spans="1:7" ht="21">
      <c r="A24" s="18" t="s">
        <v>39</v>
      </c>
      <c r="B24" s="15" t="s">
        <v>6</v>
      </c>
      <c r="C24" s="16">
        <v>1200</v>
      </c>
      <c r="D24" s="16"/>
      <c r="E24" s="16">
        <v>1200</v>
      </c>
      <c r="F24" s="16"/>
      <c r="G24" s="44">
        <f t="shared" si="1"/>
        <v>0</v>
      </c>
    </row>
    <row r="25" spans="1:7" ht="21">
      <c r="A25" s="18" t="s">
        <v>9</v>
      </c>
      <c r="B25" s="15" t="s">
        <v>6</v>
      </c>
      <c r="C25" s="16">
        <v>4400</v>
      </c>
      <c r="D25" s="16">
        <v>4400</v>
      </c>
      <c r="E25" s="16"/>
      <c r="F25" s="16"/>
      <c r="G25" s="44">
        <f t="shared" si="1"/>
        <v>0</v>
      </c>
    </row>
    <row r="26" spans="1:7" ht="21">
      <c r="A26" s="156" t="s">
        <v>199</v>
      </c>
      <c r="B26" s="11" t="s">
        <v>6</v>
      </c>
      <c r="C26" s="33">
        <f>C7</f>
        <v>1003100</v>
      </c>
      <c r="D26" s="33">
        <f t="shared" ref="D26:F26" si="3">D7</f>
        <v>987600</v>
      </c>
      <c r="E26" s="33">
        <f t="shared" si="3"/>
        <v>15500</v>
      </c>
      <c r="F26" s="33">
        <f t="shared" si="3"/>
        <v>0</v>
      </c>
      <c r="G26" s="44">
        <f t="shared" si="1"/>
        <v>0</v>
      </c>
    </row>
    <row r="27" spans="1:7" ht="21">
      <c r="A27" s="157"/>
      <c r="B27" s="11" t="s">
        <v>5</v>
      </c>
      <c r="C27" s="33"/>
      <c r="D27" s="12"/>
      <c r="E27" s="12"/>
      <c r="F27" s="12"/>
      <c r="G27" s="44">
        <f t="shared" si="1"/>
        <v>0</v>
      </c>
    </row>
    <row r="28" spans="1:7" ht="21">
      <c r="A28" s="158" t="s">
        <v>131</v>
      </c>
      <c r="B28" s="26" t="s">
        <v>6</v>
      </c>
      <c r="C28" s="34">
        <f>C26</f>
        <v>1003100</v>
      </c>
      <c r="D28" s="34">
        <f t="shared" ref="D28:F28" si="4">D26</f>
        <v>987600</v>
      </c>
      <c r="E28" s="34">
        <f t="shared" si="4"/>
        <v>15500</v>
      </c>
      <c r="F28" s="34">
        <f t="shared" si="4"/>
        <v>0</v>
      </c>
      <c r="G28" s="44">
        <f t="shared" si="1"/>
        <v>0</v>
      </c>
    </row>
    <row r="29" spans="1:7" ht="17.25" customHeight="1">
      <c r="A29" s="159"/>
      <c r="B29" s="26" t="s">
        <v>5</v>
      </c>
      <c r="C29" s="34"/>
      <c r="D29" s="27"/>
      <c r="E29" s="27"/>
      <c r="F29" s="27"/>
      <c r="G29" s="44">
        <f t="shared" si="1"/>
        <v>0</v>
      </c>
    </row>
    <row r="30" spans="1:7" ht="9.75" customHeight="1">
      <c r="A30" s="28"/>
      <c r="B30" s="28"/>
      <c r="C30" s="35"/>
      <c r="D30" s="29"/>
      <c r="E30" s="29"/>
      <c r="F30" s="29"/>
    </row>
    <row r="31" spans="1:7" ht="25.5" customHeight="1">
      <c r="A31" s="3" t="s">
        <v>27</v>
      </c>
      <c r="B31" s="28"/>
      <c r="C31" s="35"/>
      <c r="D31" s="29"/>
      <c r="E31" s="29"/>
      <c r="F31" s="29"/>
    </row>
  </sheetData>
  <mergeCells count="8">
    <mergeCell ref="A26:A27"/>
    <mergeCell ref="A28:A29"/>
    <mergeCell ref="A1:F1"/>
    <mergeCell ref="E4:E5"/>
    <mergeCell ref="F4:F5"/>
    <mergeCell ref="C4:C5"/>
    <mergeCell ref="A4:A5"/>
    <mergeCell ref="D4:D5"/>
  </mergeCells>
  <pageMargins left="0.39370078740157483" right="0.39370078740157483" top="0.78740157480314965" bottom="1.3779527559055118" header="0.31496062992125984" footer="0.31496062992125984"/>
  <pageSetup paperSize="9" scale="90" orientation="landscape" r:id="rId1"/>
  <headerFooter>
    <oddHeader>&amp;R&amp;"TH SarabunPSK,ธรรมดา"&amp;16แบบ สงม. 2    (สำนักงานเขต) &amp;"-,ธรรมดา"&amp;11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87"/>
  <sheetViews>
    <sheetView tabSelected="1" zoomScale="90" zoomScaleNormal="90" workbookViewId="0">
      <selection activeCell="B17" sqref="B17"/>
    </sheetView>
  </sheetViews>
  <sheetFormatPr defaultRowHeight="14.25"/>
  <cols>
    <col min="1" max="1" width="51.75" customWidth="1"/>
    <col min="2" max="2" width="8.125" customWidth="1"/>
    <col min="3" max="3" width="15.625" style="30" customWidth="1"/>
    <col min="4" max="6" width="20.625" style="30" customWidth="1"/>
    <col min="7" max="15" width="39.375" customWidth="1"/>
  </cols>
  <sheetData>
    <row r="1" spans="1:7" ht="21">
      <c r="A1" s="132" t="s">
        <v>226</v>
      </c>
      <c r="B1" s="132"/>
      <c r="C1" s="132"/>
      <c r="D1" s="132"/>
      <c r="E1" s="132"/>
      <c r="F1" s="132"/>
    </row>
    <row r="2" spans="1:7" ht="21">
      <c r="A2" s="1" t="s">
        <v>0</v>
      </c>
      <c r="B2" s="1"/>
      <c r="C2" s="2"/>
      <c r="D2" s="2"/>
      <c r="E2" s="2"/>
      <c r="F2" s="2"/>
    </row>
    <row r="3" spans="1:7" ht="21">
      <c r="A3" s="3" t="s">
        <v>40</v>
      </c>
      <c r="B3" s="3"/>
      <c r="C3" s="31"/>
      <c r="D3" s="4"/>
      <c r="E3" s="4"/>
      <c r="F3" s="4" t="s">
        <v>2</v>
      </c>
    </row>
    <row r="4" spans="1:7" ht="21">
      <c r="A4" s="3"/>
      <c r="B4" s="3"/>
      <c r="C4" s="31"/>
      <c r="D4" s="4"/>
      <c r="E4" s="4"/>
      <c r="F4" s="4"/>
    </row>
    <row r="5" spans="1:7" ht="21" customHeight="1">
      <c r="A5" s="160" t="s">
        <v>3</v>
      </c>
      <c r="B5" s="5" t="s">
        <v>4</v>
      </c>
      <c r="C5" s="162" t="s">
        <v>28</v>
      </c>
      <c r="D5" s="164" t="s">
        <v>270</v>
      </c>
      <c r="E5" s="164" t="s">
        <v>271</v>
      </c>
      <c r="F5" s="164" t="s">
        <v>272</v>
      </c>
    </row>
    <row r="6" spans="1:7" ht="21">
      <c r="A6" s="161"/>
      <c r="B6" s="6" t="s">
        <v>5</v>
      </c>
      <c r="C6" s="163"/>
      <c r="D6" s="165"/>
      <c r="E6" s="165"/>
      <c r="F6" s="165"/>
    </row>
    <row r="7" spans="1:7" ht="21">
      <c r="A7" s="7" t="s">
        <v>191</v>
      </c>
      <c r="B7" s="8"/>
      <c r="C7" s="32"/>
      <c r="D7" s="32"/>
      <c r="E7" s="32"/>
      <c r="F7" s="121"/>
      <c r="G7" s="44">
        <f t="shared" ref="G7:G12" si="0">C7-D7-E7-F7</f>
        <v>0</v>
      </c>
    </row>
    <row r="8" spans="1:7" ht="21">
      <c r="A8" s="10" t="s">
        <v>203</v>
      </c>
      <c r="B8" s="11" t="s">
        <v>6</v>
      </c>
      <c r="C8" s="33">
        <f>C10+C26</f>
        <v>12205800</v>
      </c>
      <c r="D8" s="33">
        <f t="shared" ref="D8:F8" si="1">D10+D26</f>
        <v>4906600</v>
      </c>
      <c r="E8" s="33">
        <f t="shared" si="1"/>
        <v>3933000</v>
      </c>
      <c r="F8" s="33">
        <f t="shared" si="1"/>
        <v>3366200</v>
      </c>
      <c r="G8" s="44">
        <f t="shared" si="0"/>
        <v>0</v>
      </c>
    </row>
    <row r="9" spans="1:7" ht="21">
      <c r="A9" s="13"/>
      <c r="B9" s="11" t="s">
        <v>5</v>
      </c>
      <c r="C9" s="33"/>
      <c r="D9" s="12"/>
      <c r="E9" s="12"/>
      <c r="F9" s="12"/>
      <c r="G9" s="44">
        <f t="shared" si="0"/>
        <v>0</v>
      </c>
    </row>
    <row r="10" spans="1:7" ht="21">
      <c r="A10" s="14" t="s">
        <v>30</v>
      </c>
      <c r="B10" s="15" t="s">
        <v>6</v>
      </c>
      <c r="C10" s="16">
        <f>C14+C16+C17+C19+C20+C21+C22</f>
        <v>11239200</v>
      </c>
      <c r="D10" s="16">
        <f t="shared" ref="D10:F10" si="2">D14+D16+D17+D19+D20+D21+D22</f>
        <v>3940000</v>
      </c>
      <c r="E10" s="16">
        <f t="shared" si="2"/>
        <v>3933000</v>
      </c>
      <c r="F10" s="16">
        <f t="shared" si="2"/>
        <v>3366200</v>
      </c>
      <c r="G10" s="44">
        <f t="shared" si="0"/>
        <v>0</v>
      </c>
    </row>
    <row r="11" spans="1:7" ht="21">
      <c r="A11" s="17"/>
      <c r="B11" s="15" t="s">
        <v>5</v>
      </c>
      <c r="C11" s="16"/>
      <c r="D11" s="16"/>
      <c r="E11" s="16"/>
      <c r="F11" s="16"/>
      <c r="G11" s="44">
        <f t="shared" si="0"/>
        <v>0</v>
      </c>
    </row>
    <row r="12" spans="1:7" ht="21">
      <c r="A12" s="14" t="s">
        <v>7</v>
      </c>
      <c r="B12" s="15"/>
      <c r="C12" s="16"/>
      <c r="D12" s="16"/>
      <c r="E12" s="16"/>
      <c r="F12" s="16"/>
      <c r="G12" s="44">
        <f t="shared" si="0"/>
        <v>0</v>
      </c>
    </row>
    <row r="13" spans="1:7" ht="21">
      <c r="A13" s="106" t="s">
        <v>194</v>
      </c>
      <c r="B13" s="15"/>
      <c r="C13" s="16"/>
      <c r="D13" s="16"/>
      <c r="E13" s="16"/>
      <c r="F13" s="122"/>
    </row>
    <row r="14" spans="1:7" ht="21">
      <c r="A14" s="18" t="s">
        <v>11</v>
      </c>
      <c r="B14" s="15" t="s">
        <v>6</v>
      </c>
      <c r="C14" s="16">
        <v>11076200</v>
      </c>
      <c r="D14" s="77">
        <v>3860000</v>
      </c>
      <c r="E14" s="77">
        <v>3850000</v>
      </c>
      <c r="F14" s="77">
        <v>3366200</v>
      </c>
      <c r="G14" s="44">
        <f>C14-D14-E14-F14</f>
        <v>0</v>
      </c>
    </row>
    <row r="15" spans="1:7" ht="21">
      <c r="A15" s="106" t="s">
        <v>195</v>
      </c>
      <c r="B15" s="15"/>
      <c r="C15" s="16"/>
      <c r="D15" s="16"/>
      <c r="E15" s="16"/>
      <c r="F15" s="122"/>
    </row>
    <row r="16" spans="1:7" ht="21">
      <c r="A16" s="18" t="s">
        <v>13</v>
      </c>
      <c r="B16" s="15" t="s">
        <v>6</v>
      </c>
      <c r="C16" s="16">
        <v>36200</v>
      </c>
      <c r="D16" s="77"/>
      <c r="E16" s="77">
        <v>36200</v>
      </c>
      <c r="F16" s="77"/>
      <c r="G16" s="44">
        <f>C16-D16-E16-F16</f>
        <v>0</v>
      </c>
    </row>
    <row r="17" spans="1:7" ht="21">
      <c r="A17" s="18" t="s">
        <v>15</v>
      </c>
      <c r="B17" s="15" t="s">
        <v>6</v>
      </c>
      <c r="C17" s="16">
        <v>22800</v>
      </c>
      <c r="D17" s="77"/>
      <c r="E17" s="77">
        <v>22800</v>
      </c>
      <c r="F17" s="77"/>
      <c r="G17" s="44">
        <f>C17-D17-E17-F17</f>
        <v>0</v>
      </c>
    </row>
    <row r="18" spans="1:7" ht="21">
      <c r="A18" s="106" t="s">
        <v>196</v>
      </c>
      <c r="B18" s="15"/>
      <c r="C18" s="16"/>
      <c r="D18" s="16"/>
      <c r="E18" s="16"/>
      <c r="F18" s="122"/>
    </row>
    <row r="19" spans="1:7" ht="21">
      <c r="A19" s="18" t="s">
        <v>233</v>
      </c>
      <c r="B19" s="15" t="s">
        <v>6</v>
      </c>
      <c r="C19" s="16">
        <v>61600</v>
      </c>
      <c r="D19" s="77">
        <v>61600</v>
      </c>
      <c r="E19" s="77"/>
      <c r="F19" s="77"/>
      <c r="G19" s="44">
        <f>C19-D19-E19-F19</f>
        <v>0</v>
      </c>
    </row>
    <row r="20" spans="1:7" ht="21">
      <c r="A20" s="18" t="s">
        <v>19</v>
      </c>
      <c r="B20" s="15" t="s">
        <v>6</v>
      </c>
      <c r="C20" s="16">
        <v>14000</v>
      </c>
      <c r="D20" s="77">
        <v>14000</v>
      </c>
      <c r="E20" s="77"/>
      <c r="F20" s="77"/>
      <c r="G20" s="44">
        <f>C20-D20-E20-F20</f>
        <v>0</v>
      </c>
    </row>
    <row r="21" spans="1:7" ht="21">
      <c r="A21" s="18" t="s">
        <v>20</v>
      </c>
      <c r="B21" s="15" t="s">
        <v>6</v>
      </c>
      <c r="C21" s="16">
        <v>24000</v>
      </c>
      <c r="D21" s="77"/>
      <c r="E21" s="77">
        <v>24000</v>
      </c>
      <c r="F21" s="77"/>
      <c r="G21" s="44">
        <f>C21-D21-E21-F21</f>
        <v>0</v>
      </c>
    </row>
    <row r="22" spans="1:7" ht="21">
      <c r="A22" s="18" t="s">
        <v>9</v>
      </c>
      <c r="B22" s="42" t="s">
        <v>6</v>
      </c>
      <c r="C22" s="99">
        <v>4400</v>
      </c>
      <c r="D22" s="123">
        <v>4400</v>
      </c>
      <c r="E22" s="123"/>
      <c r="F22" s="123"/>
      <c r="G22" s="44">
        <f>C22-D22-E22-F22</f>
        <v>0</v>
      </c>
    </row>
    <row r="23" spans="1:7" ht="21">
      <c r="A23" s="89"/>
      <c r="B23" s="90"/>
      <c r="C23" s="91"/>
      <c r="D23" s="92"/>
      <c r="E23" s="92"/>
      <c r="F23" s="92"/>
      <c r="G23" s="44"/>
    </row>
    <row r="24" spans="1:7" ht="21" hidden="1">
      <c r="A24" s="93"/>
      <c r="B24" s="94"/>
      <c r="C24" s="95"/>
      <c r="D24" s="96"/>
      <c r="E24" s="96"/>
      <c r="F24" s="96"/>
      <c r="G24" s="44"/>
    </row>
    <row r="25" spans="1:7" ht="21" hidden="1">
      <c r="A25" s="93"/>
      <c r="B25" s="94"/>
      <c r="C25" s="95"/>
      <c r="D25" s="96"/>
      <c r="E25" s="96"/>
      <c r="F25" s="96"/>
      <c r="G25" s="44"/>
    </row>
    <row r="26" spans="1:7" ht="21" hidden="1">
      <c r="A26" s="14" t="s">
        <v>31</v>
      </c>
      <c r="B26" s="15" t="s">
        <v>6</v>
      </c>
      <c r="C26" s="16">
        <f>C28</f>
        <v>966600</v>
      </c>
      <c r="D26" s="16">
        <f t="shared" ref="D26:F26" si="3">D28</f>
        <v>966600</v>
      </c>
      <c r="E26" s="16">
        <f t="shared" si="3"/>
        <v>0</v>
      </c>
      <c r="F26" s="16">
        <f t="shared" si="3"/>
        <v>0</v>
      </c>
      <c r="G26" s="44">
        <f t="shared" ref="G26:G34" si="4">C26-D26-E26-F26</f>
        <v>0</v>
      </c>
    </row>
    <row r="27" spans="1:7" ht="21" hidden="1">
      <c r="A27" s="17"/>
      <c r="B27" s="15" t="s">
        <v>5</v>
      </c>
      <c r="C27" s="16"/>
      <c r="D27" s="16"/>
      <c r="E27" s="16"/>
      <c r="F27" s="16"/>
      <c r="G27" s="44">
        <f t="shared" si="4"/>
        <v>0</v>
      </c>
    </row>
    <row r="28" spans="1:7" ht="63" hidden="1">
      <c r="A28" s="20" t="s">
        <v>278</v>
      </c>
      <c r="B28" s="15" t="s">
        <v>6</v>
      </c>
      <c r="C28" s="16">
        <v>966600</v>
      </c>
      <c r="D28" s="16">
        <v>966600</v>
      </c>
      <c r="E28" s="16"/>
      <c r="F28" s="16"/>
      <c r="G28" s="44">
        <f t="shared" si="4"/>
        <v>0</v>
      </c>
    </row>
    <row r="29" spans="1:7" ht="21" hidden="1">
      <c r="A29" s="19"/>
      <c r="B29" s="15" t="s">
        <v>5</v>
      </c>
      <c r="C29" s="16"/>
      <c r="D29" s="16"/>
      <c r="E29" s="16"/>
      <c r="F29" s="16"/>
      <c r="G29" s="44">
        <f t="shared" si="4"/>
        <v>0</v>
      </c>
    </row>
    <row r="30" spans="1:7" ht="21" hidden="1">
      <c r="A30" s="36" t="s">
        <v>204</v>
      </c>
      <c r="B30" s="37" t="s">
        <v>6</v>
      </c>
      <c r="C30" s="41">
        <f>C32</f>
        <v>897600</v>
      </c>
      <c r="D30" s="41">
        <f t="shared" ref="D30:F30" si="5">D32</f>
        <v>709800</v>
      </c>
      <c r="E30" s="41">
        <f t="shared" si="5"/>
        <v>187800</v>
      </c>
      <c r="F30" s="41">
        <f t="shared" si="5"/>
        <v>0</v>
      </c>
      <c r="G30" s="44">
        <f t="shared" si="4"/>
        <v>0</v>
      </c>
    </row>
    <row r="31" spans="1:7" ht="21" hidden="1">
      <c r="A31" s="13"/>
      <c r="B31" s="11" t="s">
        <v>5</v>
      </c>
      <c r="C31" s="33"/>
      <c r="D31" s="12"/>
      <c r="E31" s="12"/>
      <c r="F31" s="12"/>
      <c r="G31" s="44">
        <f t="shared" si="4"/>
        <v>0</v>
      </c>
    </row>
    <row r="32" spans="1:7" ht="21" hidden="1">
      <c r="A32" s="14" t="s">
        <v>193</v>
      </c>
      <c r="B32" s="15" t="s">
        <v>6</v>
      </c>
      <c r="C32" s="16">
        <f>C36+C38+C39+C40+C41+C42</f>
        <v>897600</v>
      </c>
      <c r="D32" s="16">
        <f t="shared" ref="D32:F32" si="6">D36+D38+D39+D40+D41+D42</f>
        <v>709800</v>
      </c>
      <c r="E32" s="16">
        <f t="shared" si="6"/>
        <v>187800</v>
      </c>
      <c r="F32" s="16">
        <f t="shared" si="6"/>
        <v>0</v>
      </c>
      <c r="G32" s="44">
        <f t="shared" si="4"/>
        <v>0</v>
      </c>
    </row>
    <row r="33" spans="1:7" ht="21" hidden="1">
      <c r="A33" s="17"/>
      <c r="B33" s="15" t="s">
        <v>5</v>
      </c>
      <c r="C33" s="16"/>
      <c r="D33" s="16"/>
      <c r="E33" s="16"/>
      <c r="F33" s="16"/>
      <c r="G33" s="44">
        <f t="shared" si="4"/>
        <v>0</v>
      </c>
    </row>
    <row r="34" spans="1:7" ht="21" hidden="1">
      <c r="A34" s="14" t="s">
        <v>7</v>
      </c>
      <c r="B34" s="15"/>
      <c r="C34" s="16"/>
      <c r="D34" s="16"/>
      <c r="E34" s="16"/>
      <c r="F34" s="16"/>
      <c r="G34" s="44">
        <f t="shared" si="4"/>
        <v>0</v>
      </c>
    </row>
    <row r="35" spans="1:7" ht="21" hidden="1">
      <c r="A35" s="106" t="s">
        <v>195</v>
      </c>
      <c r="B35" s="15"/>
      <c r="C35" s="16"/>
      <c r="D35" s="16"/>
      <c r="E35" s="16"/>
      <c r="F35" s="122"/>
    </row>
    <row r="36" spans="1:7" ht="21" hidden="1">
      <c r="A36" s="18" t="s">
        <v>13</v>
      </c>
      <c r="B36" s="15" t="s">
        <v>6</v>
      </c>
      <c r="C36" s="16">
        <v>25200</v>
      </c>
      <c r="D36" s="77"/>
      <c r="E36" s="77">
        <v>25200</v>
      </c>
      <c r="F36" s="77"/>
      <c r="G36" s="44">
        <f>C36-D36-E36-F36</f>
        <v>0</v>
      </c>
    </row>
    <row r="37" spans="1:7" ht="21" hidden="1">
      <c r="A37" s="106" t="s">
        <v>196</v>
      </c>
      <c r="B37" s="15"/>
      <c r="C37" s="16"/>
      <c r="D37" s="16"/>
      <c r="E37" s="16"/>
      <c r="F37" s="122"/>
    </row>
    <row r="38" spans="1:7" ht="21" hidden="1">
      <c r="A38" s="18" t="s">
        <v>20</v>
      </c>
      <c r="B38" s="15" t="s">
        <v>6</v>
      </c>
      <c r="C38" s="16">
        <v>17100</v>
      </c>
      <c r="D38" s="77"/>
      <c r="E38" s="77">
        <v>17100</v>
      </c>
      <c r="F38" s="77"/>
      <c r="G38" s="44">
        <f t="shared" ref="G38:G47" si="7">C38-D38-E38-F38</f>
        <v>0</v>
      </c>
    </row>
    <row r="39" spans="1:7" ht="21" hidden="1">
      <c r="A39" s="18" t="s">
        <v>41</v>
      </c>
      <c r="B39" s="15" t="s">
        <v>6</v>
      </c>
      <c r="C39" s="16">
        <v>295500</v>
      </c>
      <c r="D39" s="77">
        <v>150000</v>
      </c>
      <c r="E39" s="77">
        <v>145500</v>
      </c>
      <c r="F39" s="77"/>
      <c r="G39" s="44">
        <f t="shared" si="7"/>
        <v>0</v>
      </c>
    </row>
    <row r="40" spans="1:7" ht="21" hidden="1">
      <c r="A40" s="18" t="s">
        <v>9</v>
      </c>
      <c r="B40" s="15" t="s">
        <v>6</v>
      </c>
      <c r="C40" s="16">
        <v>6600</v>
      </c>
      <c r="D40" s="77">
        <v>6600</v>
      </c>
      <c r="E40" s="77"/>
      <c r="F40" s="77"/>
      <c r="G40" s="44">
        <f t="shared" si="7"/>
        <v>0</v>
      </c>
    </row>
    <row r="41" spans="1:7" ht="21" hidden="1">
      <c r="A41" s="18" t="s">
        <v>42</v>
      </c>
      <c r="B41" s="15" t="s">
        <v>6</v>
      </c>
      <c r="C41" s="16">
        <v>159800</v>
      </c>
      <c r="D41" s="77">
        <v>159800</v>
      </c>
      <c r="E41" s="77"/>
      <c r="F41" s="77"/>
      <c r="G41" s="44">
        <f t="shared" si="7"/>
        <v>0</v>
      </c>
    </row>
    <row r="42" spans="1:7" ht="21" hidden="1">
      <c r="A42" s="19" t="s">
        <v>43</v>
      </c>
      <c r="B42" s="15" t="s">
        <v>6</v>
      </c>
      <c r="C42" s="16">
        <v>393400</v>
      </c>
      <c r="D42" s="77">
        <v>393400</v>
      </c>
      <c r="E42" s="77"/>
      <c r="F42" s="77"/>
      <c r="G42" s="44">
        <f t="shared" si="7"/>
        <v>0</v>
      </c>
    </row>
    <row r="43" spans="1:7" ht="21" hidden="1">
      <c r="A43" s="36" t="s">
        <v>205</v>
      </c>
      <c r="B43" s="37" t="s">
        <v>6</v>
      </c>
      <c r="C43" s="41">
        <f>C45</f>
        <v>4559700</v>
      </c>
      <c r="D43" s="41">
        <f t="shared" ref="D43:F43" si="8">D45</f>
        <v>1520800</v>
      </c>
      <c r="E43" s="41">
        <f t="shared" si="8"/>
        <v>1958900</v>
      </c>
      <c r="F43" s="41">
        <f t="shared" si="8"/>
        <v>1080000</v>
      </c>
      <c r="G43" s="44">
        <f t="shared" si="7"/>
        <v>0</v>
      </c>
    </row>
    <row r="44" spans="1:7" ht="21" hidden="1">
      <c r="A44" s="13"/>
      <c r="B44" s="11" t="s">
        <v>5</v>
      </c>
      <c r="C44" s="33"/>
      <c r="D44" s="12"/>
      <c r="E44" s="12"/>
      <c r="F44" s="12"/>
      <c r="G44" s="44">
        <f t="shared" si="7"/>
        <v>0</v>
      </c>
    </row>
    <row r="45" spans="1:7" ht="21" hidden="1">
      <c r="A45" s="14" t="s">
        <v>30</v>
      </c>
      <c r="B45" s="15" t="s">
        <v>6</v>
      </c>
      <c r="C45" s="16">
        <f>C49+C50+C52+C53+C54+C56+C57+C58+C59+C60+C61+C62</f>
        <v>4559700</v>
      </c>
      <c r="D45" s="16">
        <f t="shared" ref="D45:F45" si="9">D49+D50+D52+D53+D54+D56+D57+D58+D59+D60+D61+D62</f>
        <v>1520800</v>
      </c>
      <c r="E45" s="16">
        <f t="shared" si="9"/>
        <v>1958900</v>
      </c>
      <c r="F45" s="16">
        <f t="shared" si="9"/>
        <v>1080000</v>
      </c>
      <c r="G45" s="44">
        <f t="shared" si="7"/>
        <v>0</v>
      </c>
    </row>
    <row r="46" spans="1:7" ht="21" hidden="1">
      <c r="A46" s="17"/>
      <c r="B46" s="15" t="s">
        <v>5</v>
      </c>
      <c r="C46" s="16"/>
      <c r="D46" s="16"/>
      <c r="E46" s="16"/>
      <c r="F46" s="16"/>
      <c r="G46" s="44">
        <f t="shared" si="7"/>
        <v>0</v>
      </c>
    </row>
    <row r="47" spans="1:7" ht="21" hidden="1">
      <c r="A47" s="14" t="s">
        <v>7</v>
      </c>
      <c r="B47" s="15"/>
      <c r="C47" s="16"/>
      <c r="D47" s="16"/>
      <c r="E47" s="16"/>
      <c r="F47" s="16"/>
      <c r="G47" s="44">
        <f t="shared" si="7"/>
        <v>0</v>
      </c>
    </row>
    <row r="48" spans="1:7" ht="18.75" hidden="1" customHeight="1">
      <c r="A48" s="106" t="s">
        <v>194</v>
      </c>
      <c r="B48" s="15"/>
      <c r="C48" s="16"/>
      <c r="D48" s="16"/>
      <c r="E48" s="16"/>
      <c r="F48" s="124"/>
    </row>
    <row r="49" spans="1:7" ht="21" hidden="1">
      <c r="A49" s="18" t="s">
        <v>44</v>
      </c>
      <c r="B49" s="15" t="s">
        <v>6</v>
      </c>
      <c r="C49" s="16">
        <v>2940000</v>
      </c>
      <c r="D49" s="77">
        <v>900000</v>
      </c>
      <c r="E49" s="77">
        <v>1060000</v>
      </c>
      <c r="F49" s="77">
        <v>980000</v>
      </c>
      <c r="G49" s="44">
        <f>C49-D49-E49-F49</f>
        <v>0</v>
      </c>
    </row>
    <row r="50" spans="1:7" ht="21" hidden="1">
      <c r="A50" s="18" t="s">
        <v>45</v>
      </c>
      <c r="B50" s="15" t="s">
        <v>6</v>
      </c>
      <c r="C50" s="16">
        <v>300000</v>
      </c>
      <c r="D50" s="77">
        <v>100000</v>
      </c>
      <c r="E50" s="77">
        <v>100000</v>
      </c>
      <c r="F50" s="77">
        <v>100000</v>
      </c>
      <c r="G50" s="44">
        <f>C50-D50-E50-F50</f>
        <v>0</v>
      </c>
    </row>
    <row r="51" spans="1:7" ht="16.5" hidden="1" customHeight="1">
      <c r="A51" s="106" t="s">
        <v>195</v>
      </c>
      <c r="B51" s="15"/>
      <c r="C51" s="16"/>
      <c r="D51" s="16"/>
      <c r="E51" s="16"/>
      <c r="F51" s="122"/>
    </row>
    <row r="52" spans="1:7" ht="21" hidden="1">
      <c r="A52" s="18" t="s">
        <v>13</v>
      </c>
      <c r="B52" s="15" t="s">
        <v>6</v>
      </c>
      <c r="C52" s="16">
        <v>401400</v>
      </c>
      <c r="D52" s="77"/>
      <c r="E52" s="77">
        <v>401400</v>
      </c>
      <c r="F52" s="77"/>
      <c r="G52" s="44">
        <f>C52-D52-E52-F52</f>
        <v>0</v>
      </c>
    </row>
    <row r="53" spans="1:7" ht="21" hidden="1">
      <c r="A53" s="18" t="s">
        <v>38</v>
      </c>
      <c r="B53" s="15" t="s">
        <v>6</v>
      </c>
      <c r="C53" s="16">
        <v>6000</v>
      </c>
      <c r="D53" s="77"/>
      <c r="E53" s="77">
        <v>6000</v>
      </c>
      <c r="F53" s="77"/>
      <c r="G53" s="44">
        <f>C53-D53-E53-F53</f>
        <v>0</v>
      </c>
    </row>
    <row r="54" spans="1:7" ht="21" hidden="1">
      <c r="A54" s="18" t="s">
        <v>46</v>
      </c>
      <c r="B54" s="15" t="s">
        <v>6</v>
      </c>
      <c r="C54" s="16">
        <v>4000</v>
      </c>
      <c r="D54" s="77"/>
      <c r="E54" s="77">
        <v>4000</v>
      </c>
      <c r="F54" s="77"/>
      <c r="G54" s="44">
        <f>C54-D54-E54-F54</f>
        <v>0</v>
      </c>
    </row>
    <row r="55" spans="1:7" ht="19.5" hidden="1" customHeight="1">
      <c r="A55" s="106" t="s">
        <v>196</v>
      </c>
      <c r="B55" s="15"/>
      <c r="C55" s="16"/>
      <c r="D55" s="16"/>
      <c r="E55" s="16"/>
      <c r="F55" s="122"/>
    </row>
    <row r="56" spans="1:7" ht="21" hidden="1">
      <c r="A56" s="18" t="s">
        <v>20</v>
      </c>
      <c r="B56" s="15" t="s">
        <v>6</v>
      </c>
      <c r="C56" s="16">
        <v>11400</v>
      </c>
      <c r="D56" s="77"/>
      <c r="E56" s="77">
        <v>11400</v>
      </c>
      <c r="F56" s="77"/>
      <c r="G56" s="44">
        <f t="shared" ref="G56:G67" si="10">C56-D56-E56-F56</f>
        <v>0</v>
      </c>
    </row>
    <row r="57" spans="1:7" ht="21" hidden="1">
      <c r="A57" s="18" t="s">
        <v>39</v>
      </c>
      <c r="B57" s="15" t="s">
        <v>6</v>
      </c>
      <c r="C57" s="16">
        <v>8900</v>
      </c>
      <c r="D57" s="77"/>
      <c r="E57" s="77">
        <v>8900</v>
      </c>
      <c r="F57" s="77"/>
      <c r="G57" s="44">
        <f t="shared" si="10"/>
        <v>0</v>
      </c>
    </row>
    <row r="58" spans="1:7" ht="21" hidden="1">
      <c r="A58" s="18" t="s">
        <v>49</v>
      </c>
      <c r="B58" s="15" t="s">
        <v>6</v>
      </c>
      <c r="C58" s="16">
        <v>350400</v>
      </c>
      <c r="D58" s="77">
        <v>150000</v>
      </c>
      <c r="E58" s="77">
        <v>200400</v>
      </c>
      <c r="F58" s="77"/>
      <c r="G58" s="44">
        <f t="shared" si="10"/>
        <v>0</v>
      </c>
    </row>
    <row r="59" spans="1:7" ht="21" hidden="1">
      <c r="A59" s="18" t="s">
        <v>9</v>
      </c>
      <c r="B59" s="15" t="s">
        <v>6</v>
      </c>
      <c r="C59" s="16">
        <v>147400</v>
      </c>
      <c r="D59" s="77">
        <v>147400</v>
      </c>
      <c r="E59" s="77"/>
      <c r="F59" s="77"/>
      <c r="G59" s="44">
        <f t="shared" si="10"/>
        <v>0</v>
      </c>
    </row>
    <row r="60" spans="1:7" ht="21" hidden="1">
      <c r="A60" s="18" t="s">
        <v>42</v>
      </c>
      <c r="B60" s="15" t="s">
        <v>6</v>
      </c>
      <c r="C60" s="16">
        <v>68100</v>
      </c>
      <c r="D60" s="77">
        <v>68100</v>
      </c>
      <c r="E60" s="77"/>
      <c r="F60" s="77"/>
      <c r="G60" s="44">
        <f t="shared" si="10"/>
        <v>0</v>
      </c>
    </row>
    <row r="61" spans="1:7" ht="21" hidden="1">
      <c r="A61" s="18" t="s">
        <v>47</v>
      </c>
      <c r="B61" s="15" t="s">
        <v>6</v>
      </c>
      <c r="C61" s="16">
        <v>166800</v>
      </c>
      <c r="D61" s="77"/>
      <c r="E61" s="77">
        <v>166800</v>
      </c>
      <c r="F61" s="77"/>
      <c r="G61" s="44">
        <f t="shared" si="10"/>
        <v>0</v>
      </c>
    </row>
    <row r="62" spans="1:7" ht="21" hidden="1">
      <c r="A62" s="19" t="s">
        <v>43</v>
      </c>
      <c r="B62" s="15" t="s">
        <v>6</v>
      </c>
      <c r="C62" s="16">
        <v>155300</v>
      </c>
      <c r="D62" s="77">
        <v>155300</v>
      </c>
      <c r="E62" s="77"/>
      <c r="F62" s="77"/>
      <c r="G62" s="44">
        <f t="shared" si="10"/>
        <v>0</v>
      </c>
    </row>
    <row r="63" spans="1:7" ht="21" hidden="1">
      <c r="A63" s="36" t="s">
        <v>206</v>
      </c>
      <c r="B63" s="37" t="s">
        <v>6</v>
      </c>
      <c r="C63" s="41">
        <f>C65</f>
        <v>4195200</v>
      </c>
      <c r="D63" s="41">
        <f t="shared" ref="D63:F63" si="11">D65</f>
        <v>1651500</v>
      </c>
      <c r="E63" s="41">
        <f t="shared" si="11"/>
        <v>1861700</v>
      </c>
      <c r="F63" s="41">
        <f t="shared" si="11"/>
        <v>682000</v>
      </c>
      <c r="G63" s="44">
        <f t="shared" si="10"/>
        <v>0</v>
      </c>
    </row>
    <row r="64" spans="1:7" ht="21" hidden="1">
      <c r="A64" s="13"/>
      <c r="B64" s="11" t="s">
        <v>5</v>
      </c>
      <c r="C64" s="33"/>
      <c r="D64" s="12"/>
      <c r="E64" s="12"/>
      <c r="F64" s="12"/>
      <c r="G64" s="44">
        <f t="shared" si="10"/>
        <v>0</v>
      </c>
    </row>
    <row r="65" spans="1:7" ht="21" hidden="1">
      <c r="A65" s="14" t="s">
        <v>30</v>
      </c>
      <c r="B65" s="15" t="s">
        <v>6</v>
      </c>
      <c r="C65" s="40">
        <f>C69+C71+C72+C73+C75+C76+C77+C78+C79+C80</f>
        <v>4195200</v>
      </c>
      <c r="D65" s="40">
        <f t="shared" ref="D65:F65" si="12">D69+D71+D72+D73+D75+D76+D77+D78+D79+D80</f>
        <v>1651500</v>
      </c>
      <c r="E65" s="40">
        <f t="shared" si="12"/>
        <v>1861700</v>
      </c>
      <c r="F65" s="40">
        <f t="shared" si="12"/>
        <v>682000</v>
      </c>
      <c r="G65" s="44">
        <f t="shared" si="10"/>
        <v>0</v>
      </c>
    </row>
    <row r="66" spans="1:7" ht="18" hidden="1" customHeight="1">
      <c r="A66" s="17"/>
      <c r="B66" s="15" t="s">
        <v>5</v>
      </c>
      <c r="C66" s="16"/>
      <c r="D66" s="16"/>
      <c r="E66" s="16"/>
      <c r="F66" s="16"/>
      <c r="G66" s="44">
        <f t="shared" si="10"/>
        <v>0</v>
      </c>
    </row>
    <row r="67" spans="1:7" ht="21" hidden="1">
      <c r="A67" s="14" t="s">
        <v>7</v>
      </c>
      <c r="B67" s="15"/>
      <c r="C67" s="16"/>
      <c r="D67" s="16"/>
      <c r="E67" s="16"/>
      <c r="F67" s="16"/>
      <c r="G67" s="44">
        <f t="shared" si="10"/>
        <v>0</v>
      </c>
    </row>
    <row r="68" spans="1:7" ht="21" hidden="1">
      <c r="A68" s="106" t="s">
        <v>194</v>
      </c>
      <c r="B68" s="15"/>
      <c r="C68" s="16"/>
      <c r="D68" s="16"/>
      <c r="E68" s="16"/>
      <c r="F68" s="122"/>
    </row>
    <row r="69" spans="1:7" ht="21" hidden="1">
      <c r="A69" s="18" t="s">
        <v>11</v>
      </c>
      <c r="B69" s="15" t="s">
        <v>6</v>
      </c>
      <c r="C69" s="16">
        <v>1232000</v>
      </c>
      <c r="D69" s="77">
        <v>450000</v>
      </c>
      <c r="E69" s="77">
        <v>500000</v>
      </c>
      <c r="F69" s="77">
        <v>282000</v>
      </c>
      <c r="G69" s="44">
        <f>C69-D69-E69-F69</f>
        <v>0</v>
      </c>
    </row>
    <row r="70" spans="1:7" ht="21" hidden="1">
      <c r="A70" s="106" t="s">
        <v>195</v>
      </c>
      <c r="B70" s="15"/>
      <c r="C70" s="16"/>
      <c r="D70" s="16"/>
      <c r="E70" s="16"/>
      <c r="F70" s="122"/>
    </row>
    <row r="71" spans="1:7" ht="21" hidden="1">
      <c r="A71" s="18" t="s">
        <v>13</v>
      </c>
      <c r="B71" s="15" t="s">
        <v>6</v>
      </c>
      <c r="C71" s="16">
        <v>533900</v>
      </c>
      <c r="D71" s="77"/>
      <c r="E71" s="77">
        <v>533900</v>
      </c>
      <c r="F71" s="77"/>
      <c r="G71" s="44">
        <f>C71-D71-E71-F71</f>
        <v>0</v>
      </c>
    </row>
    <row r="72" spans="1:7" ht="21" hidden="1">
      <c r="A72" s="18" t="s">
        <v>38</v>
      </c>
      <c r="B72" s="15" t="s">
        <v>6</v>
      </c>
      <c r="C72" s="16">
        <v>54000</v>
      </c>
      <c r="D72" s="77"/>
      <c r="E72" s="77">
        <v>54000</v>
      </c>
      <c r="F72" s="77"/>
      <c r="G72" s="44">
        <f>C72-D72-E72-F72</f>
        <v>0</v>
      </c>
    </row>
    <row r="73" spans="1:7" ht="21" hidden="1">
      <c r="A73" s="18" t="s">
        <v>16</v>
      </c>
      <c r="B73" s="15" t="s">
        <v>6</v>
      </c>
      <c r="C73" s="16">
        <v>501600</v>
      </c>
      <c r="D73" s="77">
        <v>501600</v>
      </c>
      <c r="E73" s="77"/>
      <c r="F73" s="77"/>
      <c r="G73" s="44">
        <f>C73-D73-E73-F73</f>
        <v>0</v>
      </c>
    </row>
    <row r="74" spans="1:7" ht="21" hidden="1">
      <c r="A74" s="106" t="s">
        <v>196</v>
      </c>
      <c r="B74" s="15"/>
      <c r="C74" s="16"/>
      <c r="D74" s="16"/>
      <c r="E74" s="16"/>
      <c r="F74" s="122"/>
    </row>
    <row r="75" spans="1:7" ht="21" hidden="1">
      <c r="A75" s="18" t="s">
        <v>20</v>
      </c>
      <c r="B75" s="15" t="s">
        <v>6</v>
      </c>
      <c r="C75" s="16">
        <v>41400</v>
      </c>
      <c r="D75" s="77"/>
      <c r="E75" s="77">
        <v>41400</v>
      </c>
      <c r="F75" s="77"/>
      <c r="G75" s="44">
        <f t="shared" ref="G75:G80" si="13">C75-D75-E75-F75</f>
        <v>0</v>
      </c>
    </row>
    <row r="76" spans="1:7" ht="21" hidden="1">
      <c r="A76" s="18" t="s">
        <v>39</v>
      </c>
      <c r="B76" s="15" t="s">
        <v>6</v>
      </c>
      <c r="C76" s="16">
        <v>32400</v>
      </c>
      <c r="D76" s="77"/>
      <c r="E76" s="77">
        <v>32400</v>
      </c>
      <c r="F76" s="77"/>
      <c r="G76" s="44">
        <f t="shared" si="13"/>
        <v>0</v>
      </c>
    </row>
    <row r="77" spans="1:7" ht="21" hidden="1">
      <c r="A77" s="18" t="s">
        <v>48</v>
      </c>
      <c r="B77" s="15" t="s">
        <v>6</v>
      </c>
      <c r="C77" s="16">
        <v>1500000</v>
      </c>
      <c r="D77" s="77">
        <v>400000</v>
      </c>
      <c r="E77" s="77">
        <v>700000</v>
      </c>
      <c r="F77" s="77">
        <v>400000</v>
      </c>
      <c r="G77" s="44">
        <f t="shared" si="13"/>
        <v>0</v>
      </c>
    </row>
    <row r="78" spans="1:7" ht="21" hidden="1">
      <c r="A78" s="19" t="s">
        <v>9</v>
      </c>
      <c r="B78" s="15" t="s">
        <v>6</v>
      </c>
      <c r="C78" s="16">
        <v>55000</v>
      </c>
      <c r="D78" s="77">
        <v>55000</v>
      </c>
      <c r="E78" s="77"/>
      <c r="F78" s="77"/>
      <c r="G78" s="44">
        <f t="shared" si="13"/>
        <v>0</v>
      </c>
    </row>
    <row r="79" spans="1:7" ht="21" hidden="1">
      <c r="A79" s="18" t="s">
        <v>42</v>
      </c>
      <c r="B79" s="39" t="s">
        <v>6</v>
      </c>
      <c r="C79" s="40">
        <v>71700</v>
      </c>
      <c r="D79" s="131">
        <v>71700</v>
      </c>
      <c r="E79" s="131"/>
      <c r="F79" s="131"/>
      <c r="G79" s="44">
        <f t="shared" si="13"/>
        <v>0</v>
      </c>
    </row>
    <row r="80" spans="1:7" ht="21" hidden="1">
      <c r="A80" s="18" t="s">
        <v>43</v>
      </c>
      <c r="B80" s="42" t="s">
        <v>6</v>
      </c>
      <c r="C80" s="99">
        <v>173200</v>
      </c>
      <c r="D80" s="123">
        <v>173200</v>
      </c>
      <c r="E80" s="123"/>
      <c r="F80" s="123"/>
      <c r="G80" s="44">
        <f t="shared" si="13"/>
        <v>0</v>
      </c>
    </row>
    <row r="81" spans="1:7" ht="21" hidden="1">
      <c r="A81" s="156" t="s">
        <v>199</v>
      </c>
      <c r="B81" s="11" t="s">
        <v>6</v>
      </c>
      <c r="C81" s="33">
        <f>C8+C30+C43+C63</f>
        <v>21858300</v>
      </c>
      <c r="D81" s="33">
        <f t="shared" ref="D81:F81" si="14">D8+D30+D43+D63</f>
        <v>8788700</v>
      </c>
      <c r="E81" s="33">
        <f t="shared" si="14"/>
        <v>7941400</v>
      </c>
      <c r="F81" s="33">
        <f t="shared" si="14"/>
        <v>5128200</v>
      </c>
      <c r="G81" s="44">
        <f t="shared" ref="G81:G84" si="15">C81-D81-E81-F81</f>
        <v>0</v>
      </c>
    </row>
    <row r="82" spans="1:7" ht="18" hidden="1" customHeight="1">
      <c r="A82" s="157"/>
      <c r="B82" s="11" t="s">
        <v>5</v>
      </c>
      <c r="C82" s="33"/>
      <c r="D82" s="12"/>
      <c r="E82" s="12"/>
      <c r="F82" s="12"/>
      <c r="G82" s="44">
        <f t="shared" si="15"/>
        <v>0</v>
      </c>
    </row>
    <row r="83" spans="1:7" ht="21" hidden="1">
      <c r="A83" s="158" t="s">
        <v>131</v>
      </c>
      <c r="B83" s="26" t="s">
        <v>6</v>
      </c>
      <c r="C83" s="34">
        <f>C81</f>
        <v>21858300</v>
      </c>
      <c r="D83" s="34">
        <f t="shared" ref="D83:F83" si="16">D81</f>
        <v>8788700</v>
      </c>
      <c r="E83" s="34">
        <f t="shared" si="16"/>
        <v>7941400</v>
      </c>
      <c r="F83" s="34">
        <f t="shared" si="16"/>
        <v>5128200</v>
      </c>
      <c r="G83" s="44">
        <f t="shared" si="15"/>
        <v>0</v>
      </c>
    </row>
    <row r="84" spans="1:7" ht="18.75" hidden="1" customHeight="1">
      <c r="A84" s="159"/>
      <c r="B84" s="26" t="s">
        <v>5</v>
      </c>
      <c r="C84" s="34"/>
      <c r="D84" s="27"/>
      <c r="E84" s="27"/>
      <c r="F84" s="27"/>
      <c r="G84" s="44">
        <f t="shared" si="15"/>
        <v>0</v>
      </c>
    </row>
    <row r="85" spans="1:7" ht="19.5" hidden="1" customHeight="1">
      <c r="A85" s="28"/>
      <c r="B85" s="28"/>
      <c r="C85" s="35"/>
      <c r="D85" s="29"/>
      <c r="E85" s="29"/>
      <c r="F85" s="29"/>
    </row>
    <row r="86" spans="1:7" ht="28.5" hidden="1" customHeight="1">
      <c r="A86" s="3" t="s">
        <v>27</v>
      </c>
      <c r="B86" s="28"/>
      <c r="C86" s="35"/>
      <c r="D86" s="29"/>
      <c r="E86" s="29"/>
      <c r="F86" s="29"/>
    </row>
    <row r="87" spans="1:7" hidden="1"/>
  </sheetData>
  <mergeCells count="8">
    <mergeCell ref="A81:A82"/>
    <mergeCell ref="A83:A84"/>
    <mergeCell ref="A1:F1"/>
    <mergeCell ref="E5:E6"/>
    <mergeCell ref="F5:F6"/>
    <mergeCell ref="C5:C6"/>
    <mergeCell ref="A5:A6"/>
    <mergeCell ref="D5:D6"/>
  </mergeCells>
  <pageMargins left="0.59055118110236227" right="0.59055118110236227" top="0.98425196850393704" bottom="0.39370078740157483" header="0.31496062992125984" footer="0.31496062992125984"/>
  <pageSetup paperSize="9" scale="90" orientation="landscape" r:id="rId1"/>
  <headerFooter>
    <oddHeader>&amp;R&amp;"TH SarabunPSK,ธรรมดา"&amp;16แบบ สงม. 2    (สำนักงานเขต) &amp;"-,ธรรมดา"&amp;11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13</vt:i4>
      </vt:variant>
    </vt:vector>
  </HeadingPairs>
  <TitlesOfParts>
    <vt:vector size="27" baseType="lpstr">
      <vt:lpstr>Sheet1</vt:lpstr>
      <vt:lpstr>สงม. 1</vt:lpstr>
      <vt:lpstr>แบบแนบท้าย</vt:lpstr>
      <vt:lpstr>สงม.2งบบุคลากร</vt:lpstr>
      <vt:lpstr>สงม. 2ฝ่ายปกครอง</vt:lpstr>
      <vt:lpstr>สงม. 2ฝ่ายทะเบียน</vt:lpstr>
      <vt:lpstr>สงม. 2ฝ่ายการคลัง</vt:lpstr>
      <vt:lpstr>สงม. 2ฝ่ายรายได้</vt:lpstr>
      <vt:lpstr>สงม. 2ฝ่ายรักษา</vt:lpstr>
      <vt:lpstr>สงม. 2ฝ่ายเทศกิจ</vt:lpstr>
      <vt:lpstr>สงม. 2ฝ่ายโยธา</vt:lpstr>
      <vt:lpstr>สงม. 2ฝ่ายพัฒนาชุมชน</vt:lpstr>
      <vt:lpstr>สงม. 2ฝ่ายสิ่งแวดล้อม</vt:lpstr>
      <vt:lpstr>สงม. 2ฝ่ายศึกษา</vt:lpstr>
      <vt:lpstr>'สงม. 1'!Print_Area</vt:lpstr>
      <vt:lpstr>'สงม. 1'!Print_Titles</vt:lpstr>
      <vt:lpstr>'สงม. 2ฝ่ายการคลัง'!Print_Titles</vt:lpstr>
      <vt:lpstr>'สงม. 2ฝ่ายทะเบียน'!Print_Titles</vt:lpstr>
      <vt:lpstr>'สงม. 2ฝ่ายเทศกิจ'!Print_Titles</vt:lpstr>
      <vt:lpstr>'สงม. 2ฝ่ายปกครอง'!Print_Titles</vt:lpstr>
      <vt:lpstr>'สงม. 2ฝ่ายพัฒนาชุมชน'!Print_Titles</vt:lpstr>
      <vt:lpstr>'สงม. 2ฝ่ายโยธา'!Print_Titles</vt:lpstr>
      <vt:lpstr>'สงม. 2ฝ่ายรักษา'!Print_Titles</vt:lpstr>
      <vt:lpstr>'สงม. 2ฝ่ายรายได้'!Print_Titles</vt:lpstr>
      <vt:lpstr>'สงม. 2ฝ่ายศึกษา'!Print_Titles</vt:lpstr>
      <vt:lpstr>'สงม. 2ฝ่ายสิ่งแวดล้อม'!Print_Titles</vt:lpstr>
      <vt:lpstr>สงม.2งบบุคลากร!Print_Titles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klung_07</dc:creator>
  <cp:lastModifiedBy>klung_07</cp:lastModifiedBy>
  <cp:lastPrinted>2023-12-18T09:32:36Z</cp:lastPrinted>
  <dcterms:created xsi:type="dcterms:W3CDTF">2022-09-14T06:52:08Z</dcterms:created>
  <dcterms:modified xsi:type="dcterms:W3CDTF">2023-12-18T09:38:56Z</dcterms:modified>
</cp:coreProperties>
</file>