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กทม.66" sheetId="1" r:id="rId1"/>
    <sheet name="กทม.65" sheetId="2" r:id="rId2"/>
    <sheet name="กทม.64" sheetId="3" r:id="rId3"/>
    <sheet name="กทม.63" sheetId="4" r:id="rId4"/>
    <sheet name="กทม.62" sheetId="5" r:id="rId5"/>
    <sheet name="กทม.61" sheetId="6" r:id="rId6"/>
    <sheet name="กทม.60" sheetId="7" r:id="rId7"/>
    <sheet name="กทม.59" sheetId="8" r:id="rId8"/>
    <sheet name="กทม.58 " sheetId="9" r:id="rId9"/>
    <sheet name="กทม.57" sheetId="10" r:id="rId10"/>
    <sheet name="กทม.56" sheetId="11" r:id="rId11"/>
  </sheets>
  <definedNames>
    <definedName name="_xlnm.Print_Area" localSheetId="9">'กทม.57'!$A$1:$H$793</definedName>
    <definedName name="_xlnm.Print_Area" localSheetId="8">'กทม.58 '!$A$1:$H$793</definedName>
    <definedName name="_xlnm.Print_Area" localSheetId="7">'กทม.59'!$A$1:$H$804</definedName>
    <definedName name="_xlnm.Print_Area" localSheetId="6">'กทม.60'!$A$1:$H$812</definedName>
    <definedName name="_xlnm.Print_Area" localSheetId="5">'กทม.61'!$A$1:$H$888</definedName>
    <definedName name="_xlnm.Print_Area" localSheetId="4">'กทม.62'!$A$1:$H$872</definedName>
    <definedName name="_xlnm.Print_Area" localSheetId="3">'กทม.63'!$A$1:$H$72</definedName>
    <definedName name="_xlnm.Print_Area" localSheetId="2">'กทม.64'!$A$1:$H$366</definedName>
    <definedName name="_xlnm.Print_Area" localSheetId="1">'กทม.65'!$A$1:$G$888</definedName>
    <definedName name="_xlnm.Print_Area" localSheetId="0">'กทม.66'!$A$1:$F$88</definedName>
  </definedNames>
  <calcPr fullCalcOnLoad="1"/>
</workbook>
</file>

<file path=xl/sharedStrings.xml><?xml version="1.0" encoding="utf-8"?>
<sst xmlns="http://schemas.openxmlformats.org/spreadsheetml/2006/main" count="8826" uniqueCount="404">
  <si>
    <t>-</t>
  </si>
  <si>
    <t>ประจำเดือน  พฤษภาคม  2556</t>
  </si>
  <si>
    <t>11.ค่าเบ็ดเตล็ดอื่น ภาษี ปชช.ชำระเกิน 40.50/ เงินเหลือจ่าย ค.เพิ่มศักยภาพฯ 200/</t>
  </si>
  <si>
    <t xml:space="preserve">     ส่งตืนค่าทำความสะอาดตู้โทรศัพท์ฯ 2,832.83 / คัดรับรองสำเนา ทร.14/1,ทร 12= 920</t>
  </si>
  <si>
    <t xml:space="preserve">     ส่งคืนเบี้ยยังชีพผู้สูงอายุ ปี 54-55 =733,800</t>
  </si>
  <si>
    <t>ประจำเดือน  มิถุนายน  2556</t>
  </si>
  <si>
    <t xml:space="preserve">     ส่งคืนเบี้ยยังชีพผู้สูงอายุ ปี 54-55 =733,800/ค่าจำหน่าย ท/ส 375,000/ค่าเวนคืน 474,550.19</t>
  </si>
  <si>
    <t xml:space="preserve">  ด.บ.อุดหนุนทั่วไป 31,320.10</t>
  </si>
  <si>
    <t>9. กีฬา ปชช. 399,884/วัดครุฑ 438,804.78/ผู้สูงอายุเร่งด่วน 4,029,200/เบี้ยพิการ 207,000</t>
  </si>
  <si>
    <t>เดือนนี้</t>
  </si>
  <si>
    <t xml:space="preserve">      วันที่..........เดือน..................................พ.ศ............</t>
  </si>
  <si>
    <t xml:space="preserve">       ตำแหน่ง................................................................</t>
  </si>
  <si>
    <t xml:space="preserve">        (ลงชื่อ).................................................................</t>
  </si>
  <si>
    <t xml:space="preserve">                    (.............................................................)</t>
  </si>
  <si>
    <t xml:space="preserve">     6. ค่าสิ่งปลูกสร้างล่วงล้ำลำน้ำ</t>
  </si>
  <si>
    <t xml:space="preserve">     7. ค่าธรรมเนียมต่างด้าวคัดรับรองสำเนาฯ</t>
  </si>
  <si>
    <t xml:space="preserve">     8. ค่าธรรมเนียมต่างด้าวทำบัตรคนไม่มีสัญชาติไทย</t>
  </si>
  <si>
    <t>ประจำเดือน  พฤศจิกายน  2555</t>
  </si>
  <si>
    <t xml:space="preserve">    10. ค่าบริการรถบรรทุกน้ำ</t>
  </si>
  <si>
    <t xml:space="preserve">     9. ส่งคืนเงินอุดหนุนทั่วไป</t>
  </si>
  <si>
    <t>ประจำเดือน  ธันวาคม  2555</t>
  </si>
  <si>
    <t xml:space="preserve">                  หน่วยงานโอนเงินรายได้ กทม.ให้คลัง กทม. เท่ากับยอดลูกหนี้</t>
  </si>
  <si>
    <t xml:space="preserve">                  ภาษี กทม. ยอด 3,305,983.75 บาท </t>
  </si>
  <si>
    <r>
      <rPr>
        <b/>
        <sz val="14"/>
        <rFont val="Angsana New"/>
        <family val="1"/>
      </rPr>
      <t>หมายเหตุ</t>
    </r>
    <r>
      <rPr>
        <sz val="14"/>
        <rFont val="Angsana New"/>
        <family val="1"/>
      </rPr>
      <t xml:space="preserve">  ยอดรายได้ กทม.นำส่งคลัง ต่างจากบัญชี คชจ.ระหว่างหน่วยงาน-</t>
    </r>
  </si>
  <si>
    <t>ประจำเดือน  มกราคม  2556</t>
  </si>
  <si>
    <t xml:space="preserve">    11. ค่าเบ็ดเตล็ดอื่น ๆ</t>
  </si>
  <si>
    <t>ประจำเดือน  กุมภาพันธ์  2556</t>
  </si>
  <si>
    <t>ประจำเดือน  มีนาคม  2556</t>
  </si>
  <si>
    <t>ประจำเดือน  เมษายน  2556</t>
  </si>
  <si>
    <t xml:space="preserve">     ส่งตืนค่าทำความสะอาดตู้โทรศัพท์ฯ 2,832.83 / คัดรับรองสำเนา ทร.14/1,ทร 12 920</t>
  </si>
  <si>
    <t>11.ค่าเบ็ดเตล็ดอื่น ภาษี ปชช.ชำระเกิน 26/ เงินเหลือจ่าย ค.เพิ่มศักยภาพฯ 200/</t>
  </si>
  <si>
    <t>รายได้กรุงเทพมหานคร</t>
  </si>
  <si>
    <t>รายได้กรุงเทพมหานครนำส่งคลัง</t>
  </si>
  <si>
    <t>รายได้ค้าง</t>
  </si>
  <si>
    <t>นำส่งคลัง</t>
  </si>
  <si>
    <t>ประเภทรายได้</t>
  </si>
  <si>
    <t>รวมตั้งแต่ต้นปี</t>
  </si>
  <si>
    <t xml:space="preserve">     1. ภาษีโรงเรือนและที่ดิน</t>
  </si>
  <si>
    <t xml:space="preserve">         ค่าเพิ่ม  ภาษีโรงเรือนและที่ดิน</t>
  </si>
  <si>
    <t xml:space="preserve">     2. ภาษีบำรุงท้องที่</t>
  </si>
  <si>
    <t xml:space="preserve">         ค่าเพิ่ม  ภาษีบำรุงท้องที่</t>
  </si>
  <si>
    <t xml:space="preserve">     3. ภาษีป้าย</t>
  </si>
  <si>
    <t xml:space="preserve">         ค่าเพิ่ม  ภาษีป้าย</t>
  </si>
  <si>
    <t xml:space="preserve">     4. ภาษีและค่าธรรมเนียมรถยนต์หรือล้อเลื่อน</t>
  </si>
  <si>
    <t xml:space="preserve">          รวมภาษีอากร</t>
  </si>
  <si>
    <t xml:space="preserve">     1. ค่าธรรมเนียมเก็บขนมูลฝอย</t>
  </si>
  <si>
    <t xml:space="preserve">     2. ค่าธรรมเนียมขนถ่ายสิ่งปฏิกูล</t>
  </si>
  <si>
    <t xml:space="preserve">     3. ค่าธรรมเนียมตามกฎหมายควบคุมอาคาร</t>
  </si>
  <si>
    <t xml:space="preserve">     5. ค่าธรรมเนียมบัตรประจำตัวประชาชน</t>
  </si>
  <si>
    <t xml:space="preserve">         และค่าเปรียบเทียบปรับบัตร</t>
  </si>
  <si>
    <t xml:space="preserve">     1. ใบอนุญาตการประกอบการค้าซึ่งเป็นที่</t>
  </si>
  <si>
    <t xml:space="preserve">          รังเกียจ หรืออาจเป็นอันตรายแก่สุขภาพ</t>
  </si>
  <si>
    <t xml:space="preserve">     2. ใบอนุญาตสถานที่จำหน่ายอาหารและ</t>
  </si>
  <si>
    <t xml:space="preserve">          สถานที่สะสมอาหาร</t>
  </si>
  <si>
    <t xml:space="preserve">     4. ใบอนุญาตการโฆษณา</t>
  </si>
  <si>
    <t xml:space="preserve">     1. ค่าปรับผู้ละเมิดกฎหมาย</t>
  </si>
  <si>
    <t xml:space="preserve">     1. การคัดสำเนา หรือถ่ายเอกสาร</t>
  </si>
  <si>
    <t xml:space="preserve">     2. การทำการต่าง ๆ ในที่สาธารณะ</t>
  </si>
  <si>
    <t xml:space="preserve"> รายงานรายได้กรุงเทพมหานคร</t>
  </si>
  <si>
    <t xml:space="preserve">     2. ค่าดอกเบี้ยเงินฝากธนาคารและพันธบัตร</t>
  </si>
  <si>
    <t xml:space="preserve">         ของรัฐบาล</t>
  </si>
  <si>
    <t xml:space="preserve">         รวมรายได้จากทรัพย์สิน</t>
  </si>
  <si>
    <t xml:space="preserve">     1. เงินเหลือจ่ายปีเก่าส่งคืน</t>
  </si>
  <si>
    <t xml:space="preserve">     2. ค่าขายแบบประกวด</t>
  </si>
  <si>
    <t xml:space="preserve">     3.  ชดใช้ค่าเสียหาย</t>
  </si>
  <si>
    <t xml:space="preserve">     4. ค่าปรับเกินสัญญา</t>
  </si>
  <si>
    <t xml:space="preserve">        รวมรายได้เบ็ดเตล็ด</t>
  </si>
  <si>
    <t xml:space="preserve">        รวมทั้งสิ้น</t>
  </si>
  <si>
    <t xml:space="preserve"> หักค่าใช้จ่ายในการจัดเก็บภาษีบำรุงท้องที่ 5%</t>
  </si>
  <si>
    <t xml:space="preserve">        รวม</t>
  </si>
  <si>
    <t xml:space="preserve">  -  2  -</t>
  </si>
  <si>
    <r>
      <t xml:space="preserve"> </t>
    </r>
    <r>
      <rPr>
        <u val="single"/>
        <sz val="14"/>
        <rFont val="Angsana New"/>
        <family val="1"/>
      </rPr>
      <t>ภาษีอากร</t>
    </r>
  </si>
  <si>
    <r>
      <t xml:space="preserve">     </t>
    </r>
    <r>
      <rPr>
        <u val="single"/>
        <sz val="14"/>
        <rFont val="Angsana New"/>
        <family val="1"/>
      </rPr>
      <t>ค่าธรรมเนียม</t>
    </r>
  </si>
  <si>
    <r>
      <t xml:space="preserve">     </t>
    </r>
    <r>
      <rPr>
        <u val="single"/>
        <sz val="14"/>
        <rFont val="Angsana New"/>
        <family val="1"/>
      </rPr>
      <t>ค่าใบอนุญาต</t>
    </r>
  </si>
  <si>
    <r>
      <t xml:space="preserve">     </t>
    </r>
    <r>
      <rPr>
        <u val="single"/>
        <sz val="14"/>
        <rFont val="Angsana New"/>
        <family val="1"/>
      </rPr>
      <t>ค่าปรับ</t>
    </r>
  </si>
  <si>
    <r>
      <t xml:space="preserve">     </t>
    </r>
    <r>
      <rPr>
        <u val="single"/>
        <sz val="14"/>
        <rFont val="Angsana New"/>
        <family val="1"/>
      </rPr>
      <t>ค่าบริการ</t>
    </r>
  </si>
  <si>
    <r>
      <t xml:space="preserve"> </t>
    </r>
    <r>
      <rPr>
        <u val="single"/>
        <sz val="14"/>
        <rFont val="Angsana New"/>
        <family val="1"/>
      </rPr>
      <t>รายได้จากทรัพย์สิน</t>
    </r>
  </si>
  <si>
    <r>
      <t xml:space="preserve"> </t>
    </r>
    <r>
      <rPr>
        <u val="single"/>
        <sz val="14"/>
        <rFont val="Angsana New"/>
        <family val="1"/>
      </rPr>
      <t>รายได้เบ็ดเตล็ด</t>
    </r>
  </si>
  <si>
    <t>จำนวน</t>
  </si>
  <si>
    <t>ราย</t>
  </si>
  <si>
    <r>
      <t xml:space="preserve"> </t>
    </r>
    <r>
      <rPr>
        <u val="single"/>
        <sz val="14"/>
        <rFont val="Angsana New"/>
        <family val="1"/>
      </rPr>
      <t>ค่าธรรมเนียม ค่าใบอนุญาต ค่าปรับ</t>
    </r>
  </si>
  <si>
    <t xml:space="preserve"> และค่าบริการ</t>
  </si>
  <si>
    <t xml:space="preserve">     1. ค่าเช่าอาคารสถานที่</t>
  </si>
  <si>
    <t xml:space="preserve">     5. ค่าแจ้งย้ายปลายทาง</t>
  </si>
  <si>
    <t xml:space="preserve">     4. ค่าธรรมเนียมบัตรประจำตัวประชาชน</t>
  </si>
  <si>
    <t xml:space="preserve">    5. ค่าธรรมเนียมจดทะเบียนพาณิชย์</t>
  </si>
  <si>
    <t xml:space="preserve">     5. ใบอนุญาตจำหน่ายสินค้าในที่สาธารณะ</t>
  </si>
  <si>
    <t xml:space="preserve">     6. ใบอนุญาตตลาดเอกชน</t>
  </si>
  <si>
    <t xml:space="preserve">     7. ใบอนุญาตสุสานและฌาปนสถาน</t>
  </si>
  <si>
    <t xml:space="preserve">     3. ค่าทำความสะอาด</t>
  </si>
  <si>
    <t>รวมค่าธรรมเนียม ค่าใบอนุญาต ค่าปรับและค่าบริการ</t>
  </si>
  <si>
    <t xml:space="preserve">     3. ใบอนุญาตรับรองการแจ้งการจัดตั้งสถานที่</t>
  </si>
  <si>
    <t xml:space="preserve">          จำหน่ายอาหาร</t>
  </si>
  <si>
    <t>ประจำเดือน  กรกฎาคม  2556</t>
  </si>
  <si>
    <t>ประจำเดือน  สิงหาคม  2556</t>
  </si>
  <si>
    <t xml:space="preserve">     ส่งตืนค่าทำความสะอาดตู้โทรศัพท์ฯ 2,832.83 /(คัดรับรองสำเนา ทร.14/1,ทร 12= 920)</t>
  </si>
  <si>
    <t>ประจำเดือน  กันยายน  2556</t>
  </si>
  <si>
    <t xml:space="preserve">     ส่งตืนค่าทำความสะอาดตู้โทรศัพท์ฯ 2,832.83/</t>
  </si>
  <si>
    <t xml:space="preserve">      ส่งคืนเบี้ยยังชีพผู้สูงอายุ ปี 54-55 =733,800/ค่าจำหน่าย ท/ส 375,000/ค่าเวนคืน 474,550.19</t>
  </si>
  <si>
    <t xml:space="preserve">     3. ค่าธรรมเนียมขนถ่ายสิ่งปฏิกูลประเภทไขมัน</t>
  </si>
  <si>
    <t xml:space="preserve">         (เริ่มใช้ปีงบ 57)</t>
  </si>
  <si>
    <t xml:space="preserve">     3. ค่าเบ็ดเตล็ดอื่น ๆ</t>
  </si>
  <si>
    <t>ประจำเดือน  ตุลาคม  2556</t>
  </si>
  <si>
    <t xml:space="preserve">     2. ค่าเบ็ดเตล็ดอื่น ๆ</t>
  </si>
  <si>
    <t xml:space="preserve"> ชดใช้ค่าเสียหาย 4,460/ ค่าตอบแทนสิ่งล่วงล้ำลำน้ำ 1,610/ค่าบริการรดน้ำ 1,500/</t>
  </si>
  <si>
    <t xml:space="preserve"> ค่าธรรมเนียมคนต่างด้าวฯ (ทร.38/1) 3,960/ค่าธรรมเนียมคนต่างด้าวทำบัตรคนไม่มีสัญชาติ 11,220/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</si>
  <si>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-ค่าบริการขนกิ่งไม้ 1,000/ค่าบริการตัดต้นไม้ 3,700/แจ้งย้ายปลายทาง 2,820/</t>
    </r>
  </si>
  <si>
    <t xml:space="preserve">     4. ค่าธรรมเนียมตามกฎหมายควบคุมอาคาร</t>
  </si>
  <si>
    <r>
      <t xml:space="preserve"> </t>
    </r>
    <r>
      <rPr>
        <u val="single"/>
        <sz val="15"/>
        <rFont val="Angsana New"/>
        <family val="1"/>
      </rPr>
      <t>ภาษีอากร</t>
    </r>
  </si>
  <si>
    <r>
      <t xml:space="preserve"> </t>
    </r>
    <r>
      <rPr>
        <u val="single"/>
        <sz val="15"/>
        <rFont val="Angsana New"/>
        <family val="1"/>
      </rPr>
      <t>ค่าธรรมเนียม ค่าใบอนุญาต ค่าปรับ</t>
    </r>
  </si>
  <si>
    <r>
      <t xml:space="preserve">     </t>
    </r>
    <r>
      <rPr>
        <u val="single"/>
        <sz val="15"/>
        <rFont val="Angsana New"/>
        <family val="1"/>
      </rPr>
      <t>ค่าธรรมเนียม</t>
    </r>
  </si>
  <si>
    <r>
      <t xml:space="preserve">     </t>
    </r>
    <r>
      <rPr>
        <u val="single"/>
        <sz val="15"/>
        <rFont val="Angsana New"/>
        <family val="1"/>
      </rPr>
      <t>ค่าใบอนุญาต</t>
    </r>
  </si>
  <si>
    <r>
      <t xml:space="preserve">     </t>
    </r>
    <r>
      <rPr>
        <u val="single"/>
        <sz val="15"/>
        <rFont val="Angsana New"/>
        <family val="1"/>
      </rPr>
      <t>ค่าปรับ</t>
    </r>
  </si>
  <si>
    <r>
      <t xml:space="preserve">     </t>
    </r>
    <r>
      <rPr>
        <u val="single"/>
        <sz val="15"/>
        <rFont val="Angsana New"/>
        <family val="1"/>
      </rPr>
      <t>ค่าบริการ</t>
    </r>
  </si>
  <si>
    <r>
      <t xml:space="preserve"> </t>
    </r>
    <r>
      <rPr>
        <u val="single"/>
        <sz val="15"/>
        <rFont val="Angsana New"/>
        <family val="1"/>
      </rPr>
      <t>รายได้จากทรัพย์สิน</t>
    </r>
  </si>
  <si>
    <r>
      <t xml:space="preserve"> </t>
    </r>
    <r>
      <rPr>
        <u val="single"/>
        <sz val="15"/>
        <rFont val="Angsana New"/>
        <family val="1"/>
      </rPr>
      <t>รายได้เบ็ดเตล็ด</t>
    </r>
  </si>
  <si>
    <t xml:space="preserve">     6. ค่าธรรมเนียมจดทะเบียนพาณิชย์</t>
  </si>
  <si>
    <t xml:space="preserve"> หัก ค่าใช้จ่ายในการจัดเก็บภาษีบำรุงท้องที่ 5%</t>
  </si>
  <si>
    <t>ประจำเดือน  พฤศจิกายน  2556</t>
  </si>
  <si>
    <t xml:space="preserve">     2. ค่าขายแบบประกวดราคา</t>
  </si>
  <si>
    <t xml:space="preserve"> ค่าธรรมเนียมคนต่างด้าวฯ (ทร.38/1) 4,060/ค่าธรรมเนียมคนต่างด้าวทำบัตรคนไม่มีสัญชาติ 11,400/</t>
  </si>
  <si>
    <t xml:space="preserve"> ชดใช้ค่าเสียหาย 4,460/ ค่าตอบแทนสิ่งล่วงล้ำลำน้ำ 1,610/ค่าบริการรดน้ำ 1,500/ค่าบำรุง กทม.69,430/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</si>
  <si>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-ค่าบริการขนกิ่งไม้ 3,500/ค่าบริการตัดต้นไม้ 6,900/แจ้งย้ายปลายทาง 5,520/</t>
    </r>
  </si>
  <si>
    <t>ประจำเดือน  ธันวาคม  2556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</si>
  <si>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-ค่าบริการขนกิ่งไม้ 5,500/ค่าบริการตัดต้นไม้ 8,300/แจ้งย้ายปลายทาง 7,620/</t>
    </r>
  </si>
  <si>
    <t xml:space="preserve"> ชดใช้ค่าเสียหาย 13,380/ ค่าตอบแทนสิ่งล่วงล้ำลำน้ำ 1,610/ค่าบริการรดน้ำ 3,500/ค่าบำรุง กทม.69,430/</t>
  </si>
  <si>
    <t xml:space="preserve"> ค่าธรรมเนียมคนต่างด้าวฯ (ทร.38/1) 4,120/ค่าธรรมเนียมคนต่างด้าวทำบัตรคนไม่มีสัญชาติ 11,520/</t>
  </si>
  <si>
    <t>ประจำเดือน  มกราคม  2557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</si>
  <si>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-ค่าบริการขนกิ่งไม้ 6,700/ค่าบริการตัดต้นไม้ 10,400/แจ้งย้ายปลายทาง 9,940/</t>
    </r>
  </si>
  <si>
    <t xml:space="preserve"> ชดใช้ค่าเสียหาย 26,840/ ค่าตอบแทนสิ่งล่วงล้ำลำน้ำ 1,670/ค่าบริการรดน้ำ 3,500/ค่าบำรุง กทม.69,430/</t>
  </si>
  <si>
    <t xml:space="preserve"> ค่าธรรมเนียมคนต่างด้าวฯ (ทร.38/1) 4,460/ค่าธรรมเนียมคนต่างด้าวทำบัตรคนไม่มีสัญชาติ 11,640/</t>
  </si>
  <si>
    <t>ประจำเดือน  กุมภาพันธ์  2557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</si>
  <si>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-ค่าบริการขนกิ่งไม้ 9,400/ค่าบริการตัดต้นไม้ 14,400/แจ้งย้ายปลายทาง 12,460/</t>
    </r>
  </si>
  <si>
    <t xml:space="preserve"> ชดใช้ค่าเสียหาย 165,300/ ค่าตอบแทนสิ่งล่วงล้ำลำน้ำ 5,225/ค่าบริการรดน้ำ 3,500/ค่าบำรุง กทม.69,430/</t>
  </si>
  <si>
    <t>ค่าดูแลรักษาคลอง 26,535,750/ภาษีที่ ปชช.ยกให้ 0.86</t>
  </si>
  <si>
    <t xml:space="preserve"> ค่าธรรมเนียมคนต่างด้าวฯ (ทร.38/1) 5,020/ค่าธรรมเนียมคนต่างด้าวทำบัตรคนไม่มีสัญชาติ 11,640/</t>
  </si>
  <si>
    <t>ประจำเดือน  มีนาคม  2557</t>
  </si>
  <si>
    <t xml:space="preserve">     4. การบริการตัดและขุดต้นไม้</t>
  </si>
  <si>
    <t xml:space="preserve">     3. การทำความสะอาด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</si>
  <si>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-ค่าบริการขนกิ่งไม้ 11,400/ค่าบริการตัดต้นไม้ 22,900/แจ้งย้ายปลายทาง 15,820/</t>
    </r>
  </si>
  <si>
    <t xml:space="preserve"> ชดใช้ค่าเสียหาย 169,760/ ค่าตอบแทนสิ่งล่วงล้ำลำน้ำ 7,225/ค่าบริการรดน้ำ 3,500/ค่าบำรุง กทม.69,430/</t>
  </si>
  <si>
    <t xml:space="preserve"> ค่าธรรมเนียมคนต่างด้าวฯ (ทร.38/1) 5,920/ค่าธรรมเนียมคนต่างด้าวทำบัตรคนไม่มีสัญชาติ 11,640/</t>
  </si>
  <si>
    <t>ค่าดูแลรักษาคลอง 26,535,750/ภาษีที่ ปชช.ยกให้ 4.67</t>
  </si>
  <si>
    <t>ประจำเดือน  เมษายน  2557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</si>
  <si>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-ค่าบริการขนกิ่งไม้ 11,400/ค่าบริการตัดต้นไม้ 22,900/แจ้งย้ายปลายทาง 18,960/</t>
    </r>
  </si>
  <si>
    <t xml:space="preserve"> ชดใช้ค่าเสียหาย 174,240/ ค่าตอบแทนสิ่งล่วงล้ำลำน้ำ 7,225/ค่าบริการรดน้ำ 4,000/ค่าบำรุง กทม.69,430/</t>
  </si>
  <si>
    <t xml:space="preserve"> ค่าธรรมเนียมคนต่างด้าวฯ (ทร.38/1) 6,240/ค่าธรรมเนียมคนต่างด้าวทำบัตรคนไม่มีสัญชาติ 11,640/</t>
  </si>
  <si>
    <t>ค่าดูแลรักษาคลอง 28,248,500/ภาษีที่ ปชช.ยกให้ 5.31/ขายทอดตลาด 270,000</t>
  </si>
  <si>
    <t>ประจำเดือน  พฤษภาคม  2557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</si>
  <si>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-ค่าบริการขนวัสดุ 1,000/แจ้งย้ายปลายทาง 21,980/ชดใช้ค่าเสียหาย 174,240/</t>
    </r>
  </si>
  <si>
    <t xml:space="preserve">  ค่าตอบแทนสิ่งล่วงล้ำลำน้ำ 7,225/ค่าบริการรดน้ำ 7,500/ค่าบำรุง กทม.146,266/</t>
  </si>
  <si>
    <t xml:space="preserve"> ค่าธรรมเนียมคนต่างด้าวฯ (ทร.38/1) 6,540/ค่าธรรมเนียมคนต่างด้าวทำบัตรคนไม่มีสัญชาติ 11,640/</t>
  </si>
  <si>
    <t>ค่าดูแลรักษาคลอง 28,248,500/ภาษีที่ ปชช.ยกให้ 5.38/ขายทอดตลาด 270,000</t>
  </si>
  <si>
    <t>ประจำเดือน  มิถุนายน  2557</t>
  </si>
  <si>
    <t xml:space="preserve"> ค่าธรรมเนียมคนต่างด้าวฯ (ทร.38/1) 6,860/ค่าธรรมเนียมคนต่างด้าวทำบัตรคนไม่มีสัญชาติ 11,700/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</si>
  <si>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-ค่าบริการขนวัสดุ 3,500/แจ้งย้ายปลายทาง 25,320/ชดใช้ค่าเสียหาย 178,680/</t>
    </r>
  </si>
  <si>
    <t>ค่าดูแลรักษาคลอง 28,248,500/ภาษีที่ ปชช.ยกให้ 5.38/ขายทอดตลาด 270,000/ค่าโอนใบอนุญาต 20</t>
  </si>
  <si>
    <t>ประจำเดือน  กรกฎาคม  2557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</si>
  <si>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-ค่าบริการขนวัสดุ 3,500/แจ้งย้ายปลายทาง 28,340/ชดใช้ค่าเสียหาย 198,680/</t>
    </r>
  </si>
  <si>
    <t xml:space="preserve">  ค่าตอบแทนสิ่งล่วงล้ำลำน้ำ 7,225/ค่าบริการรดน้ำ8,000/ค่าบำรุง กทม.146,266/</t>
  </si>
  <si>
    <t xml:space="preserve"> ค่าธรรมเนียมคนต่างด้าวฯ (ทร.38/1) 6,980/ค่าธรรมเนียมคนต่างด้าวทำบัตรคนไม่มีสัญชาติ 11,700/</t>
  </si>
  <si>
    <t>ค่าดูแลรักษาคลอง 30,294,500/ภาษีที่ ปชช.ยกให้ 5.38/ขายทอดตลาด 270,000/ค่าโอนใบอนุญาต 20</t>
  </si>
  <si>
    <t>ประจำเดือน  สิงหาคม  2557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</si>
  <si>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-ค่าบริการขนวัสดุ 4,000/แจ้งย้ายปลายทาง 30,780/ชดใช้ค่าเสียหาย 217,820/</t>
    </r>
  </si>
  <si>
    <t xml:space="preserve">  ค่าตอบแทนสิ่งล่วงล้ำลำน้ำ 7,225/ค่าบริการรดน้ำ 9,500/ค่าบำรุง กทม.146,266/</t>
  </si>
  <si>
    <t xml:space="preserve"> ค่าธรรมเนียมคนต่างด้าวฯ (ทร.38/1) 7,060/ค่าธรรมเนียมคนต่างด้าวทำบัตรคนไม่มีสัญชาติ 11,700/</t>
  </si>
  <si>
    <t>ประจำเดือน  กันยายน  2557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</si>
  <si>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-ค่าบริการขนวัสดุ 4,000/แจ้งย้ายปลายทาง 33,480/ชดใช้ค่าเสียหาย 220,040/</t>
    </r>
  </si>
  <si>
    <t xml:space="preserve"> ค่าธรรมเนียมคนต่างด้าวฯ (ทร.38/1) 7,160/ค่าธรรมเนียมคนต่างด้าวทำบัตรคนไม่มีสัญชาติ 11,700/</t>
  </si>
  <si>
    <t>ค่าปรับเกินสัญญา 953,396.34</t>
  </si>
  <si>
    <t>ประจำเดือน  ตุลาคม  2557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</si>
  <si>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-ค่าขนเศษวัสดุ 8,000/แจ้งย้ายปลายทาง 2,640/ชดใช้ค่าเสียหาย 10,000</t>
    </r>
  </si>
  <si>
    <t>ค่าตอบแทนสิ่งล่วงล้ำลำน้ำ 1,250/ ค่าธรรมเนียมคนต่างด้าวฯ (ทร.38/1) 100/</t>
  </si>
  <si>
    <t>ภาษีที่ ปชช.ยกให้ 0.50</t>
  </si>
  <si>
    <r>
      <t xml:space="preserve"> </t>
    </r>
    <r>
      <rPr>
        <b/>
        <u val="single"/>
        <sz val="15"/>
        <rFont val="Angsana New"/>
        <family val="1"/>
      </rPr>
      <t>หัก</t>
    </r>
    <r>
      <rPr>
        <b/>
        <sz val="15"/>
        <rFont val="Angsana New"/>
        <family val="1"/>
      </rPr>
      <t xml:space="preserve"> ค่าใช้จ่ายในการจัดเก็บภาษีบำรุงท้องที่ 5%</t>
    </r>
  </si>
  <si>
    <t>ประจำเดือน  พฤศจิกายน  2557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</si>
  <si>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-ค่าบริการรถบรรทุกน้ำ 1,000/แจ้งย้ายปลายทาง 3,520/</t>
    </r>
  </si>
  <si>
    <t>ค่าธรรมเนียมคนต่างด้าวฯ (ทร.38/1) 140/ภาษีที่ ปชช.ยกให้ 20</t>
  </si>
  <si>
    <t>ประจำเดือน  ธันวาคม  2557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</si>
  <si>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-ค่าบริการรถบรรทุกน้ำ 500/แจ้งย้ายปลายทาง 2,580/</t>
    </r>
  </si>
  <si>
    <t>เหลือจ่ายวัดครุฑ 56-57 220,731</t>
  </si>
  <si>
    <t>เหลือจ่ายพิการ 55-56 253,000/เหลือจ่ายสูงอายุ 55-56 872,500/</t>
  </si>
  <si>
    <t>ค่าธรรมเนียมคนต่างด้าวฯ (ทร.38/1) 60/ภาษีที่ ปชช.ยกให้ 473.75/ขนเศษวัสดุ 4,000</t>
  </si>
  <si>
    <t>ประจำเดือน  มกราคม  2558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</si>
  <si>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-ค่าบริการรถบรรทุกน้ำ 500/แจ้งย้ายปลายทาง 3,500/</t>
    </r>
  </si>
  <si>
    <t>ค่าธรรมเนียมคนต่างด้าวฯ (ทร.38/1) 400/ภาษีที่ ปชช.ยกให้ 0.14/ขนเศษวัสดุ1,000</t>
  </si>
  <si>
    <t>ชดใช้ค่าเสียหาย 117,370.64/ค่าปรับเกินสัญญา 156,292/ค่าตอบแทนสิ่งล่วงล้ำลำน้ำ 20</t>
  </si>
  <si>
    <t>ประจำเดือน  กุมภาพันธ์  2558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</si>
  <si>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-ค่าบริการรถบรรทุกน้ำ 500/แจ้งย้ายปลายทาง 2,620/</t>
    </r>
  </si>
  <si>
    <t>ค่าธรรมเนียมคนต่างด้าวฯ (ทร.38/1) 720/ค่าธรรมเนียมคนไม่มีสัญชาติ 120/</t>
  </si>
  <si>
    <t>ค่าตอบแทนสิ่งล่วงล้ำลำน้ำ 4,460</t>
  </si>
  <si>
    <t>ประจำเดือน มีนาคม  2558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</si>
  <si>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-ค่าบริการรถบรรทุกน้ำ 1,500/แจ้งย้ายปลายทาง 3,220/</t>
    </r>
  </si>
  <si>
    <t>ค่าธรรมเนียมคนต่างด้าวฯ (ทร.38/1)1,220/ค่าขนเศษวัสดุ 3,000</t>
  </si>
  <si>
    <t>ประจำเดือน เมษายน  2558</t>
  </si>
  <si>
    <t xml:space="preserve">     2. การพ่นหมอกกำจัดยุง</t>
  </si>
  <si>
    <t xml:space="preserve">     3. การทำการต่าง ๆ ในที่สาธารณะ</t>
  </si>
  <si>
    <t xml:space="preserve">     5. การบริการตัดและขุดต้นไม้</t>
  </si>
  <si>
    <t xml:space="preserve">     4. การทำความสะอาด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</si>
  <si>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-ค่าบริการรถบรรทุกน้ำ 500/แจ้งย้ายปลายทาง 3,120/</t>
    </r>
  </si>
  <si>
    <t>ค่าธรรมเนียมคนต่างด้าวฯ (ทร.38/1)360</t>
  </si>
  <si>
    <t>ประจำเดือน พฤษภาคม  2558</t>
  </si>
  <si>
    <t>ค่าธรรมเนียมคนต่างด้าวฯ (ทร.38/1)520/ขายทอดตลาด 547,000/ค่าปรับเกินสัญญา 503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</si>
  <si>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-แจ้งย้ายปลายทาง 3,100/ค่าบำรุง กทม. 75,531/ค่าขนเศษวัสดุ 500</t>
    </r>
  </si>
  <si>
    <t>ประจำเดือน มิถุนายน  2558</t>
  </si>
  <si>
    <t>(250.00)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</si>
  <si>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-แจ้งย้ายปลายทาง 2,460/ค่าดูแลรักษาคลอง 1,155,000/</t>
    </r>
  </si>
  <si>
    <t>ค่าธรรมเนียมคนต่างด้าวฯ (ทร.38/1)720/ค่าบริการรถบรรทุกน้ำ 500</t>
  </si>
  <si>
    <t>ประจำเดือน  กรกฎาคม  2558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</si>
  <si>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-แจ้งย้ายปลายทาง 2,700/ค่าเวนคืนต้นไม้ 3,733,000/</t>
    </r>
  </si>
  <si>
    <t>ค่าธรรมเนียมคนต่างด้าวฯ (ทร.38/1)580</t>
  </si>
  <si>
    <t>ประจำเดือน  สิงหาคม  2558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</si>
  <si>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-แจ้งย้ายปลายทาง 2,760/ค่าบริการรถบรรทุกน้ำ 2,500/</t>
    </r>
  </si>
  <si>
    <t>ค่าธรรมเนียมคนต่างด้าวฯ (ทร.38/1)140/เงินยืมเงินสะสมไปทดรองราชการ 980</t>
  </si>
  <si>
    <t>ประจำเดือน  กันยายน  2558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</si>
  <si>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-แจ้งย้ายปลายทาง 2,580/ค่าบริการรถบรรทุกน้ำ 2,500/</t>
    </r>
  </si>
  <si>
    <t>ค่าธรรมเนียมคนต่างด้าวฯ (ทร.38/1)100/ค่าขนเศษวัสดุ 3,500/</t>
  </si>
  <si>
    <t>ค่าปรับเกินสัญญาและเงินประกันสัญญาที่หมดภาระผูกพัน 127,955.15/</t>
  </si>
  <si>
    <t>ค่าตอบแทนสิ่งล่วงล้ำลำน้ำ 40/ภาษีที่ ปชช.ยกให้ กทม.23.32</t>
  </si>
  <si>
    <r>
      <rPr>
        <b/>
        <u val="single"/>
        <sz val="11"/>
        <rFont val="Angsana New"/>
        <family val="1"/>
      </rPr>
      <t>หัก</t>
    </r>
    <r>
      <rPr>
        <sz val="11"/>
        <rFont val="Angsana New"/>
        <family val="1"/>
      </rPr>
      <t xml:space="preserve"> โอนรายได้ กทม.ประเภทเบ็ดเตล็ดอื่น ชดใช้ค่าตอบแทนพิเศษ ขรก. 980</t>
    </r>
  </si>
  <si>
    <t>คงเหลือค่าเบ็ดเตล็ดอื่น ๆ 135,718.47</t>
  </si>
  <si>
    <t>ประจำเดือน  ตุลาคม  2558</t>
  </si>
  <si>
    <t>ค่าบริการรถบรรทุกน้ำ 6,000/ ค่าธรรมเนียมคนต่างด้าวฯ (ทร.38/1) 100</t>
  </si>
  <si>
    <t>ประจำเดือน  พฤศจิกายน  2558</t>
  </si>
  <si>
    <r>
      <t xml:space="preserve"> </t>
    </r>
    <r>
      <rPr>
        <b/>
        <sz val="11"/>
        <color indexed="9"/>
        <rFont val="Angsana New"/>
        <family val="1"/>
      </rPr>
      <t>ค่าเบ็ดเตล็ดอื่น ๆ</t>
    </r>
    <r>
      <rPr>
        <sz val="11"/>
        <color indexed="9"/>
        <rFont val="Angsana New"/>
        <family val="1"/>
      </rPr>
      <t xml:space="preserve"> -ค่าขนเศษวัสดุ 1,000/แจ้งย้ายปลายทาง 2,760/</t>
    </r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</si>
  <si>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-ค่าบริการรถบรรทุกน้ำ 6,000/แจ้งย้ายปลายทาง 2,760/</t>
    </r>
  </si>
  <si>
    <t>ค่าธรรมเนียมคนต่างด้าวฯ (ทร.38/1) 100/ค่าขนเศษวัสดุ 1,000</t>
  </si>
  <si>
    <t xml:space="preserve">         - ภาษีน้ำมัน (หน่วยงานอื่นรับแทน)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</si>
  <si>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46,303.05/แจ้งย้ายปลายทาง 3,260/</t>
    </r>
  </si>
  <si>
    <t>ค่าธรรมเนียมคนต่างด้าวฯ (ทร.38/1) 40/ค่าตอบแทนล่วงล้ำลำน้ำ 1,250</t>
  </si>
  <si>
    <t>ประจำเดือน  ธันวาคม  2558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</si>
  <si>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91,042.49/แจ้งย้ายปลายทาง 3,020/</t>
    </r>
  </si>
  <si>
    <t>ค่าธรรมเนียมคนต่างด้าวฯ (ทร.38/1) 140/ค่าบริการรถบรรทุกน้ำ 1,000/</t>
  </si>
  <si>
    <t>เงินที่ ปชช.ยกให้ กทม. 0.13</t>
  </si>
  <si>
    <t>ประจำเดือน  มกราคม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</si>
  <si>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91,939.50/แจ้งย้ายปลายทาง 2,560/</t>
    </r>
  </si>
  <si>
    <t>ค่าตอบแทนล่วงล้ำลำน้ำ 40/ค่าธรรมเนียมขุดดินถมดิน 2,000</t>
  </si>
  <si>
    <t>ค่าธรรมเนียมคนต่างด้าวฯ (ทร.38/1) 60/ค่าขนเศษวัสดุ 500/ค่าบำรุง กทม. 34,702/</t>
  </si>
  <si>
    <t>ประจำเดือน  กุมภาพันธ์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</si>
  <si>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96,919.15/แจ้งย้ายปลายทาง 2,880/</t>
    </r>
  </si>
  <si>
    <t>ค่าธรรมเนียมคนต่างด้าวฯ (ทร.38/1) 580/ค่าตอบแทนล่วงล้ำลำน้ำ 4,460/</t>
  </si>
  <si>
    <t>ภาษีที่ ปชช.ยกให้ กทม. 0.58 = 104,839.73</t>
  </si>
  <si>
    <r>
      <rPr>
        <u val="single"/>
        <sz val="11"/>
        <rFont val="Angsana New"/>
        <family val="1"/>
      </rPr>
      <t>หัก ถอนคืนค่าบำรุง กทม.</t>
    </r>
    <r>
      <rPr>
        <sz val="11"/>
        <rFont val="Angsana New"/>
        <family val="1"/>
      </rPr>
      <t xml:space="preserve">  23,134.66 คงเหลือ 81,705.07</t>
    </r>
  </si>
  <si>
    <t>ประจำเดือน  มีนาคม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</si>
  <si>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119,456.55/แจ้งย้ายปลายทาง 4,380/</t>
    </r>
  </si>
  <si>
    <t>ค่าธรรมเนียมคนต่างด้าวฯ (ทร.38/1) 620/ค่าตอบแทนล่วงล้ำลำน้ำ 20/</t>
  </si>
  <si>
    <t>ประจำเดือน  เมษายน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</si>
  <si>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129,574/แจ้งย้ายปลายทาง 3,000/</t>
    </r>
  </si>
  <si>
    <t>ค่าธรรมเนียมคนต่างด้าวฯ (ทร.38/1) 740/เงินรางวัล 3,400/</t>
  </si>
  <si>
    <t>ภาษีที่ ปชช.ยกให้ กทม. 62.50</t>
  </si>
  <si>
    <t>ประจำเดือน พฤษภาคม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</si>
  <si>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116,555.07/แจ้งย้ายปลายทาง 3,180/</t>
    </r>
  </si>
  <si>
    <t>ค่าธรรมเนียมคนต่างด้าวฯ (ทร.38/1) 320/ชดใช้ค่าเสียหาย 3,000/</t>
  </si>
  <si>
    <t>ขนเศษวัสดุ 500</t>
  </si>
  <si>
    <t>ประจำเดือน มิถุนายน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</si>
  <si>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122,905.60/แจ้งย้ายปลายทาง 2,600/</t>
    </r>
  </si>
  <si>
    <t>ค่าธรรมเนียมคนต่างด้าวฯ (ทร.38/1) 200/จำหน่าย ท/ส 56,000/</t>
  </si>
  <si>
    <t>ค่าปิดประกาศ 110/ค่าบำรุง กทม.99,314.50</t>
  </si>
  <si>
    <t>ประจำเดือน กรกฎาคม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</si>
  <si>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120,554.38/แจ้งย้ายปลายทาง 2,280/</t>
    </r>
  </si>
  <si>
    <t>ค่าธรรมเนียมคนต่างด้าวฯ (ทร.38/1) 160/ขนเศษวัสดุ 500/</t>
  </si>
  <si>
    <t>ค่าปิดประกาศ 100/ค่าบริการรถบรรทุกน้ำ 500</t>
  </si>
  <si>
    <t>ประจำเดือน  สิงหาคม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</si>
  <si>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117,866.51/แจ้งย้ายปลายทาง 2,860/</t>
    </r>
  </si>
  <si>
    <t>ค่าธรรมเนียมคนต่างด้าวฯ (ทร.38/1) 100/ขนเศษวัสดุ 1,000/</t>
  </si>
  <si>
    <t>ค่าปิดประกาศ 90/ค่าปรับเกินสัญญา 4,940</t>
  </si>
  <si>
    <t>ประจำเดือน  กันยายน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</si>
  <si>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-ภาษีน้ำมัน 125,453.60/แจ้งย้ายปลายทาง 2,520/</t>
    </r>
  </si>
  <si>
    <t>ค่าธรรมเนียมคนต่างด้าวฯ (ทร.38/1) 20/ค่าบริการรถบรรทุกน้ำ 1,500/</t>
  </si>
  <si>
    <t>ค่าปิดประกาศ 130/ค่าปรับเกินสัญญา 141,693</t>
  </si>
  <si>
    <t>ประจำเดือน  ตุลาคม  2559</t>
  </si>
  <si>
    <r>
      <t xml:space="preserve">     4.</t>
    </r>
    <r>
      <rPr>
        <sz val="14"/>
        <rFont val="Angsana New"/>
        <family val="1"/>
      </rPr>
      <t xml:space="preserve"> ภาษีบำรุง กทม.สำหรับน้ำมันฯ (เริ่มใช้ ต.ค.59)</t>
    </r>
  </si>
  <si>
    <t>ค่าธรรมเนียมคนต่างด้าวฯ (ทร.38/1) 20/ค่าขนเศษวัสดุ 840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</si>
  <si>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-ค่าปิดประกาศ 200/แจ้งย้ายปลายทาง 2,540/</t>
    </r>
  </si>
  <si>
    <t>ประจำเดือน  พฤศจิกายน  2559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</si>
  <si>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-ค่าปิดประกาศ 170/แจ้งย้ายปลายทาง 2,420/</t>
    </r>
  </si>
  <si>
    <t>ค่าธรรมเนียมคนต่างด้าวฯ (ทร.38/1) 120/ค่าตอบแทนสิ่งล่วงล้ำลำน้ำ 1,250/</t>
  </si>
  <si>
    <t>ค่าบำรุง กทม. 5,400</t>
  </si>
  <si>
    <t>ประจำเดือน  ธันวาคม  2559</t>
  </si>
  <si>
    <t>ค่าธรรมเนียมคนต่างด้าวฯ (ทร.38/1) 60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</si>
  <si>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-ค่าปิดประกาศ 130/แจ้งย้ายปลายทาง 2,340/</t>
    </r>
  </si>
  <si>
    <t>ประจำเดือน  มกราคม  2560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</si>
  <si>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-ค่าปิดประกาศ 80/แจ้งย้ายปลายทาง 2,500/</t>
    </r>
  </si>
  <si>
    <t>ค่าธรรมเนียมคนต่างด้าวฯ (ทร.38/1) 60/ค่าขนเศษวัสดุ 2,000</t>
  </si>
  <si>
    <t>ประจำเดือน  กุมภาพันธ์  2560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</si>
  <si>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-ค่าปิดประกาศ 220/แจ้งย้ายปลายทาง 2,820/</t>
    </r>
  </si>
  <si>
    <t>ค่าธรรมเนียมคนต่างด้าวฯ (ทร.38/1) 200/ค่าขนเศษวัสดุ 2,900/</t>
  </si>
  <si>
    <t>ค่าตอบแทนสิ่งล่วงล้ำลำน้ำ 2,060/ค่าบริการรถบรรทุกน้ำ 3,000</t>
  </si>
  <si>
    <t>ประจำเดือน  มีนาคม  2560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</si>
  <si>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-ค่าปิดประกาศ 90/แจ้งย้ายปลายทาง 3,180/</t>
    </r>
  </si>
  <si>
    <t>ค่าธรรมเนียมคนต่างด้าวฯ (ทร.38/1) 100/ ค่าบริการรถบรรุทกน้ำ 3,000/</t>
  </si>
  <si>
    <t>ค่าตอบแทนสิ่งล่วงล้ำลำน้ำ 20/ภาษีที่ ปชช.ยกให้ กทม.0.84</t>
  </si>
  <si>
    <t>ประจำเดือน  เมษายน  2560</t>
  </si>
  <si>
    <r>
      <t xml:space="preserve"> </t>
    </r>
    <r>
      <rPr>
        <b/>
        <sz val="11"/>
        <rFont val="Angsana New"/>
        <family val="1"/>
      </rPr>
      <t>ค่าเบ็ดเตล็ดอื่น ๆ</t>
    </r>
    <r>
      <rPr>
        <sz val="11"/>
        <rFont val="Angsana New"/>
        <family val="1"/>
      </rPr>
      <t xml:space="preserve"> -ค่าปิดประกาศ 130/แจ้งย้ายปลายทาง 2,480/</t>
    </r>
  </si>
  <si>
    <t>ค่าธรรมเนียมคนต่างด้าวฯ (ทร.38/1) 100/ ค่าขนเศษวัสดุ 500/</t>
  </si>
  <si>
    <t>ค่าปรับเกินสัญญา 6,000</t>
  </si>
  <si>
    <t>ประจำเดือน  พฤษภาคม  2560</t>
  </si>
  <si>
    <t>ค่าธรรมเนียมคนต่างด้าวฯ (ทร.38/1) 40/ ค่าขนเศษวัสดุ 2,700/</t>
  </si>
  <si>
    <t>ค่าบำรุง กทม.108,767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</si>
  <si>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-ค่าปิดประกาศ 100/แจ้งย้ายปลายทาง 4,080/</t>
    </r>
  </si>
  <si>
    <t>ประจำเดือน  มิถุนายน  2560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</si>
  <si>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-ค่าปิดประกาศ 50/แจ้งย้ายปลายทาง 2,780/</t>
    </r>
  </si>
  <si>
    <t>ค่าธรรมเนียมคนต่างด้าวฯ (ทร.38/1) 60/ ค่าขนเศษวัสดุ 1,500/</t>
  </si>
  <si>
    <t>ค่าจำหน่าย ท/ส 185,500/ค่าเก็บมูลฝอยอันตราย 1,000</t>
  </si>
  <si>
    <t xml:space="preserve">                   ซึ่งลูกหนี้นำเงินมาชำระเดือน ก.ค.60 </t>
  </si>
  <si>
    <r>
      <t>หมายเหตุ</t>
    </r>
    <r>
      <rPr>
        <sz val="15"/>
        <rFont val="Angsana New"/>
        <family val="1"/>
      </rPr>
      <t xml:space="preserve">  มีลูกหนี้เช็ดขัดข้อง จำนวน 157,456.80 บาท</t>
    </r>
  </si>
  <si>
    <t>ประจำเดือน กรกฎาคม  2560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</si>
  <si>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-ค่าปิดประกาศ 140/แจ้งย้ายปลายทาง 2,240/</t>
    </r>
  </si>
  <si>
    <t>ค่าธรรมเนียมคนต่างด้าวฯ (ทร.38/1) 320/ ค่าขนเศษวัสดุ 1,600/</t>
  </si>
  <si>
    <t>ค่าตอบแทนสิ่งล่วงล้ำลำน้ำ 2,400</t>
  </si>
  <si>
    <t>ประจำเดือน สิงหาคม  2560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</si>
  <si>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-ค่าปิดประกาศ 240/แจ้งย้ายปลายทาง 2,300/</t>
    </r>
  </si>
  <si>
    <t>ค่าธรรมเนียมคนต่างด้าวฯ (ทร.38/1) 1,260/ ค่าขนเศษวัสดุ 3,700/</t>
  </si>
  <si>
    <t>ภาษีที่ ปชช.ยกให้ กทม. 50</t>
  </si>
  <si>
    <t>ประจำเดือน กันยายน  2560</t>
  </si>
  <si>
    <r>
      <t xml:space="preserve"> </t>
    </r>
    <r>
      <rPr>
        <b/>
        <sz val="11"/>
        <color indexed="8"/>
        <rFont val="Angsana New"/>
        <family val="1"/>
      </rPr>
      <t>ค่าเบ็ดเตล็ดอื่น ๆ</t>
    </r>
    <r>
      <rPr>
        <sz val="11"/>
        <color indexed="8"/>
        <rFont val="Angsana New"/>
        <family val="1"/>
      </rPr>
      <t xml:space="preserve"> -ค่าปิดประกาศ 160/แจ้งย้ายปลายทาง 2,600/</t>
    </r>
  </si>
  <si>
    <t>ค่าธรรมเนียมคนต่างด้าวฯ (ทร.38/1) 680/ ค่าขนเศษวัสดุ 1,500/</t>
  </si>
  <si>
    <t>ชดใช้ค่าเสียหาย 23,425/ค่าปรับเกินสัญญา 24,328</t>
  </si>
  <si>
    <t>ประจำเดือน  ตุลาคม  2560</t>
  </si>
  <si>
    <r>
      <t xml:space="preserve">     7. </t>
    </r>
    <r>
      <rPr>
        <sz val="14"/>
        <rFont val="Angsana New"/>
        <family val="1"/>
      </rPr>
      <t>ค่าธรรมเนียมใบอนุญาตประกอบกิจการหอพัก</t>
    </r>
  </si>
  <si>
    <t xml:space="preserve">     8. ค่าธรรมเนียมใบอนุญาตประกอบ ผจก.หอพัก</t>
  </si>
  <si>
    <r>
      <t xml:space="preserve"> </t>
    </r>
    <r>
      <rPr>
        <u val="single"/>
        <sz val="15"/>
        <rFont val="Angsana New"/>
        <family val="1"/>
      </rPr>
      <t>ค่าธรรมเนียม ค่าใบอนุญาต ค่าปรับและค่าบริการ</t>
    </r>
  </si>
  <si>
    <r>
      <t>หมายเหตุ</t>
    </r>
    <r>
      <rPr>
        <sz val="15"/>
        <rFont val="Angsana New"/>
        <family val="1"/>
      </rPr>
      <t xml:space="preserve">  รายได้กรุงเทพมหานครต่างจากรายงานรายได้กรุงเทพมหานคร (ระบบ MIS) </t>
    </r>
  </si>
  <si>
    <t xml:space="preserve">                   - ภาษีน้ำมันหน่วยงานอื่นรับแทน จำนวน  29,115.59 บาท</t>
  </si>
  <si>
    <t xml:space="preserve">                                  </t>
  </si>
  <si>
    <t xml:space="preserve">                     (...............................................................)</t>
  </si>
  <si>
    <t>ประจำเดือน  พฤศจิกายน  2560</t>
  </si>
  <si>
    <t xml:space="preserve">                   - ลูกหนี้ภาษีโรงเรือนฯ                           </t>
  </si>
  <si>
    <t xml:space="preserve">                      ผลต่าง                                                      </t>
  </si>
  <si>
    <t xml:space="preserve">                   รายได้กรุงเทพมหานคร (ระบบ MIS)</t>
  </si>
  <si>
    <t xml:space="preserve">                   รายได้กรุงเทพมหานคร</t>
  </si>
  <si>
    <r>
      <t xml:space="preserve">                      </t>
    </r>
    <r>
      <rPr>
        <u val="single"/>
        <sz val="15"/>
        <rFont val="Angsana New"/>
        <family val="1"/>
      </rPr>
      <t>หัก</t>
    </r>
    <r>
      <rPr>
        <sz val="15"/>
        <rFont val="Angsana New"/>
        <family val="1"/>
      </rPr>
      <t xml:space="preserve">  ภาษีน้ำมันหน่วยงานอื่นรับแทน </t>
    </r>
  </si>
  <si>
    <t xml:space="preserve">                   ผลต่าง                                                      </t>
  </si>
  <si>
    <t>ประจำเดือน  ธันวาคม  2560</t>
  </si>
  <si>
    <t xml:space="preserve">     4. ค่าทำความสะอาด</t>
  </si>
  <si>
    <t>ประจำเดือน  มกราคม  2561</t>
  </si>
  <si>
    <t>ประจำเดือน  กุมภาพันธ์  2561</t>
  </si>
  <si>
    <t>ประจำเดือน  มีนาคม  2561</t>
  </si>
  <si>
    <t>ประจำเดือน  เมษายน  2561</t>
  </si>
  <si>
    <t>ประจำเดือน  พฤษภาคม  2561</t>
  </si>
  <si>
    <t xml:space="preserve">                   รายได้กรุงเทพมหานคร </t>
  </si>
  <si>
    <t xml:space="preserve">                   ผลต่าง (ภาษีน้ำมันหน่วยงานอื่นรับแทน)                                                     </t>
  </si>
  <si>
    <t>ประจำเดือน  มิถุนายน  2561</t>
  </si>
  <si>
    <t xml:space="preserve">                   ค่าเพิ่มรับชดใช้เช็ดคืน</t>
  </si>
  <si>
    <t xml:space="preserve">                   ภาษีน้ำมันหน่วยงานอื่นรับแทน                                                     </t>
  </si>
  <si>
    <t xml:space="preserve">                   ผลต่าง</t>
  </si>
  <si>
    <t>ประจำเดือน  กรกฎาคม  2561</t>
  </si>
  <si>
    <t>ประจำเดือน  สิงหาคม  2561</t>
  </si>
  <si>
    <t>ประจำเดือน  กันยายน  2561</t>
  </si>
  <si>
    <r>
      <t xml:space="preserve">                   </t>
    </r>
    <r>
      <rPr>
        <u val="single"/>
        <sz val="15"/>
        <rFont val="Angsana New"/>
        <family val="1"/>
      </rPr>
      <t>บวก</t>
    </r>
    <r>
      <rPr>
        <sz val="15"/>
        <rFont val="Angsana New"/>
        <family val="1"/>
      </rPr>
      <t xml:space="preserve"> ภาษีน้ำมันหน่วยงานอื่นรับแทน</t>
    </r>
  </si>
  <si>
    <r>
      <t xml:space="preserve">                   </t>
    </r>
    <r>
      <rPr>
        <u val="single"/>
        <sz val="15"/>
        <rFont val="Angsana New"/>
        <family val="1"/>
      </rPr>
      <t>หัก</t>
    </r>
    <r>
      <rPr>
        <sz val="15"/>
        <rFont val="Angsana New"/>
        <family val="1"/>
      </rPr>
      <t xml:space="preserve">   ภาษีน้ำมัน (จัดเก็บแทนหน่วยงานอื่น)</t>
    </r>
  </si>
  <si>
    <t xml:space="preserve">                   รายได้กรุงเทพมหานคร  (แยกประเภท)</t>
  </si>
  <si>
    <t>ประจำเดือน  ตุลาคม  2561</t>
  </si>
  <si>
    <t>ประจำเดือน  พฤศจิกายน  2561</t>
  </si>
  <si>
    <t>ประจำเดือน  ธันวาคม  2561</t>
  </si>
  <si>
    <t>ประจำเดือน  มกราคม  2562</t>
  </si>
  <si>
    <t>ประจำเดือน  กุมภาพันธ์  2562</t>
  </si>
  <si>
    <t xml:space="preserve">                   ผลต่าง  (ภาษีน้ำมันหน่วยงานอื่นรับแทน)                                                     </t>
  </si>
  <si>
    <t>ประจำเดือน  มีนาคม  2562</t>
  </si>
  <si>
    <t>ประจำเดือน  เมษายน  2562</t>
  </si>
  <si>
    <t>ประจำเดือน  พฤษภาคม  2562</t>
  </si>
  <si>
    <t>ประจำเดือน  มิถุนายน  2562</t>
  </si>
  <si>
    <t>ประจำเดือน  กรกฎาคม  2562</t>
  </si>
  <si>
    <t>ประจำเดือน  สิงหาคม  2562</t>
  </si>
  <si>
    <t>ประจำเดือน  กันยายน  2562</t>
  </si>
  <si>
    <t>ประจำเดือน  ตุลาคม  2562</t>
  </si>
  <si>
    <t xml:space="preserve">     4. ค่าธรรมเนียมขนถ่ายสิ่งปฏิกูลประเภทไขมัน</t>
  </si>
  <si>
    <r>
      <t xml:space="preserve">     5. </t>
    </r>
    <r>
      <rPr>
        <sz val="14"/>
        <rFont val="Angsana New"/>
        <family val="1"/>
      </rPr>
      <t>ค่าธรรมเนียมใบอนุญาตประกอบกิจการหอพัก</t>
    </r>
  </si>
  <si>
    <t xml:space="preserve">     6. ค่าธรรมเนียมใบอนุญาตประกอบ ผจก.หอพัก</t>
  </si>
  <si>
    <t xml:space="preserve">     7. ค่าธรรมเนียมบัตรประจำตัวประชาชน</t>
  </si>
  <si>
    <t xml:space="preserve">     8. ค่าธรรมเนียมจดทะเบียนพาณิชย์</t>
  </si>
  <si>
    <t xml:space="preserve">     4. ใบอนุญาตจำหน่ายสินค้าในที่สาธารณะ</t>
  </si>
  <si>
    <t xml:space="preserve">     5. ใบอนุญาตการโฆษณา</t>
  </si>
  <si>
    <t>ประจำเดือน  พฤษภาคม  2564</t>
  </si>
  <si>
    <t xml:space="preserve">     4. ภาษีที่ดินและสิ่งปลูกสร้าง</t>
  </si>
  <si>
    <r>
      <t xml:space="preserve">     5.</t>
    </r>
    <r>
      <rPr>
        <sz val="14"/>
        <rFont val="Angsana New"/>
        <family val="1"/>
      </rPr>
      <t xml:space="preserve"> ภาษีบำรุง กทม.สำหรับน้ำมันฯ (เริ่มใช้ ต.ค.59)</t>
    </r>
  </si>
  <si>
    <t>ประจำเดือน  มิถุนายน  2564</t>
  </si>
  <si>
    <t xml:space="preserve">     3. ค่าจำหน่ายทรัพย์สิน/วัสดุชำรุด (เริ่มใช้ ต.ค.63)</t>
  </si>
  <si>
    <t>ประจำเดือน  กรกฎาคม  2564</t>
  </si>
  <si>
    <t>ประจำเดือน  สิงหาคม  2564</t>
  </si>
  <si>
    <t>ประจำเดือน  กันยายน  2564</t>
  </si>
  <si>
    <t xml:space="preserve">     4. ชดใช้ค่าเสียหาย</t>
  </si>
  <si>
    <t xml:space="preserve">     5. ค่าเบ็ดเตล็ดอื่น ๆ</t>
  </si>
  <si>
    <t xml:space="preserve">     4. ค่าเบ็ดเตล็ดอื่น ๆ</t>
  </si>
  <si>
    <t>ประจำเดือน  ตุลาคม  2564</t>
  </si>
  <si>
    <t>ประจำเดือน  พฤศจิกายน  2564</t>
  </si>
  <si>
    <t>ประจำเดือน  ธันวาคม   2564</t>
  </si>
  <si>
    <t>ประจำเดือน  มกราคม   2565</t>
  </si>
  <si>
    <t>ประจำเดือน  กุมภาพันธ์   2565</t>
  </si>
  <si>
    <t>ประจำเดือน  มีนาคม   2565</t>
  </si>
  <si>
    <t>ประจำเดือน  เมษายน   2565</t>
  </si>
  <si>
    <t>ประจำเดือน  พฤษภาคม   2565</t>
  </si>
  <si>
    <t>ประจำเดือน  มิถุนายน   2565</t>
  </si>
  <si>
    <t>ประจำเดือน  กรกฎาคม   2565</t>
  </si>
  <si>
    <t>ประจำเดือน  สิงหาคม   2565</t>
  </si>
  <si>
    <t xml:space="preserve">     2. ค่าปรับเกินสัญญา</t>
  </si>
  <si>
    <t>ประจำเดือน  กันยายน   2565</t>
  </si>
  <si>
    <t>ประจำเดือน  มกราคม  2566</t>
  </si>
  <si>
    <t>ประมาณการรายรับ</t>
  </si>
  <si>
    <t>ประจำปี 2566</t>
  </si>
  <si>
    <t>สูงกว่าประมาณการ</t>
  </si>
  <si>
    <t>ต่ำกว่าประมาณการ</t>
  </si>
  <si>
    <t>สูงกว่า</t>
  </si>
  <si>
    <t>ต่ำกว่า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</si>
</sst>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0000"/>
    <numFmt numFmtId="202" formatCode="_-* #,##0.000_-;\-* #,##0.000_-;_-* &quot;-&quot;??_-;_-@_-"/>
    <numFmt numFmtId="203" formatCode="_-* #,##0.0000_-;\-* #,##0.0000_-;_-* &quot;-&quot;??_-;_-@_-"/>
    <numFmt numFmtId="204" formatCode="[&lt;=9999999][$-D000000]###\-####;[$-D000000]\(0#\)\ ###\-####"/>
    <numFmt numFmtId="205" formatCode="0.0"/>
  </numFmts>
  <fonts count="64">
    <font>
      <sz val="14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4"/>
      <name val="Angsana New"/>
      <family val="1"/>
    </font>
    <font>
      <sz val="14"/>
      <color indexed="9"/>
      <name val="Angsana New"/>
      <family val="1"/>
    </font>
    <font>
      <sz val="10"/>
      <color indexed="8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sz val="15"/>
      <name val="Angsana New"/>
      <family val="1"/>
    </font>
    <font>
      <u val="single"/>
      <sz val="15"/>
      <name val="Angsana New"/>
      <family val="1"/>
    </font>
    <font>
      <b/>
      <sz val="15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u val="single"/>
      <sz val="15"/>
      <name val="Angsana New"/>
      <family val="1"/>
    </font>
    <font>
      <b/>
      <u val="single"/>
      <sz val="11"/>
      <name val="Angsana New"/>
      <family val="1"/>
    </font>
    <font>
      <sz val="11"/>
      <color indexed="9"/>
      <name val="Angsana New"/>
      <family val="1"/>
    </font>
    <font>
      <b/>
      <sz val="11"/>
      <color indexed="9"/>
      <name val="Angsana New"/>
      <family val="1"/>
    </font>
    <font>
      <u val="single"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Angsana New"/>
      <family val="1"/>
    </font>
    <font>
      <b/>
      <sz val="15"/>
      <color indexed="10"/>
      <name val="Angsana New"/>
      <family val="1"/>
    </font>
    <font>
      <b/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1"/>
      <color theme="0"/>
      <name val="Angsana New"/>
      <family val="1"/>
    </font>
    <font>
      <sz val="15"/>
      <color rgb="FFFF0000"/>
      <name val="Angsana New"/>
      <family val="1"/>
    </font>
    <font>
      <b/>
      <sz val="15"/>
      <color rgb="FFFF0000"/>
      <name val="Angsana New"/>
      <family val="1"/>
    </font>
    <font>
      <b/>
      <sz val="15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0" fontId="2" fillId="0" borderId="10" xfId="0" applyFont="1" applyBorder="1" applyAlignment="1">
      <alignment/>
    </xf>
    <xf numFmtId="43" fontId="2" fillId="0" borderId="10" xfId="38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2" xfId="38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3" fontId="2" fillId="0" borderId="14" xfId="38" applyFont="1" applyBorder="1" applyAlignment="1">
      <alignment horizontal="center"/>
    </xf>
    <xf numFmtId="43" fontId="2" fillId="0" borderId="14" xfId="38" applyFont="1" applyBorder="1" applyAlignment="1">
      <alignment/>
    </xf>
    <xf numFmtId="43" fontId="2" fillId="0" borderId="15" xfId="38" applyFont="1" applyBorder="1" applyAlignment="1">
      <alignment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00" fontId="2" fillId="0" borderId="15" xfId="38" applyNumberFormat="1" applyFont="1" applyBorder="1" applyAlignment="1">
      <alignment horizontal="center"/>
    </xf>
    <xf numFmtId="200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3" fontId="2" fillId="0" borderId="15" xfId="38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7" xfId="38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18" xfId="38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3" fontId="2" fillId="0" borderId="19" xfId="38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43" fontId="2" fillId="0" borderId="20" xfId="38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43" fontId="2" fillId="0" borderId="20" xfId="38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3" fontId="2" fillId="0" borderId="21" xfId="38" applyFont="1" applyBorder="1" applyAlignment="1">
      <alignment horizontal="center"/>
    </xf>
    <xf numFmtId="0" fontId="2" fillId="0" borderId="22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43" fontId="2" fillId="0" borderId="22" xfId="38" applyFont="1" applyBorder="1" applyAlignment="1">
      <alignment/>
    </xf>
    <xf numFmtId="43" fontId="2" fillId="0" borderId="22" xfId="38" applyFont="1" applyBorder="1" applyAlignment="1">
      <alignment horizontal="center"/>
    </xf>
    <xf numFmtId="43" fontId="2" fillId="0" borderId="21" xfId="38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43" fontId="2" fillId="0" borderId="23" xfId="38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200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3" fontId="2" fillId="0" borderId="24" xfId="38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200" fontId="2" fillId="0" borderId="16" xfId="38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2" fillId="0" borderId="23" xfId="38" applyNumberFormat="1" applyFont="1" applyBorder="1" applyAlignment="1">
      <alignment horizontal="right"/>
    </xf>
    <xf numFmtId="43" fontId="2" fillId="0" borderId="23" xfId="38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38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43" fontId="12" fillId="0" borderId="15" xfId="38" applyFont="1" applyBorder="1" applyAlignment="1">
      <alignment horizontal="center"/>
    </xf>
    <xf numFmtId="43" fontId="12" fillId="0" borderId="12" xfId="38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2" fillId="0" borderId="14" xfId="38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43" fontId="12" fillId="0" borderId="18" xfId="38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43" fontId="12" fillId="0" borderId="20" xfId="38" applyFont="1" applyBorder="1" applyAlignment="1">
      <alignment/>
    </xf>
    <xf numFmtId="3" fontId="12" fillId="0" borderId="20" xfId="0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43" fontId="12" fillId="0" borderId="17" xfId="38" applyFont="1" applyBorder="1" applyAlignment="1">
      <alignment/>
    </xf>
    <xf numFmtId="0" fontId="14" fillId="0" borderId="11" xfId="0" applyFont="1" applyBorder="1" applyAlignment="1">
      <alignment/>
    </xf>
    <xf numFmtId="3" fontId="12" fillId="0" borderId="15" xfId="0" applyNumberFormat="1" applyFont="1" applyBorder="1" applyAlignment="1">
      <alignment horizontal="center"/>
    </xf>
    <xf numFmtId="43" fontId="12" fillId="0" borderId="15" xfId="38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/>
    </xf>
    <xf numFmtId="43" fontId="12" fillId="0" borderId="19" xfId="38" applyFont="1" applyBorder="1" applyAlignment="1">
      <alignment/>
    </xf>
    <xf numFmtId="0" fontId="13" fillId="0" borderId="20" xfId="0" applyFont="1" applyBorder="1" applyAlignment="1">
      <alignment/>
    </xf>
    <xf numFmtId="43" fontId="12" fillId="0" borderId="20" xfId="38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00" fontId="12" fillId="0" borderId="14" xfId="0" applyNumberFormat="1" applyFont="1" applyBorder="1" applyAlignment="1">
      <alignment horizontal="center"/>
    </xf>
    <xf numFmtId="43" fontId="12" fillId="0" borderId="14" xfId="38" applyFont="1" applyBorder="1" applyAlignment="1">
      <alignment/>
    </xf>
    <xf numFmtId="0" fontId="12" fillId="0" borderId="0" xfId="0" applyFont="1" applyBorder="1" applyAlignment="1">
      <alignment/>
    </xf>
    <xf numFmtId="200" fontId="12" fillId="0" borderId="0" xfId="0" applyNumberFormat="1" applyFont="1" applyBorder="1" applyAlignment="1">
      <alignment horizontal="center"/>
    </xf>
    <xf numFmtId="43" fontId="12" fillId="0" borderId="0" xfId="38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43" fontId="12" fillId="0" borderId="0" xfId="38" applyFont="1" applyAlignment="1">
      <alignment/>
    </xf>
    <xf numFmtId="43" fontId="12" fillId="0" borderId="10" xfId="38" applyFont="1" applyBorder="1" applyAlignment="1">
      <alignment/>
    </xf>
    <xf numFmtId="43" fontId="12" fillId="0" borderId="11" xfId="38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3" fontId="12" fillId="0" borderId="22" xfId="38" applyFont="1" applyBorder="1" applyAlignment="1">
      <alignment horizontal="center"/>
    </xf>
    <xf numFmtId="43" fontId="12" fillId="0" borderId="22" xfId="38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1" xfId="0" applyNumberFormat="1" applyFont="1" applyBorder="1" applyAlignment="1">
      <alignment horizontal="center"/>
    </xf>
    <xf numFmtId="43" fontId="12" fillId="0" borderId="21" xfId="38" applyFont="1" applyBorder="1" applyAlignment="1">
      <alignment horizontal="center"/>
    </xf>
    <xf numFmtId="0" fontId="14" fillId="0" borderId="20" xfId="0" applyFont="1" applyBorder="1" applyAlignment="1">
      <alignment/>
    </xf>
    <xf numFmtId="200" fontId="12" fillId="0" borderId="15" xfId="38" applyNumberFormat="1" applyFont="1" applyBorder="1" applyAlignment="1">
      <alignment horizontal="center"/>
    </xf>
    <xf numFmtId="0" fontId="14" fillId="0" borderId="22" xfId="0" applyFont="1" applyBorder="1" applyAlignment="1">
      <alignment/>
    </xf>
    <xf numFmtId="200" fontId="12" fillId="0" borderId="16" xfId="38" applyNumberFormat="1" applyFont="1" applyBorder="1" applyAlignment="1">
      <alignment horizontal="center"/>
    </xf>
    <xf numFmtId="43" fontId="12" fillId="0" borderId="16" xfId="38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43" fontId="12" fillId="0" borderId="23" xfId="38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43" fontId="59" fillId="0" borderId="0" xfId="38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49" fontId="12" fillId="0" borderId="20" xfId="38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43" fontId="12" fillId="0" borderId="11" xfId="38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38" applyFont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200" fontId="12" fillId="0" borderId="0" xfId="38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3" fontId="12" fillId="0" borderId="25" xfId="38" applyFont="1" applyBorder="1" applyAlignment="1">
      <alignment/>
    </xf>
    <xf numFmtId="43" fontId="12" fillId="0" borderId="19" xfId="38" applyFont="1" applyBorder="1" applyAlignment="1">
      <alignment horizontal="center"/>
    </xf>
    <xf numFmtId="43" fontId="61" fillId="0" borderId="20" xfId="38" applyFont="1" applyBorder="1" applyAlignment="1">
      <alignment/>
    </xf>
    <xf numFmtId="43" fontId="12" fillId="0" borderId="17" xfId="38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4" xfId="38" applyNumberFormat="1" applyFont="1" applyBorder="1" applyAlignment="1">
      <alignment horizontal="center"/>
    </xf>
    <xf numFmtId="43" fontId="1" fillId="0" borderId="0" xfId="38" applyFont="1" applyAlignment="1">
      <alignment horizontal="center"/>
    </xf>
    <xf numFmtId="43" fontId="12" fillId="0" borderId="15" xfId="38" applyFont="1" applyBorder="1" applyAlignment="1">
      <alignment horizontal="center"/>
    </xf>
    <xf numFmtId="43" fontId="12" fillId="0" borderId="0" xfId="38" applyFont="1" applyAlignment="1">
      <alignment horizontal="center"/>
    </xf>
    <xf numFmtId="43" fontId="12" fillId="0" borderId="26" xfId="38" applyFont="1" applyBorder="1" applyAlignment="1">
      <alignment horizontal="center"/>
    </xf>
    <xf numFmtId="43" fontId="12" fillId="0" borderId="27" xfId="38" applyFont="1" applyBorder="1" applyAlignment="1">
      <alignment horizontal="center"/>
    </xf>
    <xf numFmtId="43" fontId="2" fillId="0" borderId="0" xfId="38" applyFont="1" applyAlignment="1">
      <alignment horizontal="center"/>
    </xf>
    <xf numFmtId="43" fontId="2" fillId="0" borderId="15" xfId="38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3" fontId="12" fillId="0" borderId="30" xfId="38" applyFont="1" applyBorder="1" applyAlignment="1">
      <alignment horizontal="center"/>
    </xf>
    <xf numFmtId="43" fontId="12" fillId="0" borderId="31" xfId="38" applyFont="1" applyBorder="1" applyAlignment="1">
      <alignment horizontal="center"/>
    </xf>
    <xf numFmtId="43" fontId="12" fillId="0" borderId="32" xfId="38" applyFont="1" applyBorder="1" applyAlignment="1">
      <alignment horizontal="center"/>
    </xf>
    <xf numFmtId="43" fontId="12" fillId="0" borderId="33" xfId="38" applyFont="1" applyBorder="1" applyAlignment="1">
      <alignment horizontal="center"/>
    </xf>
    <xf numFmtId="0" fontId="12" fillId="0" borderId="34" xfId="0" applyFont="1" applyBorder="1" applyAlignment="1">
      <alignment/>
    </xf>
    <xf numFmtId="43" fontId="12" fillId="0" borderId="35" xfId="38" applyFont="1" applyBorder="1" applyAlignment="1">
      <alignment horizontal="center"/>
    </xf>
    <xf numFmtId="0" fontId="12" fillId="0" borderId="36" xfId="0" applyFont="1" applyBorder="1" applyAlignment="1">
      <alignment/>
    </xf>
    <xf numFmtId="43" fontId="12" fillId="0" borderId="37" xfId="38" applyFont="1" applyBorder="1" applyAlignment="1">
      <alignment/>
    </xf>
    <xf numFmtId="0" fontId="12" fillId="0" borderId="38" xfId="0" applyFont="1" applyBorder="1" applyAlignment="1">
      <alignment/>
    </xf>
    <xf numFmtId="43" fontId="12" fillId="0" borderId="39" xfId="38" applyFont="1" applyBorder="1" applyAlignment="1">
      <alignment/>
    </xf>
    <xf numFmtId="0" fontId="6" fillId="0" borderId="40" xfId="0" applyFont="1" applyBorder="1" applyAlignment="1">
      <alignment/>
    </xf>
    <xf numFmtId="43" fontId="12" fillId="0" borderId="29" xfId="38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2" fillId="0" borderId="45" xfId="0" applyFont="1" applyBorder="1" applyAlignment="1">
      <alignment/>
    </xf>
    <xf numFmtId="43" fontId="12" fillId="0" borderId="21" xfId="38" applyFont="1" applyBorder="1" applyAlignment="1">
      <alignment/>
    </xf>
    <xf numFmtId="3" fontId="12" fillId="33" borderId="15" xfId="0" applyNumberFormat="1" applyFont="1" applyFill="1" applyBorder="1" applyAlignment="1">
      <alignment horizontal="center"/>
    </xf>
    <xf numFmtId="43" fontId="12" fillId="33" borderId="15" xfId="38" applyFont="1" applyFill="1" applyBorder="1" applyAlignment="1">
      <alignment/>
    </xf>
    <xf numFmtId="43" fontId="12" fillId="33" borderId="46" xfId="38" applyFont="1" applyFill="1" applyBorder="1" applyAlignment="1">
      <alignment/>
    </xf>
    <xf numFmtId="200" fontId="12" fillId="33" borderId="29" xfId="0" applyNumberFormat="1" applyFont="1" applyFill="1" applyBorder="1" applyAlignment="1">
      <alignment horizontal="center"/>
    </xf>
    <xf numFmtId="43" fontId="12" fillId="33" borderId="29" xfId="38" applyFont="1" applyFill="1" applyBorder="1" applyAlignment="1">
      <alignment horizontal="center"/>
    </xf>
    <xf numFmtId="43" fontId="12" fillId="33" borderId="47" xfId="38" applyFont="1" applyFill="1" applyBorder="1" applyAlignment="1">
      <alignment/>
    </xf>
    <xf numFmtId="43" fontId="12" fillId="33" borderId="15" xfId="0" applyNumberFormat="1" applyFont="1" applyFill="1" applyBorder="1" applyAlignment="1">
      <alignment horizontal="center"/>
    </xf>
    <xf numFmtId="43" fontId="12" fillId="0" borderId="48" xfId="38" applyFont="1" applyBorder="1" applyAlignment="1">
      <alignment/>
    </xf>
    <xf numFmtId="43" fontId="61" fillId="0" borderId="20" xfId="38" applyFont="1" applyBorder="1" applyAlignment="1">
      <alignment horizontal="center"/>
    </xf>
    <xf numFmtId="43" fontId="61" fillId="0" borderId="11" xfId="38" applyFont="1" applyBorder="1" applyAlignment="1">
      <alignment horizontal="center"/>
    </xf>
    <xf numFmtId="43" fontId="61" fillId="33" borderId="15" xfId="38" applyFont="1" applyFill="1" applyBorder="1" applyAlignment="1">
      <alignment horizontal="center"/>
    </xf>
    <xf numFmtId="43" fontId="61" fillId="0" borderId="17" xfId="38" applyFont="1" applyBorder="1" applyAlignment="1">
      <alignment horizontal="center"/>
    </xf>
    <xf numFmtId="200" fontId="61" fillId="33" borderId="29" xfId="0" applyNumberFormat="1" applyFont="1" applyFill="1" applyBorder="1" applyAlignment="1">
      <alignment horizontal="center"/>
    </xf>
    <xf numFmtId="0" fontId="14" fillId="0" borderId="49" xfId="0" applyFont="1" applyBorder="1" applyAlignment="1">
      <alignment/>
    </xf>
    <xf numFmtId="43" fontId="14" fillId="0" borderId="12" xfId="38" applyFont="1" applyBorder="1" applyAlignment="1">
      <alignment/>
    </xf>
    <xf numFmtId="43" fontId="12" fillId="34" borderId="11" xfId="38" applyFont="1" applyFill="1" applyBorder="1" applyAlignment="1">
      <alignment horizontal="center"/>
    </xf>
    <xf numFmtId="0" fontId="14" fillId="0" borderId="50" xfId="0" applyFont="1" applyBorder="1" applyAlignment="1">
      <alignment/>
    </xf>
    <xf numFmtId="43" fontId="12" fillId="35" borderId="0" xfId="38" applyFont="1" applyFill="1" applyBorder="1" applyAlignment="1">
      <alignment horizontal="center"/>
    </xf>
    <xf numFmtId="43" fontId="61" fillId="35" borderId="0" xfId="38" applyFont="1" applyFill="1" applyBorder="1" applyAlignment="1">
      <alignment horizontal="center"/>
    </xf>
    <xf numFmtId="43" fontId="62" fillId="36" borderId="51" xfId="38" applyFont="1" applyFill="1" applyBorder="1" applyAlignment="1">
      <alignment horizontal="center"/>
    </xf>
    <xf numFmtId="43" fontId="14" fillId="0" borderId="20" xfId="38" applyFont="1" applyBorder="1" applyAlignment="1">
      <alignment horizontal="center"/>
    </xf>
    <xf numFmtId="43" fontId="14" fillId="0" borderId="37" xfId="38" applyFont="1" applyBorder="1" applyAlignment="1">
      <alignment/>
    </xf>
    <xf numFmtId="43" fontId="63" fillId="0" borderId="20" xfId="38" applyFont="1" applyBorder="1" applyAlignment="1">
      <alignment horizontal="center"/>
    </xf>
    <xf numFmtId="43" fontId="14" fillId="0" borderId="19" xfId="38" applyFont="1" applyBorder="1" applyAlignment="1">
      <alignment horizontal="center"/>
    </xf>
    <xf numFmtId="43" fontId="14" fillId="0" borderId="39" xfId="38" applyFont="1" applyBorder="1" applyAlignment="1">
      <alignment/>
    </xf>
    <xf numFmtId="43" fontId="14" fillId="0" borderId="21" xfId="38" applyFont="1" applyBorder="1" applyAlignment="1">
      <alignment horizontal="center"/>
    </xf>
    <xf numFmtId="43" fontId="14" fillId="0" borderId="14" xfId="38" applyFont="1" applyBorder="1" applyAlignment="1">
      <alignment horizontal="center"/>
    </xf>
    <xf numFmtId="43" fontId="14" fillId="0" borderId="48" xfId="38" applyFont="1" applyBorder="1" applyAlignment="1">
      <alignment/>
    </xf>
    <xf numFmtId="43" fontId="14" fillId="34" borderId="11" xfId="38" applyFont="1" applyFill="1" applyBorder="1" applyAlignment="1">
      <alignment horizontal="center"/>
    </xf>
    <xf numFmtId="43" fontId="14" fillId="34" borderId="52" xfId="38" applyFont="1" applyFill="1" applyBorder="1" applyAlignment="1">
      <alignment horizontal="center"/>
    </xf>
    <xf numFmtId="43" fontId="14" fillId="36" borderId="51" xfId="38" applyFont="1" applyFill="1" applyBorder="1" applyAlignment="1">
      <alignment horizontal="center"/>
    </xf>
    <xf numFmtId="43" fontId="14" fillId="36" borderId="53" xfId="38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55">
      <selection activeCell="F59" sqref="F59"/>
    </sheetView>
  </sheetViews>
  <sheetFormatPr defaultColWidth="9.140625" defaultRowHeight="21.75"/>
  <cols>
    <col min="1" max="1" width="41.140625" style="1" customWidth="1"/>
    <col min="2" max="2" width="17.7109375" style="17" customWidth="1"/>
    <col min="3" max="3" width="15.7109375" style="2" customWidth="1"/>
    <col min="4" max="4" width="15.421875" style="2" customWidth="1"/>
    <col min="5" max="5" width="9.7109375" style="2" customWidth="1"/>
    <col min="6" max="6" width="17.7109375" style="2" customWidth="1"/>
    <col min="7" max="16384" width="9.140625" style="1" customWidth="1"/>
  </cols>
  <sheetData>
    <row r="1" spans="1:6" ht="22.5" customHeight="1">
      <c r="A1" s="145" t="s">
        <v>58</v>
      </c>
      <c r="B1" s="145"/>
      <c r="C1" s="145"/>
      <c r="D1" s="145"/>
      <c r="E1" s="145"/>
      <c r="F1" s="145"/>
    </row>
    <row r="2" spans="1:6" ht="22.5" customHeight="1" thickBot="1">
      <c r="A2" s="145" t="s">
        <v>397</v>
      </c>
      <c r="B2" s="145"/>
      <c r="C2" s="145"/>
      <c r="D2" s="145"/>
      <c r="E2" s="145"/>
      <c r="F2" s="145"/>
    </row>
    <row r="3" spans="1:7" ht="22.5" customHeight="1">
      <c r="A3" s="158"/>
      <c r="B3" s="152" t="s">
        <v>398</v>
      </c>
      <c r="C3" s="159" t="s">
        <v>31</v>
      </c>
      <c r="D3" s="159"/>
      <c r="E3" s="154" t="s">
        <v>400</v>
      </c>
      <c r="F3" s="155"/>
      <c r="G3" s="14"/>
    </row>
    <row r="4" spans="1:7" ht="22.5" customHeight="1" thickBot="1">
      <c r="A4" s="166" t="s">
        <v>35</v>
      </c>
      <c r="B4" s="153" t="s">
        <v>399</v>
      </c>
      <c r="C4" s="165" t="s">
        <v>9</v>
      </c>
      <c r="D4" s="165" t="s">
        <v>36</v>
      </c>
      <c r="E4" s="156" t="s">
        <v>401</v>
      </c>
      <c r="F4" s="157"/>
      <c r="G4" s="14"/>
    </row>
    <row r="5" spans="1:6" ht="22.5" customHeight="1">
      <c r="A5" s="162" t="s">
        <v>108</v>
      </c>
      <c r="B5" s="88"/>
      <c r="C5" s="89"/>
      <c r="D5" s="89"/>
      <c r="E5" s="89"/>
      <c r="F5" s="163"/>
    </row>
    <row r="6" spans="1:6" ht="22.5" customHeight="1">
      <c r="A6" s="160" t="s">
        <v>37</v>
      </c>
      <c r="B6" s="79">
        <v>500000</v>
      </c>
      <c r="C6" s="79">
        <v>28925</v>
      </c>
      <c r="D6" s="79">
        <v>236829.15</v>
      </c>
      <c r="E6" s="181" t="s">
        <v>403</v>
      </c>
      <c r="F6" s="161">
        <f>SUM(B6-D6)</f>
        <v>263170.85</v>
      </c>
    </row>
    <row r="7" spans="1:6" ht="22.5" customHeight="1">
      <c r="A7" s="160" t="s">
        <v>39</v>
      </c>
      <c r="B7" s="79">
        <v>10000</v>
      </c>
      <c r="C7" s="79">
        <v>0</v>
      </c>
      <c r="D7" s="79">
        <v>0</v>
      </c>
      <c r="E7" s="181" t="s">
        <v>403</v>
      </c>
      <c r="F7" s="161">
        <f>SUM(B7-D7)</f>
        <v>10000</v>
      </c>
    </row>
    <row r="8" spans="1:6" ht="22.5" customHeight="1">
      <c r="A8" s="160" t="s">
        <v>41</v>
      </c>
      <c r="B8" s="79">
        <v>18500000</v>
      </c>
      <c r="C8" s="79">
        <v>1031514.95</v>
      </c>
      <c r="D8" s="79">
        <v>1521057.77</v>
      </c>
      <c r="E8" s="181" t="s">
        <v>403</v>
      </c>
      <c r="F8" s="161">
        <f>SUM(B8-D8)</f>
        <v>16978942.23</v>
      </c>
    </row>
    <row r="9" spans="1:6" ht="22.5" customHeight="1">
      <c r="A9" s="160" t="s">
        <v>374</v>
      </c>
      <c r="B9" s="79">
        <v>109640000</v>
      </c>
      <c r="C9" s="79">
        <v>303896.7</v>
      </c>
      <c r="D9" s="79">
        <v>5184050.93</v>
      </c>
      <c r="E9" s="181" t="s">
        <v>403</v>
      </c>
      <c r="F9" s="161">
        <f>SUM(B9-D9)</f>
        <v>104455949.07</v>
      </c>
    </row>
    <row r="10" spans="1:6" ht="22.5" customHeight="1">
      <c r="A10" s="169" t="s">
        <v>375</v>
      </c>
      <c r="B10" s="130">
        <v>1075500</v>
      </c>
      <c r="C10" s="130">
        <v>83789.41</v>
      </c>
      <c r="D10" s="130">
        <v>331367.23</v>
      </c>
      <c r="E10" s="182" t="s">
        <v>403</v>
      </c>
      <c r="F10" s="161">
        <f>SUM(B10-D10)</f>
        <v>744132.77</v>
      </c>
    </row>
    <row r="11" spans="1:6" ht="22.5" customHeight="1">
      <c r="A11" s="170" t="s">
        <v>44</v>
      </c>
      <c r="B11" s="173">
        <f>SUM(B6:B10)</f>
        <v>129725500</v>
      </c>
      <c r="C11" s="174">
        <f>SUM(C6:C10)</f>
        <v>1448126.0599999998</v>
      </c>
      <c r="D11" s="174">
        <f>SUM(D6:D10)</f>
        <v>7273305.08</v>
      </c>
      <c r="E11" s="183" t="s">
        <v>403</v>
      </c>
      <c r="F11" s="175">
        <f>SUM(B11-D11)</f>
        <v>122452194.92</v>
      </c>
    </row>
    <row r="12" spans="1:6" ht="22.5" customHeight="1">
      <c r="A12" s="162" t="s">
        <v>321</v>
      </c>
      <c r="B12" s="88"/>
      <c r="C12" s="89"/>
      <c r="D12" s="89"/>
      <c r="E12" s="139"/>
      <c r="F12" s="163"/>
    </row>
    <row r="13" spans="1:11" ht="22.5" customHeight="1">
      <c r="A13" s="160" t="s">
        <v>110</v>
      </c>
      <c r="B13" s="78"/>
      <c r="C13" s="79"/>
      <c r="D13" s="79"/>
      <c r="E13" s="91"/>
      <c r="F13" s="161"/>
      <c r="K13" s="95"/>
    </row>
    <row r="14" spans="1:11" ht="22.5" customHeight="1">
      <c r="A14" s="160" t="s">
        <v>45</v>
      </c>
      <c r="B14" s="79">
        <v>7300000</v>
      </c>
      <c r="C14" s="79">
        <v>595260</v>
      </c>
      <c r="D14" s="79">
        <v>2464240</v>
      </c>
      <c r="E14" s="181" t="s">
        <v>403</v>
      </c>
      <c r="F14" s="161">
        <f aca="true" t="shared" si="0" ref="F14:F31">SUM(B14-D14)</f>
        <v>4835760</v>
      </c>
      <c r="K14" s="95"/>
    </row>
    <row r="15" spans="1:11" ht="22.5" customHeight="1">
      <c r="A15" s="160" t="s">
        <v>46</v>
      </c>
      <c r="B15" s="79">
        <v>450000</v>
      </c>
      <c r="C15" s="79">
        <v>47250</v>
      </c>
      <c r="D15" s="79">
        <v>134750</v>
      </c>
      <c r="E15" s="181" t="s">
        <v>403</v>
      </c>
      <c r="F15" s="161">
        <f t="shared" si="0"/>
        <v>315250</v>
      </c>
      <c r="K15" s="95"/>
    </row>
    <row r="16" spans="1:11" ht="22.5" customHeight="1">
      <c r="A16" s="160" t="s">
        <v>47</v>
      </c>
      <c r="B16" s="79">
        <v>100000</v>
      </c>
      <c r="C16" s="79">
        <v>4310.5</v>
      </c>
      <c r="D16" s="79">
        <v>12019</v>
      </c>
      <c r="E16" s="181" t="s">
        <v>403</v>
      </c>
      <c r="F16" s="161">
        <f t="shared" si="0"/>
        <v>87981</v>
      </c>
      <c r="K16" s="95"/>
    </row>
    <row r="17" spans="1:6" ht="22.5" customHeight="1">
      <c r="A17" s="160" t="s">
        <v>366</v>
      </c>
      <c r="B17" s="78"/>
      <c r="C17" s="79"/>
      <c r="D17" s="79"/>
      <c r="E17" s="91"/>
      <c r="F17" s="161"/>
    </row>
    <row r="18" spans="1:6" ht="22.5" customHeight="1">
      <c r="A18" s="160" t="s">
        <v>100</v>
      </c>
      <c r="B18" s="79">
        <v>520000</v>
      </c>
      <c r="C18" s="79">
        <v>32250</v>
      </c>
      <c r="D18" s="79">
        <v>195000</v>
      </c>
      <c r="E18" s="181" t="s">
        <v>403</v>
      </c>
      <c r="F18" s="161">
        <f t="shared" si="0"/>
        <v>325000</v>
      </c>
    </row>
    <row r="19" spans="1:6" ht="22.5" customHeight="1">
      <c r="A19" s="160" t="s">
        <v>367</v>
      </c>
      <c r="B19" s="91">
        <v>0</v>
      </c>
      <c r="C19" s="79">
        <v>0</v>
      </c>
      <c r="D19" s="79">
        <v>0</v>
      </c>
      <c r="E19" s="91"/>
      <c r="F19" s="161">
        <f t="shared" si="0"/>
        <v>0</v>
      </c>
    </row>
    <row r="20" spans="1:6" ht="22.5" customHeight="1">
      <c r="A20" s="160" t="s">
        <v>368</v>
      </c>
      <c r="B20" s="91">
        <v>0</v>
      </c>
      <c r="C20" s="79">
        <v>0</v>
      </c>
      <c r="D20" s="79">
        <v>0</v>
      </c>
      <c r="E20" s="91"/>
      <c r="F20" s="161">
        <f t="shared" si="0"/>
        <v>0</v>
      </c>
    </row>
    <row r="21" spans="1:6" ht="22.5" customHeight="1">
      <c r="A21" s="160" t="s">
        <v>369</v>
      </c>
      <c r="B21" s="78"/>
      <c r="C21" s="79"/>
      <c r="D21" s="79"/>
      <c r="E21" s="91"/>
      <c r="F21" s="161"/>
    </row>
    <row r="22" spans="1:6" ht="22.5" customHeight="1">
      <c r="A22" s="160" t="s">
        <v>49</v>
      </c>
      <c r="B22" s="79">
        <v>500000</v>
      </c>
      <c r="C22" s="79">
        <v>112950</v>
      </c>
      <c r="D22" s="79">
        <v>116640</v>
      </c>
      <c r="E22" s="181" t="s">
        <v>403</v>
      </c>
      <c r="F22" s="161">
        <f t="shared" si="0"/>
        <v>383360</v>
      </c>
    </row>
    <row r="23" spans="1:6" ht="22.5" customHeight="1">
      <c r="A23" s="160" t="s">
        <v>370</v>
      </c>
      <c r="B23" s="79">
        <v>10000</v>
      </c>
      <c r="C23" s="79">
        <v>650</v>
      </c>
      <c r="D23" s="79">
        <v>2170</v>
      </c>
      <c r="E23" s="181" t="s">
        <v>403</v>
      </c>
      <c r="F23" s="161">
        <f t="shared" si="0"/>
        <v>7830</v>
      </c>
    </row>
    <row r="24" spans="1:6" ht="22.5" customHeight="1">
      <c r="A24" s="160" t="s">
        <v>111</v>
      </c>
      <c r="B24" s="78"/>
      <c r="C24" s="79"/>
      <c r="D24" s="79"/>
      <c r="E24" s="91"/>
      <c r="F24" s="161"/>
    </row>
    <row r="25" spans="1:6" ht="22.5" customHeight="1">
      <c r="A25" s="160" t="s">
        <v>50</v>
      </c>
      <c r="B25" s="78"/>
      <c r="C25" s="79"/>
      <c r="D25" s="79"/>
      <c r="E25" s="91"/>
      <c r="F25" s="161"/>
    </row>
    <row r="26" spans="1:6" ht="22.5" customHeight="1">
      <c r="A26" s="160" t="s">
        <v>51</v>
      </c>
      <c r="B26" s="79">
        <v>1373900</v>
      </c>
      <c r="C26" s="79">
        <v>95425</v>
      </c>
      <c r="D26" s="79">
        <v>444470</v>
      </c>
      <c r="E26" s="181" t="s">
        <v>403</v>
      </c>
      <c r="F26" s="161">
        <f t="shared" si="0"/>
        <v>929430</v>
      </c>
    </row>
    <row r="27" spans="1:6" ht="22.5" customHeight="1">
      <c r="A27" s="160" t="s">
        <v>52</v>
      </c>
      <c r="B27" s="79"/>
      <c r="C27" s="79"/>
      <c r="D27" s="79"/>
      <c r="E27" s="91"/>
      <c r="F27" s="161"/>
    </row>
    <row r="28" spans="1:6" ht="22.5" customHeight="1">
      <c r="A28" s="160" t="s">
        <v>53</v>
      </c>
      <c r="B28" s="79">
        <v>645000</v>
      </c>
      <c r="C28" s="79">
        <v>41910</v>
      </c>
      <c r="D28" s="79">
        <v>104310</v>
      </c>
      <c r="E28" s="181" t="s">
        <v>403</v>
      </c>
      <c r="F28" s="161">
        <f t="shared" si="0"/>
        <v>540690</v>
      </c>
    </row>
    <row r="29" spans="1:10" ht="22.5" customHeight="1">
      <c r="A29" s="160" t="s">
        <v>91</v>
      </c>
      <c r="B29" s="79"/>
      <c r="C29" s="79"/>
      <c r="D29" s="79"/>
      <c r="E29" s="91"/>
      <c r="F29" s="161"/>
      <c r="J29" s="95"/>
    </row>
    <row r="30" spans="1:6" ht="22.5" customHeight="1">
      <c r="A30" s="160" t="s">
        <v>92</v>
      </c>
      <c r="B30" s="79">
        <v>85000</v>
      </c>
      <c r="C30" s="79">
        <v>23800</v>
      </c>
      <c r="D30" s="79">
        <v>70150</v>
      </c>
      <c r="E30" s="181" t="s">
        <v>403</v>
      </c>
      <c r="F30" s="161">
        <f t="shared" si="0"/>
        <v>14850</v>
      </c>
    </row>
    <row r="31" spans="1:6" ht="22.5" customHeight="1">
      <c r="A31" s="160" t="s">
        <v>371</v>
      </c>
      <c r="B31" s="79">
        <v>100000</v>
      </c>
      <c r="C31" s="79">
        <v>0</v>
      </c>
      <c r="D31" s="79">
        <v>44000</v>
      </c>
      <c r="E31" s="181" t="s">
        <v>403</v>
      </c>
      <c r="F31" s="161">
        <f t="shared" si="0"/>
        <v>56000</v>
      </c>
    </row>
    <row r="32" spans="1:6" ht="22.5" customHeight="1">
      <c r="A32" s="160" t="s">
        <v>372</v>
      </c>
      <c r="B32" s="79">
        <v>300</v>
      </c>
      <c r="C32" s="91">
        <v>70</v>
      </c>
      <c r="D32" s="79">
        <v>415</v>
      </c>
      <c r="E32" s="193" t="s">
        <v>402</v>
      </c>
      <c r="F32" s="194">
        <f>SUM(B32-D32)</f>
        <v>-115</v>
      </c>
    </row>
    <row r="33" spans="1:6" ht="22.5" customHeight="1">
      <c r="A33" s="160" t="s">
        <v>87</v>
      </c>
      <c r="B33" s="79">
        <v>74000</v>
      </c>
      <c r="C33" s="91">
        <v>0</v>
      </c>
      <c r="D33" s="79">
        <v>25000</v>
      </c>
      <c r="E33" s="181" t="s">
        <v>403</v>
      </c>
      <c r="F33" s="161">
        <f aca="true" t="shared" si="1" ref="F33:F38">SUM(B33-D33)</f>
        <v>49000</v>
      </c>
    </row>
    <row r="34" spans="1:6" ht="22.5" customHeight="1">
      <c r="A34" s="160" t="s">
        <v>88</v>
      </c>
      <c r="B34" s="79">
        <v>9000</v>
      </c>
      <c r="C34" s="79">
        <v>0</v>
      </c>
      <c r="D34" s="79">
        <v>0</v>
      </c>
      <c r="E34" s="181" t="s">
        <v>403</v>
      </c>
      <c r="F34" s="161">
        <f>SUM(B34-D34)</f>
        <v>9000</v>
      </c>
    </row>
    <row r="35" spans="1:6" ht="22.5" customHeight="1">
      <c r="A35" s="160" t="s">
        <v>112</v>
      </c>
      <c r="B35" s="79"/>
      <c r="C35" s="79"/>
      <c r="D35" s="79"/>
      <c r="E35" s="91"/>
      <c r="F35" s="161"/>
    </row>
    <row r="36" spans="1:6" ht="22.5" customHeight="1">
      <c r="A36" s="160" t="s">
        <v>55</v>
      </c>
      <c r="B36" s="79">
        <v>1500000</v>
      </c>
      <c r="C36" s="79">
        <v>177430</v>
      </c>
      <c r="D36" s="79">
        <v>533392</v>
      </c>
      <c r="E36" s="181" t="s">
        <v>403</v>
      </c>
      <c r="F36" s="161">
        <f t="shared" si="1"/>
        <v>966608</v>
      </c>
    </row>
    <row r="37" spans="1:6" ht="22.5" customHeight="1">
      <c r="A37" s="160" t="s">
        <v>113</v>
      </c>
      <c r="B37" s="78"/>
      <c r="C37" s="79"/>
      <c r="D37" s="79"/>
      <c r="E37" s="91"/>
      <c r="F37" s="161"/>
    </row>
    <row r="38" spans="1:6" ht="22.5" customHeight="1">
      <c r="A38" s="160" t="s">
        <v>56</v>
      </c>
      <c r="B38" s="91">
        <v>0</v>
      </c>
      <c r="C38" s="79">
        <v>12780</v>
      </c>
      <c r="D38" s="79">
        <v>12780</v>
      </c>
      <c r="E38" s="195" t="s">
        <v>402</v>
      </c>
      <c r="F38" s="194">
        <f t="shared" si="1"/>
        <v>-12780</v>
      </c>
    </row>
    <row r="39" spans="1:6" ht="22.5" customHeight="1">
      <c r="A39" s="160" t="s">
        <v>195</v>
      </c>
      <c r="B39" s="79">
        <v>3000</v>
      </c>
      <c r="C39" s="79">
        <v>1000</v>
      </c>
      <c r="D39" s="79">
        <v>1000</v>
      </c>
      <c r="E39" s="181" t="s">
        <v>403</v>
      </c>
      <c r="F39" s="161">
        <f>SUM(B39-D39)</f>
        <v>2000</v>
      </c>
    </row>
    <row r="40" spans="1:6" ht="22.5" customHeight="1">
      <c r="A40" s="160" t="s">
        <v>196</v>
      </c>
      <c r="B40" s="79">
        <v>10000</v>
      </c>
      <c r="C40" s="91">
        <v>12840</v>
      </c>
      <c r="D40" s="91">
        <v>33340</v>
      </c>
      <c r="E40" s="193" t="s">
        <v>402</v>
      </c>
      <c r="F40" s="194">
        <f>SUM(B40-D40)</f>
        <v>-23340</v>
      </c>
    </row>
    <row r="41" spans="1:6" ht="22.5" customHeight="1">
      <c r="A41" s="160" t="s">
        <v>334</v>
      </c>
      <c r="B41" s="79"/>
      <c r="C41" s="79"/>
      <c r="D41" s="79"/>
      <c r="E41" s="91"/>
      <c r="F41" s="161"/>
    </row>
    <row r="42" spans="1:6" ht="22.5" customHeight="1">
      <c r="A42" s="167" t="s">
        <v>197</v>
      </c>
      <c r="B42" s="83">
        <v>100000</v>
      </c>
      <c r="C42" s="94">
        <v>30800</v>
      </c>
      <c r="D42" s="94">
        <v>76200</v>
      </c>
      <c r="E42" s="184" t="s">
        <v>403</v>
      </c>
      <c r="F42" s="180">
        <f>SUM(B42-D42)</f>
        <v>23800</v>
      </c>
    </row>
    <row r="43" spans="1:6" ht="22.5" customHeight="1" thickBot="1">
      <c r="A43" s="164" t="s">
        <v>90</v>
      </c>
      <c r="B43" s="176">
        <f>SUM(B14:B42)</f>
        <v>12780200</v>
      </c>
      <c r="C43" s="177">
        <f>SUM(C14:C42)</f>
        <v>1188725.5</v>
      </c>
      <c r="D43" s="177">
        <f>SUM(D14:D42)</f>
        <v>4269876</v>
      </c>
      <c r="E43" s="185" t="s">
        <v>403</v>
      </c>
      <c r="F43" s="178">
        <f>SUM(F14:F42)</f>
        <v>8510324</v>
      </c>
    </row>
    <row r="44" spans="1:6" ht="22.5" customHeight="1">
      <c r="A44" s="147" t="s">
        <v>70</v>
      </c>
      <c r="B44" s="147"/>
      <c r="C44" s="147"/>
      <c r="D44" s="147"/>
      <c r="E44" s="147"/>
      <c r="F44" s="147"/>
    </row>
    <row r="45" spans="1:6" ht="22.5" customHeight="1" thickBot="1">
      <c r="A45" s="95"/>
      <c r="B45" s="115"/>
      <c r="C45" s="100"/>
      <c r="D45" s="100"/>
      <c r="E45" s="100"/>
      <c r="F45" s="97"/>
    </row>
    <row r="46" spans="1:6" ht="22.5" customHeight="1">
      <c r="A46" s="158"/>
      <c r="B46" s="152" t="s">
        <v>398</v>
      </c>
      <c r="C46" s="159" t="s">
        <v>31</v>
      </c>
      <c r="D46" s="159"/>
      <c r="E46" s="154" t="s">
        <v>400</v>
      </c>
      <c r="F46" s="155"/>
    </row>
    <row r="47" spans="1:6" ht="22.5" customHeight="1" thickBot="1">
      <c r="A47" s="166" t="s">
        <v>35</v>
      </c>
      <c r="B47" s="153" t="s">
        <v>399</v>
      </c>
      <c r="C47" s="165" t="s">
        <v>9</v>
      </c>
      <c r="D47" s="165" t="s">
        <v>36</v>
      </c>
      <c r="E47" s="156" t="s">
        <v>401</v>
      </c>
      <c r="F47" s="157"/>
    </row>
    <row r="48" spans="1:6" ht="22.5" customHeight="1">
      <c r="A48" s="162" t="s">
        <v>114</v>
      </c>
      <c r="B48" s="88"/>
      <c r="C48" s="89"/>
      <c r="D48" s="89"/>
      <c r="E48" s="89"/>
      <c r="F48" s="163"/>
    </row>
    <row r="49" spans="1:6" ht="22.5" customHeight="1">
      <c r="A49" s="160" t="s">
        <v>82</v>
      </c>
      <c r="B49" s="79">
        <v>927000</v>
      </c>
      <c r="C49" s="79">
        <v>90306</v>
      </c>
      <c r="D49" s="79">
        <v>361224</v>
      </c>
      <c r="E49" s="181" t="s">
        <v>403</v>
      </c>
      <c r="F49" s="161">
        <f>SUM(B49-D49)</f>
        <v>565776</v>
      </c>
    </row>
    <row r="50" spans="1:6" ht="22.5" customHeight="1">
      <c r="A50" s="160" t="s">
        <v>59</v>
      </c>
      <c r="B50" s="78"/>
      <c r="C50" s="91"/>
      <c r="D50" s="91"/>
      <c r="E50" s="91"/>
      <c r="F50" s="161"/>
    </row>
    <row r="51" spans="1:6" ht="22.5" customHeight="1">
      <c r="A51" s="171" t="s">
        <v>60</v>
      </c>
      <c r="B51" s="139">
        <v>0</v>
      </c>
      <c r="C51" s="89">
        <v>44005.91</v>
      </c>
      <c r="D51" s="89">
        <v>44005.91</v>
      </c>
      <c r="E51" s="196" t="s">
        <v>402</v>
      </c>
      <c r="F51" s="197">
        <f>SUM(B51-D51)</f>
        <v>-44005.91</v>
      </c>
    </row>
    <row r="52" spans="1:6" ht="22.5" customHeight="1">
      <c r="A52" s="170" t="s">
        <v>61</v>
      </c>
      <c r="B52" s="179">
        <f>SUM(B49:B51)</f>
        <v>927000</v>
      </c>
      <c r="C52" s="174">
        <f>SUM(C49:C51)</f>
        <v>134311.91</v>
      </c>
      <c r="D52" s="174">
        <f>SUM(D49:D51)</f>
        <v>405229.91000000003</v>
      </c>
      <c r="E52" s="183" t="s">
        <v>403</v>
      </c>
      <c r="F52" s="175">
        <f>SUM(F49:F51)</f>
        <v>521770.08999999997</v>
      </c>
    </row>
    <row r="53" spans="1:7" ht="22.5" customHeight="1">
      <c r="A53" s="162" t="s">
        <v>115</v>
      </c>
      <c r="B53" s="88"/>
      <c r="C53" s="89"/>
      <c r="D53" s="89"/>
      <c r="E53" s="89"/>
      <c r="F53" s="163"/>
      <c r="G53" s="14"/>
    </row>
    <row r="54" spans="1:6" ht="22.5" customHeight="1">
      <c r="A54" s="168" t="s">
        <v>62</v>
      </c>
      <c r="B54" s="172">
        <v>0</v>
      </c>
      <c r="C54" s="109">
        <v>0</v>
      </c>
      <c r="D54" s="109">
        <v>134650.66</v>
      </c>
      <c r="E54" s="198" t="s">
        <v>402</v>
      </c>
      <c r="F54" s="194">
        <f>SUM(B54-D54)</f>
        <v>-134650.66</v>
      </c>
    </row>
    <row r="55" spans="1:6" ht="22.5" customHeight="1">
      <c r="A55" s="160" t="s">
        <v>63</v>
      </c>
      <c r="B55" s="172"/>
      <c r="C55" s="109"/>
      <c r="D55" s="109"/>
      <c r="E55" s="198"/>
      <c r="F55" s="194"/>
    </row>
    <row r="56" spans="1:6" ht="22.5" customHeight="1">
      <c r="A56" s="160" t="s">
        <v>377</v>
      </c>
      <c r="B56" s="172"/>
      <c r="C56" s="109"/>
      <c r="D56" s="109"/>
      <c r="E56" s="109"/>
      <c r="F56" s="161"/>
    </row>
    <row r="57" spans="1:6" ht="22.5" customHeight="1">
      <c r="A57" s="160" t="s">
        <v>381</v>
      </c>
      <c r="B57" s="172"/>
      <c r="C57" s="109"/>
      <c r="D57" s="109"/>
      <c r="E57" s="109"/>
      <c r="F57" s="161"/>
    </row>
    <row r="58" spans="1:6" ht="22.5" customHeight="1">
      <c r="A58" s="160" t="s">
        <v>382</v>
      </c>
      <c r="B58" s="79">
        <v>0</v>
      </c>
      <c r="C58" s="79">
        <v>23450</v>
      </c>
      <c r="D58" s="79">
        <v>45750</v>
      </c>
      <c r="E58" s="193" t="s">
        <v>402</v>
      </c>
      <c r="F58" s="194">
        <f>SUM(B58-D58)</f>
        <v>-45750</v>
      </c>
    </row>
    <row r="59" spans="1:6" ht="22.5" customHeight="1">
      <c r="A59" s="169" t="s">
        <v>227</v>
      </c>
      <c r="B59" s="130">
        <v>0</v>
      </c>
      <c r="C59" s="94">
        <v>4168.34</v>
      </c>
      <c r="D59" s="94">
        <v>19026.29</v>
      </c>
      <c r="E59" s="199" t="s">
        <v>402</v>
      </c>
      <c r="F59" s="200">
        <f>SUM(B59-D59)</f>
        <v>-19026.29</v>
      </c>
    </row>
    <row r="60" spans="1:7" ht="22.5" customHeight="1" thickBot="1">
      <c r="A60" s="186" t="s">
        <v>66</v>
      </c>
      <c r="B60" s="187">
        <v>0</v>
      </c>
      <c r="C60" s="188">
        <f>SUM(C54:C59)</f>
        <v>27618.34</v>
      </c>
      <c r="D60" s="188">
        <f>SUM(D54:D59)</f>
        <v>199426.95</v>
      </c>
      <c r="E60" s="201" t="s">
        <v>402</v>
      </c>
      <c r="F60" s="202">
        <f>SUM(F54:F59)</f>
        <v>-199426.95</v>
      </c>
      <c r="G60" s="14"/>
    </row>
    <row r="61" spans="1:7" ht="22.5" customHeight="1" thickBot="1">
      <c r="A61" s="189" t="s">
        <v>67</v>
      </c>
      <c r="B61" s="203">
        <f>SUM(B11+B43+B52)</f>
        <v>143432700</v>
      </c>
      <c r="C61" s="203">
        <f>SUM(C11+C43+C52+C60)</f>
        <v>2798781.8099999996</v>
      </c>
      <c r="D61" s="203">
        <f>SUM(D11+D43+D52-D60)</f>
        <v>11748984.040000001</v>
      </c>
      <c r="E61" s="192" t="s">
        <v>403</v>
      </c>
      <c r="F61" s="204">
        <f>SUM(B61-D11-D43-D52+D60)</f>
        <v>131683715.96</v>
      </c>
      <c r="G61" s="14"/>
    </row>
    <row r="62" spans="1:7" ht="22.5" customHeight="1">
      <c r="A62" s="135"/>
      <c r="B62" s="190"/>
      <c r="C62" s="190"/>
      <c r="D62" s="190"/>
      <c r="E62" s="191"/>
      <c r="F62" s="190"/>
      <c r="G62" s="14"/>
    </row>
    <row r="63" spans="1:7" ht="22.5" customHeight="1">
      <c r="A63" s="135"/>
      <c r="B63" s="190"/>
      <c r="C63" s="190"/>
      <c r="D63" s="190"/>
      <c r="E63" s="191"/>
      <c r="F63" s="190"/>
      <c r="G63" s="14"/>
    </row>
    <row r="64" spans="1:7" ht="22.5" customHeight="1">
      <c r="A64" s="135"/>
      <c r="B64" s="190"/>
      <c r="C64" s="190"/>
      <c r="D64" s="190"/>
      <c r="E64" s="191"/>
      <c r="F64" s="190"/>
      <c r="G64" s="14"/>
    </row>
    <row r="65" spans="1:7" ht="22.5" customHeight="1">
      <c r="A65" s="135"/>
      <c r="B65" s="190"/>
      <c r="C65" s="190"/>
      <c r="D65" s="190"/>
      <c r="E65" s="191"/>
      <c r="F65" s="190"/>
      <c r="G65" s="14"/>
    </row>
    <row r="66" spans="1:7" ht="22.5" customHeight="1">
      <c r="A66" s="135"/>
      <c r="B66" s="190"/>
      <c r="C66" s="190"/>
      <c r="D66" s="190"/>
      <c r="E66" s="191"/>
      <c r="F66" s="190"/>
      <c r="G66" s="14"/>
    </row>
    <row r="67" spans="1:7" ht="22.5" customHeight="1">
      <c r="A67" s="135"/>
      <c r="B67" s="190"/>
      <c r="C67" s="190"/>
      <c r="D67" s="190"/>
      <c r="E67" s="191"/>
      <c r="F67" s="190"/>
      <c r="G67" s="14"/>
    </row>
    <row r="68" spans="1:7" ht="22.5" customHeight="1">
      <c r="A68" s="135"/>
      <c r="B68" s="190"/>
      <c r="C68" s="190"/>
      <c r="D68" s="190"/>
      <c r="E68" s="191"/>
      <c r="F68" s="190"/>
      <c r="G68" s="14"/>
    </row>
    <row r="69" spans="1:7" ht="22.5" customHeight="1">
      <c r="A69" s="135"/>
      <c r="B69" s="190"/>
      <c r="C69" s="190"/>
      <c r="D69" s="190"/>
      <c r="E69" s="191"/>
      <c r="F69" s="190"/>
      <c r="G69" s="14"/>
    </row>
    <row r="70" spans="1:7" ht="22.5" customHeight="1">
      <c r="A70" s="135"/>
      <c r="B70" s="190"/>
      <c r="C70" s="190"/>
      <c r="D70" s="190"/>
      <c r="E70" s="191"/>
      <c r="F70" s="190"/>
      <c r="G70" s="14"/>
    </row>
    <row r="71" spans="1:7" ht="22.5" customHeight="1">
      <c r="A71" s="135"/>
      <c r="B71" s="190"/>
      <c r="C71" s="190"/>
      <c r="D71" s="190"/>
      <c r="E71" s="191"/>
      <c r="F71" s="190"/>
      <c r="G71" s="14"/>
    </row>
    <row r="72" spans="1:7" ht="22.5" customHeight="1">
      <c r="A72" s="135"/>
      <c r="B72" s="190"/>
      <c r="C72" s="190"/>
      <c r="D72" s="190"/>
      <c r="E72" s="191"/>
      <c r="F72" s="190"/>
      <c r="G72" s="14"/>
    </row>
    <row r="73" spans="1:7" ht="22.5" customHeight="1">
      <c r="A73" s="135"/>
      <c r="B73" s="190"/>
      <c r="C73" s="190"/>
      <c r="D73" s="190"/>
      <c r="E73" s="191"/>
      <c r="F73" s="190"/>
      <c r="G73" s="14"/>
    </row>
    <row r="74" spans="1:7" ht="22.5" customHeight="1">
      <c r="A74" s="135"/>
      <c r="B74" s="190"/>
      <c r="C74" s="190"/>
      <c r="D74" s="190"/>
      <c r="E74" s="191"/>
      <c r="F74" s="190"/>
      <c r="G74" s="14"/>
    </row>
    <row r="75" spans="1:7" ht="22.5" customHeight="1">
      <c r="A75" s="135"/>
      <c r="B75" s="190"/>
      <c r="C75" s="190"/>
      <c r="D75" s="190"/>
      <c r="E75" s="191"/>
      <c r="F75" s="190"/>
      <c r="G75" s="14"/>
    </row>
    <row r="76" spans="1:7" ht="22.5" customHeight="1">
      <c r="A76" s="135"/>
      <c r="B76" s="190"/>
      <c r="C76" s="190"/>
      <c r="D76" s="190"/>
      <c r="E76" s="191"/>
      <c r="F76" s="190"/>
      <c r="G76" s="14"/>
    </row>
    <row r="77" spans="1:7" ht="22.5" customHeight="1">
      <c r="A77" s="135"/>
      <c r="B77" s="190"/>
      <c r="C77" s="190"/>
      <c r="D77" s="190"/>
      <c r="E77" s="191"/>
      <c r="F77" s="190"/>
      <c r="G77" s="14"/>
    </row>
    <row r="78" spans="1:7" ht="22.5" customHeight="1">
      <c r="A78" s="135"/>
      <c r="B78" s="190"/>
      <c r="C78" s="190"/>
      <c r="D78" s="190"/>
      <c r="E78" s="191"/>
      <c r="F78" s="190"/>
      <c r="G78" s="14"/>
    </row>
    <row r="79" spans="1:7" ht="22.5" customHeight="1">
      <c r="A79" s="135"/>
      <c r="B79" s="190"/>
      <c r="C79" s="190"/>
      <c r="D79" s="190"/>
      <c r="E79" s="191"/>
      <c r="F79" s="190"/>
      <c r="G79" s="14"/>
    </row>
    <row r="80" spans="1:7" ht="22.5" customHeight="1">
      <c r="A80" s="135"/>
      <c r="B80" s="190"/>
      <c r="C80" s="190"/>
      <c r="D80" s="190"/>
      <c r="E80" s="191"/>
      <c r="F80" s="190"/>
      <c r="G80" s="14"/>
    </row>
    <row r="81" spans="1:7" ht="22.5" customHeight="1">
      <c r="A81" s="135"/>
      <c r="B81" s="190"/>
      <c r="C81" s="190"/>
      <c r="D81" s="190"/>
      <c r="E81" s="191"/>
      <c r="F81" s="190"/>
      <c r="G81" s="14"/>
    </row>
    <row r="82" spans="1:7" ht="22.5" customHeight="1">
      <c r="A82" s="135"/>
      <c r="B82" s="190"/>
      <c r="C82" s="190"/>
      <c r="D82" s="190"/>
      <c r="E82" s="191"/>
      <c r="F82" s="190"/>
      <c r="G82" s="14"/>
    </row>
    <row r="83" spans="1:7" ht="22.5" customHeight="1">
      <c r="A83" s="135"/>
      <c r="B83" s="190"/>
      <c r="C83" s="190"/>
      <c r="D83" s="190"/>
      <c r="E83" s="191"/>
      <c r="F83" s="190"/>
      <c r="G83" s="14"/>
    </row>
    <row r="84" spans="1:7" ht="22.5" customHeight="1">
      <c r="A84" s="135"/>
      <c r="B84" s="190"/>
      <c r="C84" s="190"/>
      <c r="D84" s="190"/>
      <c r="E84" s="191"/>
      <c r="F84" s="190"/>
      <c r="G84" s="14"/>
    </row>
    <row r="85" spans="1:7" ht="22.5" customHeight="1">
      <c r="A85" s="135"/>
      <c r="B85" s="190"/>
      <c r="C85" s="190"/>
      <c r="D85" s="190"/>
      <c r="E85" s="191"/>
      <c r="F85" s="190"/>
      <c r="G85" s="14"/>
    </row>
    <row r="86" spans="1:7" ht="22.5" customHeight="1">
      <c r="A86" s="135"/>
      <c r="B86" s="190"/>
      <c r="C86" s="190"/>
      <c r="D86" s="190"/>
      <c r="E86" s="191"/>
      <c r="F86" s="190"/>
      <c r="G86" s="14"/>
    </row>
    <row r="87" spans="1:7" ht="22.5" customHeight="1">
      <c r="A87" s="135"/>
      <c r="B87" s="190"/>
      <c r="C87" s="190"/>
      <c r="D87" s="190"/>
      <c r="E87" s="191"/>
      <c r="F87" s="190"/>
      <c r="G87" s="14"/>
    </row>
    <row r="88" spans="1:7" ht="22.5" customHeight="1">
      <c r="A88" s="134"/>
      <c r="B88" s="115"/>
      <c r="C88" s="97"/>
      <c r="D88" s="97"/>
      <c r="E88" s="97"/>
      <c r="F88" s="97"/>
      <c r="G88" s="14"/>
    </row>
    <row r="89" spans="1:6" ht="21">
      <c r="A89" s="14"/>
      <c r="B89" s="19"/>
      <c r="C89" s="15"/>
      <c r="D89" s="15"/>
      <c r="E89" s="15"/>
      <c r="F89" s="15"/>
    </row>
  </sheetData>
  <sheetProtection/>
  <mergeCells count="9">
    <mergeCell ref="E3:F3"/>
    <mergeCell ref="E4:F4"/>
    <mergeCell ref="E46:F46"/>
    <mergeCell ref="E47:F47"/>
    <mergeCell ref="A1:F1"/>
    <mergeCell ref="A2:F2"/>
    <mergeCell ref="C3:D3"/>
    <mergeCell ref="A44:F44"/>
    <mergeCell ref="C46:D46"/>
  </mergeCells>
  <printOptions/>
  <pageMargins left="0.7480314960629921" right="0.2362204724409449" top="0.6692913385826772" bottom="0.15748031496062992" header="0.31496062992125984" footer="0.31496062992125984"/>
  <pageSetup horizontalDpi="600" verticalDpi="600" orientation="portrait" paperSize="9" scale="80" r:id="rId1"/>
  <rowBreaks count="1" manualBreakCount="1">
    <brk id="4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06"/>
  <sheetViews>
    <sheetView zoomScalePageLayoutView="0" workbookViewId="0" topLeftCell="A751">
      <selection activeCell="M782" sqref="M782"/>
    </sheetView>
  </sheetViews>
  <sheetFormatPr defaultColWidth="9.140625" defaultRowHeight="21.75"/>
  <cols>
    <col min="1" max="1" width="38.8515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102</v>
      </c>
      <c r="B2" s="145"/>
      <c r="C2" s="145"/>
      <c r="D2" s="145"/>
      <c r="E2" s="145"/>
      <c r="F2" s="145"/>
      <c r="G2" s="145"/>
    </row>
    <row r="3" spans="1:7" ht="22.5" customHeight="1">
      <c r="A3" s="3"/>
      <c r="B3" s="18"/>
      <c r="C3" s="4"/>
      <c r="D3" s="4"/>
      <c r="E3" s="4"/>
      <c r="F3" s="4"/>
      <c r="G3" s="4"/>
    </row>
    <row r="4" spans="1:8" ht="22.5" customHeight="1">
      <c r="A4" s="68"/>
      <c r="B4" s="69" t="s">
        <v>78</v>
      </c>
      <c r="C4" s="146" t="s">
        <v>31</v>
      </c>
      <c r="D4" s="146"/>
      <c r="E4" s="146" t="s">
        <v>32</v>
      </c>
      <c r="F4" s="146"/>
      <c r="G4" s="71" t="s">
        <v>33</v>
      </c>
      <c r="H4" s="7"/>
    </row>
    <row r="5" spans="1:8" ht="22.5" customHeight="1">
      <c r="A5" s="72" t="s">
        <v>35</v>
      </c>
      <c r="B5" s="72" t="s">
        <v>79</v>
      </c>
      <c r="C5" s="73" t="s">
        <v>9</v>
      </c>
      <c r="D5" s="73" t="s">
        <v>36</v>
      </c>
      <c r="E5" s="73" t="s">
        <v>9</v>
      </c>
      <c r="F5" s="73" t="s">
        <v>36</v>
      </c>
      <c r="G5" s="73" t="s">
        <v>34</v>
      </c>
      <c r="H5" s="7"/>
    </row>
    <row r="6" spans="1:7" ht="22.5" customHeight="1">
      <c r="A6" s="74" t="s">
        <v>108</v>
      </c>
      <c r="B6" s="75"/>
      <c r="C6" s="76"/>
      <c r="D6" s="76"/>
      <c r="E6" s="76"/>
      <c r="F6" s="76"/>
      <c r="G6" s="76"/>
    </row>
    <row r="7" spans="1:7" ht="22.5" customHeight="1">
      <c r="A7" s="77" t="s">
        <v>37</v>
      </c>
      <c r="B7" s="78">
        <v>66</v>
      </c>
      <c r="C7" s="79">
        <v>3598697.12</v>
      </c>
      <c r="D7" s="79">
        <v>3598697.12</v>
      </c>
      <c r="E7" s="79">
        <v>3624519.62</v>
      </c>
      <c r="F7" s="79">
        <v>3624519.62</v>
      </c>
      <c r="G7" s="79">
        <v>26867.5</v>
      </c>
    </row>
    <row r="8" spans="1:7" ht="22.5" customHeight="1">
      <c r="A8" s="77" t="s">
        <v>39</v>
      </c>
      <c r="B8" s="80">
        <v>99</v>
      </c>
      <c r="C8" s="79">
        <v>16017.44</v>
      </c>
      <c r="D8" s="79">
        <v>16017.44</v>
      </c>
      <c r="E8" s="79">
        <v>16017.44</v>
      </c>
      <c r="F8" s="79">
        <v>16017.44</v>
      </c>
      <c r="G8" s="79"/>
    </row>
    <row r="9" spans="1:7" ht="22.5" customHeight="1">
      <c r="A9" s="77" t="s">
        <v>41</v>
      </c>
      <c r="B9" s="78">
        <v>128</v>
      </c>
      <c r="C9" s="79">
        <v>355825.35</v>
      </c>
      <c r="D9" s="79">
        <v>355825.35</v>
      </c>
      <c r="E9" s="79">
        <v>355825.35</v>
      </c>
      <c r="F9" s="79">
        <v>355825.35</v>
      </c>
      <c r="G9" s="79"/>
    </row>
    <row r="10" spans="1:7" ht="22.5" customHeight="1">
      <c r="A10" s="81" t="s">
        <v>43</v>
      </c>
      <c r="B10" s="82"/>
      <c r="C10" s="83"/>
      <c r="D10" s="83"/>
      <c r="E10" s="83"/>
      <c r="F10" s="83"/>
      <c r="G10" s="83"/>
    </row>
    <row r="11" spans="1:7" ht="22.5" customHeight="1">
      <c r="A11" s="84" t="s">
        <v>44</v>
      </c>
      <c r="B11" s="85">
        <f aca="true" t="shared" si="0" ref="B11:G11">SUM(B7:B10)</f>
        <v>293</v>
      </c>
      <c r="C11" s="86">
        <f t="shared" si="0"/>
        <v>3970539.91</v>
      </c>
      <c r="D11" s="86">
        <f t="shared" si="0"/>
        <v>3970539.91</v>
      </c>
      <c r="E11" s="86">
        <f t="shared" si="0"/>
        <v>3996362.41</v>
      </c>
      <c r="F11" s="86">
        <f t="shared" si="0"/>
        <v>3996362.41</v>
      </c>
      <c r="G11" s="86">
        <f t="shared" si="0"/>
        <v>26867.5</v>
      </c>
    </row>
    <row r="12" spans="1:7" ht="22.5" customHeight="1">
      <c r="A12" s="87" t="s">
        <v>109</v>
      </c>
      <c r="B12" s="88"/>
      <c r="C12" s="89"/>
      <c r="D12" s="89"/>
      <c r="E12" s="89"/>
      <c r="F12" s="89"/>
      <c r="G12" s="89"/>
    </row>
    <row r="13" spans="1:7" ht="22.5" customHeight="1">
      <c r="A13" s="90" t="s">
        <v>81</v>
      </c>
      <c r="B13" s="78"/>
      <c r="C13" s="79"/>
      <c r="D13" s="79"/>
      <c r="E13" s="79"/>
      <c r="F13" s="79"/>
      <c r="G13" s="79"/>
    </row>
    <row r="14" spans="1:7" ht="22.5" customHeight="1">
      <c r="A14" s="77" t="s">
        <v>110</v>
      </c>
      <c r="B14" s="78"/>
      <c r="C14" s="79"/>
      <c r="D14" s="79"/>
      <c r="E14" s="79"/>
      <c r="F14" s="79"/>
      <c r="G14" s="79"/>
    </row>
    <row r="15" spans="1:7" ht="22.5" customHeight="1">
      <c r="A15" s="77" t="s">
        <v>45</v>
      </c>
      <c r="B15" s="80">
        <v>1463</v>
      </c>
      <c r="C15" s="79">
        <v>510380</v>
      </c>
      <c r="D15" s="79">
        <v>510380</v>
      </c>
      <c r="E15" s="79">
        <v>510380</v>
      </c>
      <c r="F15" s="79">
        <v>510380</v>
      </c>
      <c r="G15" s="79"/>
    </row>
    <row r="16" spans="1:7" ht="22.5" customHeight="1">
      <c r="A16" s="77" t="s">
        <v>46</v>
      </c>
      <c r="B16" s="78">
        <v>161</v>
      </c>
      <c r="C16" s="79">
        <v>46750</v>
      </c>
      <c r="D16" s="79">
        <v>46750</v>
      </c>
      <c r="E16" s="79">
        <v>46750</v>
      </c>
      <c r="F16" s="79">
        <v>46750</v>
      </c>
      <c r="G16" s="79"/>
    </row>
    <row r="17" spans="1:7" ht="22.5" customHeight="1">
      <c r="A17" s="77" t="s">
        <v>99</v>
      </c>
      <c r="B17" s="78"/>
      <c r="C17" s="79"/>
      <c r="D17" s="79"/>
      <c r="E17" s="79"/>
      <c r="F17" s="79"/>
      <c r="G17" s="79"/>
    </row>
    <row r="18" spans="1:7" ht="22.5" customHeight="1">
      <c r="A18" s="77" t="s">
        <v>100</v>
      </c>
      <c r="B18" s="78">
        <v>2</v>
      </c>
      <c r="C18" s="79">
        <v>24000</v>
      </c>
      <c r="D18" s="79">
        <v>24000</v>
      </c>
      <c r="E18" s="79">
        <v>24000</v>
      </c>
      <c r="F18" s="79">
        <v>24000</v>
      </c>
      <c r="G18" s="79"/>
    </row>
    <row r="19" spans="1:7" ht="22.5" customHeight="1">
      <c r="A19" s="77" t="s">
        <v>107</v>
      </c>
      <c r="B19" s="78">
        <v>8</v>
      </c>
      <c r="C19" s="79">
        <v>1949</v>
      </c>
      <c r="D19" s="79">
        <v>1949</v>
      </c>
      <c r="E19" s="79">
        <v>1949</v>
      </c>
      <c r="F19" s="79">
        <v>1949</v>
      </c>
      <c r="G19" s="79"/>
    </row>
    <row r="20" spans="1:7" ht="22.5" customHeight="1">
      <c r="A20" s="77" t="s">
        <v>48</v>
      </c>
      <c r="B20" s="78"/>
      <c r="C20" s="79"/>
      <c r="D20" s="79"/>
      <c r="E20" s="79"/>
      <c r="F20" s="79"/>
      <c r="G20" s="79"/>
    </row>
    <row r="21" spans="1:7" ht="22.5" customHeight="1">
      <c r="A21" s="77" t="s">
        <v>49</v>
      </c>
      <c r="B21" s="78">
        <v>1486</v>
      </c>
      <c r="C21" s="79">
        <v>42400</v>
      </c>
      <c r="D21" s="79">
        <v>42400</v>
      </c>
      <c r="E21" s="79">
        <v>42400</v>
      </c>
      <c r="F21" s="79">
        <v>42400</v>
      </c>
      <c r="G21" s="79"/>
    </row>
    <row r="22" spans="1:7" ht="22.5" customHeight="1">
      <c r="A22" s="77" t="s">
        <v>116</v>
      </c>
      <c r="B22" s="78">
        <v>26</v>
      </c>
      <c r="C22" s="79">
        <v>970</v>
      </c>
      <c r="D22" s="79">
        <v>970</v>
      </c>
      <c r="E22" s="79">
        <v>920</v>
      </c>
      <c r="F22" s="79">
        <v>920</v>
      </c>
      <c r="G22" s="79">
        <v>50</v>
      </c>
    </row>
    <row r="23" spans="1:7" ht="22.5" customHeight="1">
      <c r="A23" s="77" t="s">
        <v>111</v>
      </c>
      <c r="B23" s="78"/>
      <c r="C23" s="79"/>
      <c r="D23" s="79"/>
      <c r="E23" s="79"/>
      <c r="F23" s="79"/>
      <c r="G23" s="79"/>
    </row>
    <row r="24" spans="1:7" ht="22.5" customHeight="1">
      <c r="A24" s="77" t="s">
        <v>50</v>
      </c>
      <c r="B24" s="78"/>
      <c r="C24" s="79"/>
      <c r="D24" s="79"/>
      <c r="E24" s="79"/>
      <c r="F24" s="79"/>
      <c r="G24" s="79"/>
    </row>
    <row r="25" spans="1:7" ht="22.5" customHeight="1">
      <c r="A25" s="77" t="s">
        <v>51</v>
      </c>
      <c r="B25" s="78">
        <v>69</v>
      </c>
      <c r="C25" s="79">
        <v>150966</v>
      </c>
      <c r="D25" s="79">
        <v>150966</v>
      </c>
      <c r="E25" s="79">
        <v>150966</v>
      </c>
      <c r="F25" s="79">
        <v>150966</v>
      </c>
      <c r="G25" s="79"/>
    </row>
    <row r="26" spans="1:7" ht="22.5" customHeight="1">
      <c r="A26" s="77" t="s">
        <v>52</v>
      </c>
      <c r="B26" s="78"/>
      <c r="C26" s="79"/>
      <c r="D26" s="79"/>
      <c r="E26" s="79"/>
      <c r="F26" s="79"/>
      <c r="G26" s="79"/>
    </row>
    <row r="27" spans="1:7" ht="22.5" customHeight="1">
      <c r="A27" s="77" t="s">
        <v>53</v>
      </c>
      <c r="B27" s="78">
        <v>10</v>
      </c>
      <c r="C27" s="79">
        <v>23200</v>
      </c>
      <c r="D27" s="79">
        <v>23200</v>
      </c>
      <c r="E27" s="79">
        <v>23200</v>
      </c>
      <c r="F27" s="79">
        <v>23200</v>
      </c>
      <c r="G27" s="79"/>
    </row>
    <row r="28" spans="1:7" ht="22.5" customHeight="1">
      <c r="A28" s="77" t="s">
        <v>91</v>
      </c>
      <c r="B28" s="78"/>
      <c r="C28" s="79"/>
      <c r="D28" s="79"/>
      <c r="E28" s="79"/>
      <c r="F28" s="79"/>
      <c r="G28" s="79"/>
    </row>
    <row r="29" spans="1:7" ht="22.5" customHeight="1">
      <c r="A29" s="77" t="s">
        <v>92</v>
      </c>
      <c r="B29" s="78">
        <v>121</v>
      </c>
      <c r="C29" s="79">
        <v>42600</v>
      </c>
      <c r="D29" s="79">
        <v>42600</v>
      </c>
      <c r="E29" s="79">
        <v>42600</v>
      </c>
      <c r="F29" s="79">
        <v>42600</v>
      </c>
      <c r="G29" s="79"/>
    </row>
    <row r="30" spans="1:7" ht="22.5" customHeight="1">
      <c r="A30" s="77" t="s">
        <v>54</v>
      </c>
      <c r="B30" s="78">
        <v>10</v>
      </c>
      <c r="C30" s="79">
        <v>165</v>
      </c>
      <c r="D30" s="79">
        <v>165</v>
      </c>
      <c r="E30" s="79">
        <v>165</v>
      </c>
      <c r="F30" s="79">
        <v>165</v>
      </c>
      <c r="G30" s="79"/>
    </row>
    <row r="31" spans="1:7" ht="22.5" customHeight="1">
      <c r="A31" s="77" t="s">
        <v>86</v>
      </c>
      <c r="B31" s="78">
        <v>199</v>
      </c>
      <c r="C31" s="91">
        <v>19900</v>
      </c>
      <c r="D31" s="79">
        <v>19900</v>
      </c>
      <c r="E31" s="91">
        <v>19900</v>
      </c>
      <c r="F31" s="79">
        <v>19900</v>
      </c>
      <c r="G31" s="79"/>
    </row>
    <row r="32" spans="1:7" ht="22.5" customHeight="1">
      <c r="A32" s="77" t="s">
        <v>87</v>
      </c>
      <c r="B32" s="78"/>
      <c r="C32" s="91"/>
      <c r="D32" s="79"/>
      <c r="E32" s="91"/>
      <c r="F32" s="79"/>
      <c r="G32" s="79"/>
    </row>
    <row r="33" spans="1:7" ht="22.5" customHeight="1">
      <c r="A33" s="77" t="s">
        <v>88</v>
      </c>
      <c r="B33" s="78"/>
      <c r="C33" s="79"/>
      <c r="D33" s="79"/>
      <c r="E33" s="79"/>
      <c r="F33" s="79"/>
      <c r="G33" s="79"/>
    </row>
    <row r="34" spans="1:7" ht="22.5" customHeight="1">
      <c r="A34" s="77" t="s">
        <v>112</v>
      </c>
      <c r="B34" s="78"/>
      <c r="C34" s="79"/>
      <c r="D34" s="79"/>
      <c r="E34" s="79"/>
      <c r="F34" s="79"/>
      <c r="G34" s="79"/>
    </row>
    <row r="35" spans="1:7" ht="22.5" customHeight="1">
      <c r="A35" s="77" t="s">
        <v>55</v>
      </c>
      <c r="B35" s="78">
        <v>660</v>
      </c>
      <c r="C35" s="79">
        <v>127455</v>
      </c>
      <c r="D35" s="79">
        <v>127455</v>
      </c>
      <c r="E35" s="79">
        <v>127455</v>
      </c>
      <c r="F35" s="79">
        <v>127455</v>
      </c>
      <c r="G35" s="79"/>
    </row>
    <row r="36" spans="1:7" ht="22.5" customHeight="1">
      <c r="A36" s="77" t="s">
        <v>113</v>
      </c>
      <c r="B36" s="78"/>
      <c r="C36" s="79"/>
      <c r="D36" s="79"/>
      <c r="E36" s="79"/>
      <c r="F36" s="79"/>
      <c r="G36" s="79"/>
    </row>
    <row r="37" spans="1:7" ht="22.5" customHeight="1">
      <c r="A37" s="77" t="s">
        <v>56</v>
      </c>
      <c r="B37" s="80">
        <v>641</v>
      </c>
      <c r="C37" s="79">
        <v>15190</v>
      </c>
      <c r="D37" s="79">
        <v>15190</v>
      </c>
      <c r="E37" s="79">
        <v>15190</v>
      </c>
      <c r="F37" s="79">
        <v>15190</v>
      </c>
      <c r="G37" s="79"/>
    </row>
    <row r="38" spans="1:7" ht="22.5" customHeight="1">
      <c r="A38" s="77" t="s">
        <v>57</v>
      </c>
      <c r="B38" s="78">
        <v>1</v>
      </c>
      <c r="C38" s="91">
        <v>3020</v>
      </c>
      <c r="D38" s="91">
        <v>3020</v>
      </c>
      <c r="E38" s="91">
        <v>3020</v>
      </c>
      <c r="F38" s="91">
        <v>3020</v>
      </c>
      <c r="G38" s="79"/>
    </row>
    <row r="39" spans="1:7" ht="22.5" customHeight="1">
      <c r="A39" s="81" t="s">
        <v>89</v>
      </c>
      <c r="B39" s="92">
        <v>2</v>
      </c>
      <c r="C39" s="83">
        <v>11000</v>
      </c>
      <c r="D39" s="83">
        <v>11000</v>
      </c>
      <c r="E39" s="83">
        <v>11000</v>
      </c>
      <c r="F39" s="83">
        <v>11000</v>
      </c>
      <c r="G39" s="83"/>
    </row>
    <row r="40" spans="1:7" ht="22.5" customHeight="1">
      <c r="A40" s="54" t="s">
        <v>90</v>
      </c>
      <c r="B40" s="93">
        <f aca="true" t="shared" si="1" ref="B40:G40">SUM(B15:B39)</f>
        <v>4859</v>
      </c>
      <c r="C40" s="73">
        <f t="shared" si="1"/>
        <v>1019945</v>
      </c>
      <c r="D40" s="73">
        <f t="shared" si="1"/>
        <v>1019945</v>
      </c>
      <c r="E40" s="94">
        <f t="shared" si="1"/>
        <v>1019895</v>
      </c>
      <c r="F40" s="94">
        <f t="shared" si="1"/>
        <v>1019895</v>
      </c>
      <c r="G40" s="86">
        <f t="shared" si="1"/>
        <v>50</v>
      </c>
    </row>
    <row r="41" spans="1:7" ht="22.5" customHeight="1">
      <c r="A41" s="147" t="s">
        <v>70</v>
      </c>
      <c r="B41" s="147"/>
      <c r="C41" s="147"/>
      <c r="D41" s="147"/>
      <c r="E41" s="147"/>
      <c r="F41" s="147"/>
      <c r="G41" s="147"/>
    </row>
    <row r="42" spans="1:7" ht="22.5" customHeight="1">
      <c r="A42" s="98"/>
      <c r="B42" s="99"/>
      <c r="C42" s="100"/>
      <c r="D42" s="100"/>
      <c r="E42" s="100"/>
      <c r="F42" s="100"/>
      <c r="G42" s="101"/>
    </row>
    <row r="43" spans="1:7" ht="22.5" customHeight="1">
      <c r="A43" s="68"/>
      <c r="B43" s="69" t="s">
        <v>78</v>
      </c>
      <c r="C43" s="146" t="s">
        <v>31</v>
      </c>
      <c r="D43" s="146"/>
      <c r="E43" s="146" t="s">
        <v>32</v>
      </c>
      <c r="F43" s="146"/>
      <c r="G43" s="102" t="s">
        <v>33</v>
      </c>
    </row>
    <row r="44" spans="1:7" ht="22.5" customHeight="1">
      <c r="A44" s="72" t="s">
        <v>35</v>
      </c>
      <c r="B44" s="72" t="s">
        <v>79</v>
      </c>
      <c r="C44" s="73" t="s">
        <v>9</v>
      </c>
      <c r="D44" s="73" t="s">
        <v>36</v>
      </c>
      <c r="E44" s="73" t="s">
        <v>9</v>
      </c>
      <c r="F44" s="73" t="s">
        <v>36</v>
      </c>
      <c r="G44" s="73" t="s">
        <v>34</v>
      </c>
    </row>
    <row r="45" spans="1:7" ht="22.5" customHeight="1">
      <c r="A45" s="74" t="s">
        <v>114</v>
      </c>
      <c r="B45" s="75"/>
      <c r="C45" s="76"/>
      <c r="D45" s="76"/>
      <c r="E45" s="76"/>
      <c r="F45" s="76"/>
      <c r="G45" s="76"/>
    </row>
    <row r="46" spans="1:7" ht="22.5" customHeight="1">
      <c r="A46" s="77" t="s">
        <v>82</v>
      </c>
      <c r="B46" s="78">
        <v>1</v>
      </c>
      <c r="C46" s="79">
        <v>4500</v>
      </c>
      <c r="D46" s="79">
        <v>4500</v>
      </c>
      <c r="E46" s="79">
        <v>4500</v>
      </c>
      <c r="F46" s="79">
        <v>4500</v>
      </c>
      <c r="G46" s="79"/>
    </row>
    <row r="47" spans="1:7" ht="22.5" customHeight="1">
      <c r="A47" s="81" t="s">
        <v>59</v>
      </c>
      <c r="B47" s="103"/>
      <c r="C47" s="104"/>
      <c r="D47" s="104"/>
      <c r="E47" s="104"/>
      <c r="F47" s="104"/>
      <c r="G47" s="105"/>
    </row>
    <row r="48" spans="1:7" ht="22.5" customHeight="1">
      <c r="A48" s="87" t="s">
        <v>60</v>
      </c>
      <c r="B48" s="88">
        <v>1</v>
      </c>
      <c r="C48" s="89">
        <v>84375.66</v>
      </c>
      <c r="D48" s="89">
        <v>84375.66</v>
      </c>
      <c r="E48" s="89">
        <v>84375.66</v>
      </c>
      <c r="F48" s="89">
        <v>84375.66</v>
      </c>
      <c r="G48" s="89"/>
    </row>
    <row r="49" spans="1:7" ht="22.5" customHeight="1">
      <c r="A49" s="84" t="s">
        <v>61</v>
      </c>
      <c r="B49" s="106">
        <f>SUM(B41:B48)</f>
        <v>2</v>
      </c>
      <c r="C49" s="86">
        <f>SUM(C46:C48)</f>
        <v>88875.66</v>
      </c>
      <c r="D49" s="86">
        <f>SUM(D46:D48)</f>
        <v>88875.66</v>
      </c>
      <c r="E49" s="86">
        <f>SUM(E46:E48)</f>
        <v>88875.66</v>
      </c>
      <c r="F49" s="86">
        <f>SUM(F46:F48)</f>
        <v>88875.66</v>
      </c>
      <c r="G49" s="86"/>
    </row>
    <row r="50" spans="1:8" ht="22.5" customHeight="1">
      <c r="A50" s="87" t="s">
        <v>115</v>
      </c>
      <c r="B50" s="88"/>
      <c r="C50" s="89"/>
      <c r="D50" s="89"/>
      <c r="E50" s="89"/>
      <c r="F50" s="89"/>
      <c r="G50" s="89"/>
      <c r="H50" s="7"/>
    </row>
    <row r="51" spans="1:8" ht="22.5" customHeight="1">
      <c r="A51" s="107" t="s">
        <v>62</v>
      </c>
      <c r="B51" s="108">
        <v>73</v>
      </c>
      <c r="C51" s="109">
        <v>260379.63</v>
      </c>
      <c r="D51" s="109">
        <v>260379.63</v>
      </c>
      <c r="E51" s="109">
        <v>260379.63</v>
      </c>
      <c r="F51" s="91">
        <v>260379.63</v>
      </c>
      <c r="G51" s="79"/>
      <c r="H51" s="7"/>
    </row>
    <row r="52" spans="1:8" ht="22.5" customHeight="1">
      <c r="A52" s="77" t="s">
        <v>103</v>
      </c>
      <c r="B52" s="92">
        <v>535</v>
      </c>
      <c r="C52" s="83">
        <v>30270</v>
      </c>
      <c r="D52" s="83">
        <v>30270</v>
      </c>
      <c r="E52" s="83">
        <v>30270</v>
      </c>
      <c r="F52" s="83">
        <v>30270</v>
      </c>
      <c r="G52" s="83"/>
      <c r="H52" s="7"/>
    </row>
    <row r="53" spans="1:8" ht="22.5" customHeight="1">
      <c r="A53" s="110" t="s">
        <v>66</v>
      </c>
      <c r="B53" s="72">
        <f>SUM(B51:B52)</f>
        <v>608</v>
      </c>
      <c r="C53" s="94">
        <f>SUM(C50:C52)</f>
        <v>290649.63</v>
      </c>
      <c r="D53" s="94">
        <f>SUM(D50:D52)</f>
        <v>290649.63</v>
      </c>
      <c r="E53" s="94">
        <f>SUM(E50:E52)</f>
        <v>290649.63</v>
      </c>
      <c r="F53" s="94">
        <f>SUM(F50:F52)</f>
        <v>290649.63</v>
      </c>
      <c r="G53" s="94">
        <f>SUM(G50:G52)</f>
        <v>0</v>
      </c>
      <c r="H53" s="7"/>
    </row>
    <row r="54" spans="1:8" ht="22.5" customHeight="1">
      <c r="A54" s="110" t="s">
        <v>67</v>
      </c>
      <c r="B54" s="111">
        <f aca="true" t="shared" si="2" ref="B54:G54">SUM(B11+B40+B49+B53)</f>
        <v>5762</v>
      </c>
      <c r="C54" s="70">
        <f t="shared" si="2"/>
        <v>5370010.2</v>
      </c>
      <c r="D54" s="70">
        <f t="shared" si="2"/>
        <v>5370010.2</v>
      </c>
      <c r="E54" s="70">
        <f t="shared" si="2"/>
        <v>5395782.7</v>
      </c>
      <c r="F54" s="70">
        <f t="shared" si="2"/>
        <v>5395782.7</v>
      </c>
      <c r="G54" s="70">
        <f t="shared" si="2"/>
        <v>26917.5</v>
      </c>
      <c r="H54" s="7"/>
    </row>
    <row r="55" spans="1:8" ht="22.5" customHeight="1">
      <c r="A55" s="110" t="s">
        <v>117</v>
      </c>
      <c r="B55" s="106"/>
      <c r="C55" s="86">
        <v>800.92</v>
      </c>
      <c r="D55" s="86">
        <v>800.92</v>
      </c>
      <c r="E55" s="86">
        <v>800.92</v>
      </c>
      <c r="F55" s="86">
        <v>800.92</v>
      </c>
      <c r="G55" s="86"/>
      <c r="H55" s="7"/>
    </row>
    <row r="56" spans="1:8" ht="22.5" customHeight="1" thickBot="1">
      <c r="A56" s="112" t="s">
        <v>69</v>
      </c>
      <c r="B56" s="113">
        <f>+B54</f>
        <v>5762</v>
      </c>
      <c r="C56" s="114">
        <f>C54-C55</f>
        <v>5369209.28</v>
      </c>
      <c r="D56" s="114">
        <f>D54-D55</f>
        <v>5369209.28</v>
      </c>
      <c r="E56" s="114">
        <f>+E54-E55</f>
        <v>5394981.78</v>
      </c>
      <c r="F56" s="114">
        <f>+F54-F55</f>
        <v>5394981.78</v>
      </c>
      <c r="G56" s="114">
        <f>+G54-G55</f>
        <v>26917.5</v>
      </c>
      <c r="H56" s="7"/>
    </row>
    <row r="57" spans="1:8" ht="22.5" customHeight="1" thickTop="1">
      <c r="A57" s="95"/>
      <c r="B57" s="115"/>
      <c r="C57" s="97"/>
      <c r="D57" s="97"/>
      <c r="E57" s="97"/>
      <c r="F57" s="97"/>
      <c r="G57" s="97"/>
      <c r="H57" s="7"/>
    </row>
    <row r="58" spans="1:8" ht="22.5" customHeight="1">
      <c r="A58" s="95"/>
      <c r="B58" s="115"/>
      <c r="C58" s="97"/>
      <c r="D58" s="97"/>
      <c r="E58" s="97"/>
      <c r="F58" s="97"/>
      <c r="G58" s="97"/>
      <c r="H58" s="7"/>
    </row>
    <row r="59" spans="1:8" ht="22.5" customHeight="1">
      <c r="A59" s="95"/>
      <c r="B59" s="115"/>
      <c r="C59" s="97"/>
      <c r="D59" s="97" t="s">
        <v>12</v>
      </c>
      <c r="E59" s="97"/>
      <c r="F59" s="97"/>
      <c r="G59" s="97"/>
      <c r="H59" s="7"/>
    </row>
    <row r="60" spans="1:8" ht="22.5" customHeight="1">
      <c r="A60" s="64" t="s">
        <v>106</v>
      </c>
      <c r="B60" s="66"/>
      <c r="C60" s="67"/>
      <c r="D60" s="97" t="s">
        <v>13</v>
      </c>
      <c r="E60" s="97"/>
      <c r="F60" s="97"/>
      <c r="G60" s="97"/>
      <c r="H60" s="14"/>
    </row>
    <row r="61" spans="1:8" s="65" customFormat="1" ht="22.5" customHeight="1">
      <c r="A61" s="64" t="s">
        <v>104</v>
      </c>
      <c r="B61" s="66"/>
      <c r="C61" s="67"/>
      <c r="D61" s="97" t="s">
        <v>11</v>
      </c>
      <c r="E61" s="97"/>
      <c r="F61" s="97"/>
      <c r="G61" s="97"/>
      <c r="H61" s="61"/>
    </row>
    <row r="62" spans="1:8" ht="22.5" customHeight="1">
      <c r="A62" s="64" t="s">
        <v>105</v>
      </c>
      <c r="B62" s="66"/>
      <c r="C62" s="67"/>
      <c r="D62" s="97" t="s">
        <v>10</v>
      </c>
      <c r="E62" s="97"/>
      <c r="F62" s="97"/>
      <c r="G62" s="97"/>
      <c r="H62" s="14"/>
    </row>
    <row r="63" spans="1:8" ht="22.5" customHeight="1">
      <c r="A63" s="95"/>
      <c r="B63" s="115"/>
      <c r="C63" s="97"/>
      <c r="D63" s="97"/>
      <c r="E63" s="97"/>
      <c r="F63" s="97"/>
      <c r="G63" s="97"/>
      <c r="H63" s="14"/>
    </row>
    <row r="64" spans="1:8" ht="22.5" customHeight="1">
      <c r="A64" s="95"/>
      <c r="B64" s="115"/>
      <c r="C64" s="97"/>
      <c r="D64" s="97"/>
      <c r="E64" s="97"/>
      <c r="F64" s="97"/>
      <c r="G64" s="97"/>
      <c r="H64" s="14"/>
    </row>
    <row r="65" spans="1:8" ht="22.5" customHeight="1">
      <c r="A65" s="95"/>
      <c r="B65" s="115"/>
      <c r="C65" s="97"/>
      <c r="D65" s="97"/>
      <c r="E65" s="97"/>
      <c r="F65" s="97"/>
      <c r="G65" s="97"/>
      <c r="H65" s="14"/>
    </row>
    <row r="66" spans="1:8" ht="22.5" customHeight="1">
      <c r="A66" s="95"/>
      <c r="B66" s="115"/>
      <c r="C66" s="97"/>
      <c r="D66" s="97"/>
      <c r="E66" s="97"/>
      <c r="F66" s="97"/>
      <c r="G66" s="97"/>
      <c r="H66" s="14"/>
    </row>
    <row r="67" spans="1:8" ht="23.25">
      <c r="A67" s="145" t="s">
        <v>58</v>
      </c>
      <c r="B67" s="145"/>
      <c r="C67" s="145"/>
      <c r="D67" s="145"/>
      <c r="E67" s="145"/>
      <c r="F67" s="145"/>
      <c r="G67" s="145"/>
      <c r="H67" s="14"/>
    </row>
    <row r="68" spans="1:8" ht="23.25">
      <c r="A68" s="145" t="s">
        <v>118</v>
      </c>
      <c r="B68" s="145"/>
      <c r="C68" s="145"/>
      <c r="D68" s="145"/>
      <c r="E68" s="145"/>
      <c r="F68" s="145"/>
      <c r="G68" s="145"/>
      <c r="H68" s="14"/>
    </row>
    <row r="69" spans="1:8" ht="21">
      <c r="A69" s="3"/>
      <c r="B69" s="18"/>
      <c r="C69" s="4"/>
      <c r="D69" s="4"/>
      <c r="E69" s="4"/>
      <c r="F69" s="4"/>
      <c r="G69" s="4"/>
      <c r="H69" s="14"/>
    </row>
    <row r="70" spans="1:8" ht="21.75">
      <c r="A70" s="68"/>
      <c r="B70" s="69" t="s">
        <v>78</v>
      </c>
      <c r="C70" s="146" t="s">
        <v>31</v>
      </c>
      <c r="D70" s="146"/>
      <c r="E70" s="146" t="s">
        <v>32</v>
      </c>
      <c r="F70" s="146"/>
      <c r="G70" s="71" t="s">
        <v>33</v>
      </c>
      <c r="H70" s="14"/>
    </row>
    <row r="71" spans="1:8" ht="21.75">
      <c r="A71" s="72" t="s">
        <v>35</v>
      </c>
      <c r="B71" s="72" t="s">
        <v>79</v>
      </c>
      <c r="C71" s="73" t="s">
        <v>9</v>
      </c>
      <c r="D71" s="73" t="s">
        <v>36</v>
      </c>
      <c r="E71" s="73" t="s">
        <v>9</v>
      </c>
      <c r="F71" s="73" t="s">
        <v>36</v>
      </c>
      <c r="G71" s="73" t="s">
        <v>34</v>
      </c>
      <c r="H71" s="14"/>
    </row>
    <row r="72" spans="1:8" ht="21.75">
      <c r="A72" s="74" t="s">
        <v>108</v>
      </c>
      <c r="B72" s="75"/>
      <c r="C72" s="76"/>
      <c r="D72" s="76"/>
      <c r="E72" s="76"/>
      <c r="F72" s="76"/>
      <c r="G72" s="76"/>
      <c r="H72" s="14"/>
    </row>
    <row r="73" spans="1:8" ht="21.75">
      <c r="A73" s="77" t="s">
        <v>37</v>
      </c>
      <c r="B73" s="78">
        <v>39</v>
      </c>
      <c r="C73" s="79">
        <v>1005250.5</v>
      </c>
      <c r="D73" s="79">
        <v>4603947.62</v>
      </c>
      <c r="E73" s="79">
        <v>1084808</v>
      </c>
      <c r="F73" s="79">
        <v>4709327.62</v>
      </c>
      <c r="G73" s="79"/>
      <c r="H73" s="14"/>
    </row>
    <row r="74" spans="1:8" ht="21.75">
      <c r="A74" s="77" t="s">
        <v>39</v>
      </c>
      <c r="B74" s="80">
        <v>34</v>
      </c>
      <c r="C74" s="79">
        <v>28943.94</v>
      </c>
      <c r="D74" s="79">
        <v>44961.38</v>
      </c>
      <c r="E74" s="79">
        <v>28943.94</v>
      </c>
      <c r="F74" s="79">
        <v>44961.38</v>
      </c>
      <c r="G74" s="79"/>
      <c r="H74" s="14"/>
    </row>
    <row r="75" spans="1:8" ht="21.75">
      <c r="A75" s="77" t="s">
        <v>41</v>
      </c>
      <c r="B75" s="78">
        <v>59</v>
      </c>
      <c r="C75" s="79">
        <v>71652.6</v>
      </c>
      <c r="D75" s="79">
        <v>427477.95</v>
      </c>
      <c r="E75" s="79">
        <v>70992.6</v>
      </c>
      <c r="F75" s="79">
        <v>426817.95</v>
      </c>
      <c r="G75" s="79">
        <v>660</v>
      </c>
      <c r="H75" s="14"/>
    </row>
    <row r="76" spans="1:8" ht="21.75">
      <c r="A76" s="81" t="s">
        <v>43</v>
      </c>
      <c r="B76" s="82"/>
      <c r="C76" s="83"/>
      <c r="D76" s="83"/>
      <c r="E76" s="83"/>
      <c r="F76" s="83"/>
      <c r="G76" s="83"/>
      <c r="H76" s="14"/>
    </row>
    <row r="77" spans="1:8" ht="21.75">
      <c r="A77" s="84" t="s">
        <v>44</v>
      </c>
      <c r="B77" s="85">
        <f aca="true" t="shared" si="3" ref="B77:G77">SUM(B73:B76)</f>
        <v>132</v>
      </c>
      <c r="C77" s="86">
        <f t="shared" si="3"/>
        <v>1105847.04</v>
      </c>
      <c r="D77" s="86">
        <f t="shared" si="3"/>
        <v>5076386.95</v>
      </c>
      <c r="E77" s="86">
        <f t="shared" si="3"/>
        <v>1184744.54</v>
      </c>
      <c r="F77" s="86">
        <f t="shared" si="3"/>
        <v>5181106.95</v>
      </c>
      <c r="G77" s="86">
        <f t="shared" si="3"/>
        <v>660</v>
      </c>
      <c r="H77" s="14"/>
    </row>
    <row r="78" spans="1:8" ht="21.75">
      <c r="A78" s="87" t="s">
        <v>109</v>
      </c>
      <c r="B78" s="88"/>
      <c r="C78" s="89"/>
      <c r="D78" s="89"/>
      <c r="E78" s="89"/>
      <c r="F78" s="89"/>
      <c r="G78" s="89"/>
      <c r="H78" s="14"/>
    </row>
    <row r="79" spans="1:8" ht="21.75">
      <c r="A79" s="90" t="s">
        <v>81</v>
      </c>
      <c r="B79" s="78"/>
      <c r="C79" s="79"/>
      <c r="D79" s="79"/>
      <c r="E79" s="79"/>
      <c r="F79" s="79"/>
      <c r="G79" s="79"/>
      <c r="H79" s="14"/>
    </row>
    <row r="80" spans="1:7" ht="21.75" customHeight="1">
      <c r="A80" s="77" t="s">
        <v>110</v>
      </c>
      <c r="B80" s="78"/>
      <c r="C80" s="79"/>
      <c r="D80" s="79"/>
      <c r="E80" s="79"/>
      <c r="F80" s="79"/>
      <c r="G80" s="79"/>
    </row>
    <row r="81" spans="1:7" ht="21.75" customHeight="1">
      <c r="A81" s="77" t="s">
        <v>45</v>
      </c>
      <c r="B81" s="80">
        <v>1625</v>
      </c>
      <c r="C81" s="79">
        <v>551060</v>
      </c>
      <c r="D81" s="79">
        <v>1061440</v>
      </c>
      <c r="E81" s="79">
        <v>551060</v>
      </c>
      <c r="F81" s="79">
        <v>1061440</v>
      </c>
      <c r="G81" s="79"/>
    </row>
    <row r="82" spans="1:7" ht="21.75" customHeight="1">
      <c r="A82" s="77" t="s">
        <v>46</v>
      </c>
      <c r="B82" s="78">
        <v>137</v>
      </c>
      <c r="C82" s="79">
        <v>42750</v>
      </c>
      <c r="D82" s="79">
        <v>89500</v>
      </c>
      <c r="E82" s="79">
        <v>42750</v>
      </c>
      <c r="F82" s="79">
        <v>89500</v>
      </c>
      <c r="G82" s="79"/>
    </row>
    <row r="83" spans="1:7" ht="21.75" customHeight="1">
      <c r="A83" s="77" t="s">
        <v>99</v>
      </c>
      <c r="B83" s="78"/>
      <c r="C83" s="79"/>
      <c r="D83" s="79"/>
      <c r="E83" s="79"/>
      <c r="F83" s="79"/>
      <c r="G83" s="79"/>
    </row>
    <row r="84" spans="1:8" ht="21.75">
      <c r="A84" s="77" t="s">
        <v>100</v>
      </c>
      <c r="B84" s="78">
        <v>1</v>
      </c>
      <c r="C84" s="79">
        <v>12000</v>
      </c>
      <c r="D84" s="79">
        <v>36000</v>
      </c>
      <c r="E84" s="79">
        <v>12000</v>
      </c>
      <c r="F84" s="79">
        <v>36000</v>
      </c>
      <c r="G84" s="79"/>
      <c r="H84" s="14"/>
    </row>
    <row r="85" spans="1:8" ht="21.75">
      <c r="A85" s="77" t="s">
        <v>107</v>
      </c>
      <c r="B85" s="78">
        <v>7</v>
      </c>
      <c r="C85" s="79">
        <v>9262</v>
      </c>
      <c r="D85" s="79">
        <v>11211</v>
      </c>
      <c r="E85" s="79">
        <v>9262</v>
      </c>
      <c r="F85" s="79">
        <v>11211</v>
      </c>
      <c r="G85" s="79"/>
      <c r="H85" s="14"/>
    </row>
    <row r="86" spans="1:8" ht="21.75">
      <c r="A86" s="77" t="s">
        <v>48</v>
      </c>
      <c r="B86" s="78"/>
      <c r="C86" s="79"/>
      <c r="D86" s="79"/>
      <c r="E86" s="79"/>
      <c r="F86" s="79"/>
      <c r="G86" s="79"/>
      <c r="H86" s="14"/>
    </row>
    <row r="87" spans="1:8" ht="21.75">
      <c r="A87" s="77" t="s">
        <v>49</v>
      </c>
      <c r="B87" s="80">
        <v>1214</v>
      </c>
      <c r="C87" s="79">
        <v>36970</v>
      </c>
      <c r="D87" s="79">
        <v>79370</v>
      </c>
      <c r="E87" s="79">
        <v>36970</v>
      </c>
      <c r="F87" s="79">
        <v>79370</v>
      </c>
      <c r="G87" s="79"/>
      <c r="H87" s="14"/>
    </row>
    <row r="88" spans="1:8" ht="21.75">
      <c r="A88" s="77" t="s">
        <v>116</v>
      </c>
      <c r="B88" s="78">
        <v>23</v>
      </c>
      <c r="C88" s="79">
        <v>920</v>
      </c>
      <c r="D88" s="79">
        <v>1890</v>
      </c>
      <c r="E88" s="79">
        <v>970</v>
      </c>
      <c r="F88" s="79">
        <v>1890</v>
      </c>
      <c r="G88" s="79"/>
      <c r="H88" s="14"/>
    </row>
    <row r="89" spans="1:8" ht="21.75">
      <c r="A89" s="77" t="s">
        <v>111</v>
      </c>
      <c r="B89" s="78"/>
      <c r="C89" s="79"/>
      <c r="D89" s="79"/>
      <c r="E89" s="79"/>
      <c r="F89" s="79"/>
      <c r="G89" s="79"/>
      <c r="H89" s="14"/>
    </row>
    <row r="90" spans="1:8" ht="21.75">
      <c r="A90" s="77" t="s">
        <v>50</v>
      </c>
      <c r="B90" s="78"/>
      <c r="C90" s="79"/>
      <c r="D90" s="79"/>
      <c r="E90" s="79"/>
      <c r="F90" s="79"/>
      <c r="G90" s="79"/>
      <c r="H90" s="14"/>
    </row>
    <row r="91" spans="1:8" ht="21.75">
      <c r="A91" s="77" t="s">
        <v>51</v>
      </c>
      <c r="B91" s="78">
        <v>34</v>
      </c>
      <c r="C91" s="79">
        <v>96450</v>
      </c>
      <c r="D91" s="79">
        <v>247416</v>
      </c>
      <c r="E91" s="79">
        <v>96450</v>
      </c>
      <c r="F91" s="79">
        <v>247416</v>
      </c>
      <c r="G91" s="79"/>
      <c r="H91" s="14"/>
    </row>
    <row r="92" spans="1:8" ht="21.75">
      <c r="A92" s="77" t="s">
        <v>52</v>
      </c>
      <c r="B92" s="78"/>
      <c r="C92" s="79"/>
      <c r="D92" s="79"/>
      <c r="E92" s="79"/>
      <c r="F92" s="79"/>
      <c r="G92" s="79"/>
      <c r="H92" s="14"/>
    </row>
    <row r="93" spans="1:8" ht="21.75">
      <c r="A93" s="77" t="s">
        <v>53</v>
      </c>
      <c r="B93" s="78">
        <v>2</v>
      </c>
      <c r="C93" s="79">
        <v>6000</v>
      </c>
      <c r="D93" s="79">
        <v>29200</v>
      </c>
      <c r="E93" s="79">
        <v>6000</v>
      </c>
      <c r="F93" s="79">
        <v>29200</v>
      </c>
      <c r="G93" s="79"/>
      <c r="H93" s="14"/>
    </row>
    <row r="94" spans="1:8" ht="21.75">
      <c r="A94" s="77" t="s">
        <v>91</v>
      </c>
      <c r="B94" s="78"/>
      <c r="C94" s="79"/>
      <c r="D94" s="79"/>
      <c r="E94" s="79"/>
      <c r="F94" s="79"/>
      <c r="G94" s="79"/>
      <c r="H94" s="14"/>
    </row>
    <row r="95" spans="1:8" ht="21.75">
      <c r="A95" s="77" t="s">
        <v>92</v>
      </c>
      <c r="B95" s="78">
        <v>15</v>
      </c>
      <c r="C95" s="79">
        <v>4820</v>
      </c>
      <c r="D95" s="79">
        <v>47420</v>
      </c>
      <c r="E95" s="79">
        <v>4820</v>
      </c>
      <c r="F95" s="79">
        <v>47420</v>
      </c>
      <c r="G95" s="79"/>
      <c r="H95" s="14"/>
    </row>
    <row r="96" spans="1:8" ht="21.75">
      <c r="A96" s="77" t="s">
        <v>54</v>
      </c>
      <c r="B96" s="78">
        <v>7</v>
      </c>
      <c r="C96" s="79">
        <v>70</v>
      </c>
      <c r="D96" s="79">
        <v>235</v>
      </c>
      <c r="E96" s="79">
        <v>70</v>
      </c>
      <c r="F96" s="79">
        <v>235</v>
      </c>
      <c r="G96" s="79"/>
      <c r="H96" s="14"/>
    </row>
    <row r="97" spans="1:8" ht="21.75">
      <c r="A97" s="77" t="s">
        <v>86</v>
      </c>
      <c r="B97" s="78">
        <v>420</v>
      </c>
      <c r="C97" s="91">
        <v>42000</v>
      </c>
      <c r="D97" s="79">
        <v>61900</v>
      </c>
      <c r="E97" s="91">
        <v>42000</v>
      </c>
      <c r="F97" s="79">
        <v>61900</v>
      </c>
      <c r="G97" s="79"/>
      <c r="H97" s="14"/>
    </row>
    <row r="98" spans="1:8" ht="21.75">
      <c r="A98" s="77" t="s">
        <v>87</v>
      </c>
      <c r="B98" s="78">
        <v>2</v>
      </c>
      <c r="C98" s="91">
        <v>4000</v>
      </c>
      <c r="D98" s="79">
        <v>4000</v>
      </c>
      <c r="E98" s="91">
        <v>4000</v>
      </c>
      <c r="F98" s="79">
        <v>4000</v>
      </c>
      <c r="G98" s="79"/>
      <c r="H98" s="14"/>
    </row>
    <row r="99" spans="1:7" ht="21.75">
      <c r="A99" s="77" t="s">
        <v>88</v>
      </c>
      <c r="B99" s="78"/>
      <c r="C99" s="79"/>
      <c r="D99" s="79"/>
      <c r="E99" s="79"/>
      <c r="F99" s="79"/>
      <c r="G99" s="79"/>
    </row>
    <row r="100" spans="1:7" ht="21.75">
      <c r="A100" s="77" t="s">
        <v>112</v>
      </c>
      <c r="B100" s="78"/>
      <c r="C100" s="79"/>
      <c r="D100" s="79"/>
      <c r="E100" s="79"/>
      <c r="F100" s="79"/>
      <c r="G100" s="79"/>
    </row>
    <row r="101" spans="1:7" ht="21.75">
      <c r="A101" s="77" t="s">
        <v>55</v>
      </c>
      <c r="B101" s="78">
        <v>681</v>
      </c>
      <c r="C101" s="79">
        <v>122719</v>
      </c>
      <c r="D101" s="79">
        <v>250174</v>
      </c>
      <c r="E101" s="79">
        <v>122719</v>
      </c>
      <c r="F101" s="79">
        <v>250174</v>
      </c>
      <c r="G101" s="79"/>
    </row>
    <row r="102" spans="1:7" ht="21.75">
      <c r="A102" s="77" t="s">
        <v>113</v>
      </c>
      <c r="B102" s="78"/>
      <c r="C102" s="79"/>
      <c r="D102" s="79"/>
      <c r="E102" s="79"/>
      <c r="F102" s="79"/>
      <c r="G102" s="79"/>
    </row>
    <row r="103" spans="1:7" ht="21.75">
      <c r="A103" s="77" t="s">
        <v>56</v>
      </c>
      <c r="B103" s="80">
        <v>811</v>
      </c>
      <c r="C103" s="79">
        <v>15860</v>
      </c>
      <c r="D103" s="79">
        <v>31050</v>
      </c>
      <c r="E103" s="79">
        <v>15860</v>
      </c>
      <c r="F103" s="79">
        <v>31050</v>
      </c>
      <c r="G103" s="79"/>
    </row>
    <row r="104" spans="1:7" ht="21.75">
      <c r="A104" s="77" t="s">
        <v>57</v>
      </c>
      <c r="B104" s="78"/>
      <c r="C104" s="91">
        <v>0</v>
      </c>
      <c r="D104" s="91">
        <v>3020</v>
      </c>
      <c r="E104" s="91">
        <v>0</v>
      </c>
      <c r="F104" s="91">
        <v>3020</v>
      </c>
      <c r="G104" s="79"/>
    </row>
    <row r="105" spans="1:7" ht="21.75">
      <c r="A105" s="81" t="s">
        <v>89</v>
      </c>
      <c r="B105" s="92">
        <v>5</v>
      </c>
      <c r="C105" s="83">
        <v>9229</v>
      </c>
      <c r="D105" s="83">
        <v>20229</v>
      </c>
      <c r="E105" s="83">
        <v>9229</v>
      </c>
      <c r="F105" s="83">
        <v>20229</v>
      </c>
      <c r="G105" s="83"/>
    </row>
    <row r="106" spans="1:7" ht="21.75">
      <c r="A106" s="54" t="s">
        <v>90</v>
      </c>
      <c r="B106" s="93">
        <f aca="true" t="shared" si="4" ref="B106:G106">SUM(B81:B105)</f>
        <v>4984</v>
      </c>
      <c r="C106" s="73">
        <f t="shared" si="4"/>
        <v>954110</v>
      </c>
      <c r="D106" s="73">
        <f t="shared" si="4"/>
        <v>1974055</v>
      </c>
      <c r="E106" s="94">
        <f t="shared" si="4"/>
        <v>954160</v>
      </c>
      <c r="F106" s="94">
        <f t="shared" si="4"/>
        <v>1974055</v>
      </c>
      <c r="G106" s="86">
        <f t="shared" si="4"/>
        <v>0</v>
      </c>
    </row>
    <row r="107" spans="1:7" ht="21.75">
      <c r="A107" s="95"/>
      <c r="B107" s="96"/>
      <c r="C107" s="97"/>
      <c r="D107" s="97"/>
      <c r="E107" s="97"/>
      <c r="F107" s="97"/>
      <c r="G107" s="97"/>
    </row>
    <row r="108" spans="1:7" ht="21.75">
      <c r="A108" s="147" t="s">
        <v>70</v>
      </c>
      <c r="B108" s="147"/>
      <c r="C108" s="147"/>
      <c r="D108" s="147"/>
      <c r="E108" s="147"/>
      <c r="F108" s="147"/>
      <c r="G108" s="147"/>
    </row>
    <row r="109" spans="1:7" ht="21.75">
      <c r="A109" s="98"/>
      <c r="B109" s="99"/>
      <c r="C109" s="100"/>
      <c r="D109" s="100"/>
      <c r="E109" s="100"/>
      <c r="F109" s="100"/>
      <c r="G109" s="101"/>
    </row>
    <row r="110" spans="1:7" ht="21.75">
      <c r="A110" s="68"/>
      <c r="B110" s="69" t="s">
        <v>78</v>
      </c>
      <c r="C110" s="146" t="s">
        <v>31</v>
      </c>
      <c r="D110" s="146"/>
      <c r="E110" s="146" t="s">
        <v>32</v>
      </c>
      <c r="F110" s="146"/>
      <c r="G110" s="102" t="s">
        <v>33</v>
      </c>
    </row>
    <row r="111" spans="1:7" ht="21.75">
      <c r="A111" s="72" t="s">
        <v>35</v>
      </c>
      <c r="B111" s="72" t="s">
        <v>79</v>
      </c>
      <c r="C111" s="73" t="s">
        <v>9</v>
      </c>
      <c r="D111" s="73" t="s">
        <v>36</v>
      </c>
      <c r="E111" s="73" t="s">
        <v>9</v>
      </c>
      <c r="F111" s="73" t="s">
        <v>36</v>
      </c>
      <c r="G111" s="73" t="s">
        <v>34</v>
      </c>
    </row>
    <row r="112" spans="1:7" ht="21.75">
      <c r="A112" s="74" t="s">
        <v>114</v>
      </c>
      <c r="B112" s="75"/>
      <c r="C112" s="76"/>
      <c r="D112" s="76"/>
      <c r="E112" s="76"/>
      <c r="F112" s="76"/>
      <c r="G112" s="76"/>
    </row>
    <row r="113" spans="1:7" ht="21.75">
      <c r="A113" s="77" t="s">
        <v>82</v>
      </c>
      <c r="B113" s="78">
        <v>6</v>
      </c>
      <c r="C113" s="79">
        <v>269426</v>
      </c>
      <c r="D113" s="79">
        <v>273926</v>
      </c>
      <c r="E113" s="79">
        <v>269426</v>
      </c>
      <c r="F113" s="79">
        <v>273926</v>
      </c>
      <c r="G113" s="79"/>
    </row>
    <row r="114" spans="1:7" ht="21.75">
      <c r="A114" s="81" t="s">
        <v>59</v>
      </c>
      <c r="B114" s="103"/>
      <c r="C114" s="104"/>
      <c r="D114" s="104"/>
      <c r="E114" s="104"/>
      <c r="F114" s="104"/>
      <c r="G114" s="105"/>
    </row>
    <row r="115" spans="1:7" ht="21.75">
      <c r="A115" s="87" t="s">
        <v>60</v>
      </c>
      <c r="B115" s="88"/>
      <c r="C115" s="89">
        <v>0</v>
      </c>
      <c r="D115" s="89">
        <v>84375.66</v>
      </c>
      <c r="E115" s="89">
        <v>0</v>
      </c>
      <c r="F115" s="89">
        <v>84375.66</v>
      </c>
      <c r="G115" s="89"/>
    </row>
    <row r="116" spans="1:7" ht="21.75">
      <c r="A116" s="84" t="s">
        <v>61</v>
      </c>
      <c r="B116" s="106">
        <f>SUM(B107:B115)</f>
        <v>6</v>
      </c>
      <c r="C116" s="86">
        <f>SUM(C113:C115)</f>
        <v>269426</v>
      </c>
      <c r="D116" s="86">
        <f>SUM(D113:D115)</f>
        <v>358301.66000000003</v>
      </c>
      <c r="E116" s="86">
        <f>SUM(E113:E115)</f>
        <v>269426</v>
      </c>
      <c r="F116" s="86">
        <f>SUM(F113:F115)</f>
        <v>358301.66000000003</v>
      </c>
      <c r="G116" s="86"/>
    </row>
    <row r="117" spans="1:7" ht="21.75">
      <c r="A117" s="87" t="s">
        <v>115</v>
      </c>
      <c r="B117" s="88"/>
      <c r="C117" s="89"/>
      <c r="D117" s="89"/>
      <c r="E117" s="89"/>
      <c r="F117" s="89"/>
      <c r="G117" s="89"/>
    </row>
    <row r="118" spans="1:7" ht="21.75">
      <c r="A118" s="107" t="s">
        <v>62</v>
      </c>
      <c r="B118" s="108">
        <v>1</v>
      </c>
      <c r="C118" s="109">
        <v>2374.34</v>
      </c>
      <c r="D118" s="109">
        <v>262753.97</v>
      </c>
      <c r="E118" s="109">
        <v>2374.34</v>
      </c>
      <c r="F118" s="91">
        <v>262753.97</v>
      </c>
      <c r="G118" s="79"/>
    </row>
    <row r="119" spans="1:7" ht="21.75">
      <c r="A119" s="107" t="s">
        <v>119</v>
      </c>
      <c r="B119" s="116">
        <v>24</v>
      </c>
      <c r="C119" s="117">
        <v>20000</v>
      </c>
      <c r="D119" s="117">
        <v>20000</v>
      </c>
      <c r="E119" s="117">
        <v>20000</v>
      </c>
      <c r="F119" s="104">
        <v>20000</v>
      </c>
      <c r="G119" s="105"/>
    </row>
    <row r="120" spans="1:7" ht="21.75">
      <c r="A120" s="77" t="s">
        <v>101</v>
      </c>
      <c r="B120" s="92">
        <v>161</v>
      </c>
      <c r="C120" s="83">
        <v>82570</v>
      </c>
      <c r="D120" s="83">
        <v>112840</v>
      </c>
      <c r="E120" s="83">
        <v>82570</v>
      </c>
      <c r="F120" s="83">
        <v>112840</v>
      </c>
      <c r="G120" s="83"/>
    </row>
    <row r="121" spans="1:7" ht="21.75">
      <c r="A121" s="110" t="s">
        <v>66</v>
      </c>
      <c r="B121" s="72">
        <f>SUM(B118:B120)</f>
        <v>186</v>
      </c>
      <c r="C121" s="94">
        <f>SUM(C117:C120)</f>
        <v>104944.34</v>
      </c>
      <c r="D121" s="94">
        <f>SUM(D117:D120)</f>
        <v>395593.97</v>
      </c>
      <c r="E121" s="94">
        <f>SUM(E117:E120)</f>
        <v>104944.34</v>
      </c>
      <c r="F121" s="94">
        <f>SUM(F117:F120)</f>
        <v>395593.97</v>
      </c>
      <c r="G121" s="94">
        <f>SUM(G117:G120)</f>
        <v>0</v>
      </c>
    </row>
    <row r="122" spans="1:7" ht="21.75">
      <c r="A122" s="110" t="s">
        <v>67</v>
      </c>
      <c r="B122" s="111">
        <f aca="true" t="shared" si="5" ref="B122:G122">SUM(B77+B106+B116+B121)</f>
        <v>5308</v>
      </c>
      <c r="C122" s="70">
        <f t="shared" si="5"/>
        <v>2434327.38</v>
      </c>
      <c r="D122" s="70">
        <f t="shared" si="5"/>
        <v>7804337.58</v>
      </c>
      <c r="E122" s="70">
        <f t="shared" si="5"/>
        <v>2513274.88</v>
      </c>
      <c r="F122" s="70">
        <f t="shared" si="5"/>
        <v>7909057.58</v>
      </c>
      <c r="G122" s="70">
        <f t="shared" si="5"/>
        <v>660</v>
      </c>
    </row>
    <row r="123" spans="1:7" ht="21.75">
      <c r="A123" s="110" t="s">
        <v>117</v>
      </c>
      <c r="B123" s="106"/>
      <c r="C123" s="86">
        <v>1447.22</v>
      </c>
      <c r="D123" s="86">
        <v>2248.14</v>
      </c>
      <c r="E123" s="86">
        <v>1447.22</v>
      </c>
      <c r="F123" s="86">
        <v>2248.14</v>
      </c>
      <c r="G123" s="86"/>
    </row>
    <row r="124" spans="1:7" ht="22.5" thickBot="1">
      <c r="A124" s="112" t="s">
        <v>69</v>
      </c>
      <c r="B124" s="113">
        <f>+B122</f>
        <v>5308</v>
      </c>
      <c r="C124" s="114">
        <f>C122-C123</f>
        <v>2432880.1599999997</v>
      </c>
      <c r="D124" s="114">
        <f>D122-D123</f>
        <v>7802089.44</v>
      </c>
      <c r="E124" s="114">
        <f>+E122-E123</f>
        <v>2511827.6599999997</v>
      </c>
      <c r="F124" s="114">
        <f>+F122-F123</f>
        <v>7906809.44</v>
      </c>
      <c r="G124" s="114">
        <f>+G122-G123</f>
        <v>660</v>
      </c>
    </row>
    <row r="125" spans="1:7" ht="22.5" thickTop="1">
      <c r="A125" s="95"/>
      <c r="B125" s="115"/>
      <c r="C125" s="97"/>
      <c r="D125" s="97"/>
      <c r="E125" s="97"/>
      <c r="F125" s="97"/>
      <c r="G125" s="97"/>
    </row>
    <row r="126" spans="1:7" ht="21.75">
      <c r="A126" s="95"/>
      <c r="B126" s="115"/>
      <c r="C126" s="97"/>
      <c r="D126" s="97"/>
      <c r="E126" s="97"/>
      <c r="F126" s="97"/>
      <c r="G126" s="97"/>
    </row>
    <row r="127" spans="1:7" ht="21.75">
      <c r="A127" s="95"/>
      <c r="B127" s="115"/>
      <c r="C127" s="97"/>
      <c r="D127" s="97" t="s">
        <v>12</v>
      </c>
      <c r="E127" s="97"/>
      <c r="F127" s="97"/>
      <c r="G127" s="97"/>
    </row>
    <row r="128" spans="1:7" ht="21.75">
      <c r="A128" s="118" t="s">
        <v>122</v>
      </c>
      <c r="B128" s="119"/>
      <c r="C128" s="120"/>
      <c r="D128" s="97" t="s">
        <v>13</v>
      </c>
      <c r="E128" s="97"/>
      <c r="F128" s="97"/>
      <c r="G128" s="97"/>
    </row>
    <row r="129" spans="1:7" ht="21.75">
      <c r="A129" s="118" t="s">
        <v>121</v>
      </c>
      <c r="B129" s="119"/>
      <c r="C129" s="120"/>
      <c r="D129" s="97" t="s">
        <v>11</v>
      </c>
      <c r="E129" s="97"/>
      <c r="F129" s="97"/>
      <c r="G129" s="97"/>
    </row>
    <row r="130" spans="1:7" ht="21.75">
      <c r="A130" s="118" t="s">
        <v>120</v>
      </c>
      <c r="B130" s="119"/>
      <c r="C130" s="120"/>
      <c r="D130" s="97" t="s">
        <v>10</v>
      </c>
      <c r="E130" s="97"/>
      <c r="F130" s="97"/>
      <c r="G130" s="97"/>
    </row>
    <row r="131" spans="1:7" ht="21.75">
      <c r="A131" s="95"/>
      <c r="B131" s="115"/>
      <c r="C131" s="97"/>
      <c r="D131" s="97"/>
      <c r="E131" s="97"/>
      <c r="F131" s="97"/>
      <c r="G131" s="97"/>
    </row>
    <row r="132" spans="1:7" ht="21.75">
      <c r="A132" s="95"/>
      <c r="B132" s="115"/>
      <c r="C132" s="97"/>
      <c r="D132" s="97"/>
      <c r="E132" s="97"/>
      <c r="F132" s="97"/>
      <c r="G132" s="97"/>
    </row>
    <row r="133" spans="1:7" ht="21.75">
      <c r="A133" s="95"/>
      <c r="B133" s="115"/>
      <c r="C133" s="97"/>
      <c r="D133" s="97"/>
      <c r="E133" s="97"/>
      <c r="F133" s="97"/>
      <c r="G133" s="97"/>
    </row>
    <row r="134" spans="1:7" ht="21.75">
      <c r="A134" s="95"/>
      <c r="B134" s="115"/>
      <c r="C134" s="97"/>
      <c r="D134" s="97"/>
      <c r="E134" s="97"/>
      <c r="F134" s="97"/>
      <c r="G134" s="97"/>
    </row>
    <row r="135" spans="1:8" ht="23.25">
      <c r="A135" s="145" t="s">
        <v>58</v>
      </c>
      <c r="B135" s="145"/>
      <c r="C135" s="145"/>
      <c r="D135" s="145"/>
      <c r="E135" s="145"/>
      <c r="F135" s="145"/>
      <c r="G135" s="145"/>
      <c r="H135" s="14"/>
    </row>
    <row r="136" spans="1:8" ht="23.25">
      <c r="A136" s="145" t="s">
        <v>123</v>
      </c>
      <c r="B136" s="145"/>
      <c r="C136" s="145"/>
      <c r="D136" s="145"/>
      <c r="E136" s="145"/>
      <c r="F136" s="145"/>
      <c r="G136" s="145"/>
      <c r="H136" s="14"/>
    </row>
    <row r="137" spans="1:8" ht="21">
      <c r="A137" s="3"/>
      <c r="B137" s="18"/>
      <c r="C137" s="4"/>
      <c r="D137" s="4"/>
      <c r="E137" s="4"/>
      <c r="F137" s="4"/>
      <c r="G137" s="4"/>
      <c r="H137" s="14"/>
    </row>
    <row r="138" spans="1:8" ht="21.75">
      <c r="A138" s="68"/>
      <c r="B138" s="69" t="s">
        <v>78</v>
      </c>
      <c r="C138" s="146" t="s">
        <v>31</v>
      </c>
      <c r="D138" s="146"/>
      <c r="E138" s="146" t="s">
        <v>32</v>
      </c>
      <c r="F138" s="146"/>
      <c r="G138" s="71" t="s">
        <v>33</v>
      </c>
      <c r="H138" s="14"/>
    </row>
    <row r="139" spans="1:8" ht="21.75">
      <c r="A139" s="72" t="s">
        <v>35</v>
      </c>
      <c r="B139" s="72" t="s">
        <v>79</v>
      </c>
      <c r="C139" s="73" t="s">
        <v>9</v>
      </c>
      <c r="D139" s="73" t="s">
        <v>36</v>
      </c>
      <c r="E139" s="73" t="s">
        <v>9</v>
      </c>
      <c r="F139" s="73" t="s">
        <v>36</v>
      </c>
      <c r="G139" s="73" t="s">
        <v>34</v>
      </c>
      <c r="H139" s="14"/>
    </row>
    <row r="140" spans="1:8" ht="21.75">
      <c r="A140" s="74" t="s">
        <v>108</v>
      </c>
      <c r="B140" s="75"/>
      <c r="C140" s="76"/>
      <c r="D140" s="76"/>
      <c r="E140" s="76"/>
      <c r="F140" s="76"/>
      <c r="G140" s="76"/>
      <c r="H140" s="14"/>
    </row>
    <row r="141" spans="1:8" ht="21.75">
      <c r="A141" s="77" t="s">
        <v>37</v>
      </c>
      <c r="B141" s="78">
        <v>59</v>
      </c>
      <c r="C141" s="79">
        <v>2892188.08</v>
      </c>
      <c r="D141" s="79">
        <v>7496135.7</v>
      </c>
      <c r="E141" s="79">
        <v>2946878.98</v>
      </c>
      <c r="F141" s="79">
        <v>7656206.6</v>
      </c>
      <c r="G141" s="79"/>
      <c r="H141" s="14"/>
    </row>
    <row r="142" spans="1:8" ht="21.75">
      <c r="A142" s="77" t="s">
        <v>39</v>
      </c>
      <c r="B142" s="80">
        <v>24</v>
      </c>
      <c r="C142" s="79">
        <v>4885.05</v>
      </c>
      <c r="D142" s="79">
        <v>49846.43</v>
      </c>
      <c r="E142" s="79">
        <v>4885.05</v>
      </c>
      <c r="F142" s="79">
        <v>49846.43</v>
      </c>
      <c r="G142" s="79"/>
      <c r="H142" s="14"/>
    </row>
    <row r="143" spans="1:8" ht="21.75">
      <c r="A143" s="77" t="s">
        <v>41</v>
      </c>
      <c r="B143" s="78">
        <v>19</v>
      </c>
      <c r="C143" s="79">
        <v>306440.86</v>
      </c>
      <c r="D143" s="79">
        <v>733918.81</v>
      </c>
      <c r="E143" s="79">
        <v>307100.86</v>
      </c>
      <c r="F143" s="79">
        <v>733918.81</v>
      </c>
      <c r="G143" s="79"/>
      <c r="H143" s="14"/>
    </row>
    <row r="144" spans="1:8" ht="21.75">
      <c r="A144" s="81" t="s">
        <v>43</v>
      </c>
      <c r="B144" s="82"/>
      <c r="C144" s="83"/>
      <c r="D144" s="83"/>
      <c r="E144" s="83"/>
      <c r="F144" s="83"/>
      <c r="G144" s="83"/>
      <c r="H144" s="14"/>
    </row>
    <row r="145" spans="1:8" ht="21.75">
      <c r="A145" s="84" t="s">
        <v>44</v>
      </c>
      <c r="B145" s="85">
        <f aca="true" t="shared" si="6" ref="B145:G145">SUM(B141:B144)</f>
        <v>102</v>
      </c>
      <c r="C145" s="86">
        <f t="shared" si="6"/>
        <v>3203513.9899999998</v>
      </c>
      <c r="D145" s="86">
        <f t="shared" si="6"/>
        <v>8279900.9399999995</v>
      </c>
      <c r="E145" s="86">
        <f t="shared" si="6"/>
        <v>3258864.8899999997</v>
      </c>
      <c r="F145" s="86">
        <f t="shared" si="6"/>
        <v>8439971.84</v>
      </c>
      <c r="G145" s="86">
        <f t="shared" si="6"/>
        <v>0</v>
      </c>
      <c r="H145" s="14"/>
    </row>
    <row r="146" spans="1:8" ht="21.75">
      <c r="A146" s="87" t="s">
        <v>109</v>
      </c>
      <c r="B146" s="88"/>
      <c r="C146" s="89"/>
      <c r="D146" s="89"/>
      <c r="E146" s="89"/>
      <c r="F146" s="89"/>
      <c r="G146" s="89"/>
      <c r="H146" s="14"/>
    </row>
    <row r="147" spans="1:8" ht="21.75">
      <c r="A147" s="90" t="s">
        <v>81</v>
      </c>
      <c r="B147" s="78"/>
      <c r="C147" s="79"/>
      <c r="D147" s="79"/>
      <c r="E147" s="79"/>
      <c r="F147" s="79"/>
      <c r="G147" s="79"/>
      <c r="H147" s="14"/>
    </row>
    <row r="148" spans="1:7" ht="28.5" customHeight="1">
      <c r="A148" s="77" t="s">
        <v>110</v>
      </c>
      <c r="B148" s="78"/>
      <c r="C148" s="79"/>
      <c r="D148" s="79"/>
      <c r="E148" s="79"/>
      <c r="F148" s="79"/>
      <c r="G148" s="79"/>
    </row>
    <row r="149" spans="1:7" ht="28.5" customHeight="1">
      <c r="A149" s="77" t="s">
        <v>45</v>
      </c>
      <c r="B149" s="80">
        <v>1870</v>
      </c>
      <c r="C149" s="79">
        <v>578020</v>
      </c>
      <c r="D149" s="79">
        <v>1639460</v>
      </c>
      <c r="E149" s="79">
        <v>578020</v>
      </c>
      <c r="F149" s="79">
        <v>1639460</v>
      </c>
      <c r="G149" s="79"/>
    </row>
    <row r="150" spans="1:7" ht="28.5" customHeight="1">
      <c r="A150" s="77" t="s">
        <v>46</v>
      </c>
      <c r="B150" s="78">
        <v>135</v>
      </c>
      <c r="C150" s="79">
        <v>37750</v>
      </c>
      <c r="D150" s="79">
        <v>127250</v>
      </c>
      <c r="E150" s="79">
        <v>37750</v>
      </c>
      <c r="F150" s="79">
        <v>127250</v>
      </c>
      <c r="G150" s="79"/>
    </row>
    <row r="151" spans="1:7" ht="28.5" customHeight="1">
      <c r="A151" s="77" t="s">
        <v>99</v>
      </c>
      <c r="B151" s="78"/>
      <c r="C151" s="79"/>
      <c r="D151" s="79"/>
      <c r="E151" s="79"/>
      <c r="F151" s="79"/>
      <c r="G151" s="79"/>
    </row>
    <row r="152" spans="1:8" ht="21.75">
      <c r="A152" s="77" t="s">
        <v>100</v>
      </c>
      <c r="B152" s="78">
        <v>2</v>
      </c>
      <c r="C152" s="79">
        <v>12250</v>
      </c>
      <c r="D152" s="79">
        <v>48250</v>
      </c>
      <c r="E152" s="79">
        <v>12250</v>
      </c>
      <c r="F152" s="79">
        <v>48250</v>
      </c>
      <c r="G152" s="79"/>
      <c r="H152" s="14"/>
    </row>
    <row r="153" spans="1:8" ht="21.75">
      <c r="A153" s="77" t="s">
        <v>107</v>
      </c>
      <c r="B153" s="78">
        <v>19</v>
      </c>
      <c r="C153" s="79">
        <v>22818</v>
      </c>
      <c r="D153" s="79">
        <v>34029</v>
      </c>
      <c r="E153" s="79">
        <v>22818</v>
      </c>
      <c r="F153" s="79">
        <v>34029</v>
      </c>
      <c r="G153" s="79"/>
      <c r="H153" s="14"/>
    </row>
    <row r="154" spans="1:8" ht="21.75">
      <c r="A154" s="77" t="s">
        <v>48</v>
      </c>
      <c r="B154" s="78"/>
      <c r="C154" s="79"/>
      <c r="D154" s="79"/>
      <c r="E154" s="79"/>
      <c r="F154" s="79"/>
      <c r="G154" s="79"/>
      <c r="H154" s="14"/>
    </row>
    <row r="155" spans="1:8" ht="21.75">
      <c r="A155" s="77" t="s">
        <v>49</v>
      </c>
      <c r="B155" s="80">
        <v>1071</v>
      </c>
      <c r="C155" s="79">
        <v>29890</v>
      </c>
      <c r="D155" s="79">
        <v>109260</v>
      </c>
      <c r="E155" s="79">
        <v>29890</v>
      </c>
      <c r="F155" s="79">
        <v>109260</v>
      </c>
      <c r="G155" s="79"/>
      <c r="H155" s="14"/>
    </row>
    <row r="156" spans="1:8" ht="21.75">
      <c r="A156" s="77" t="s">
        <v>116</v>
      </c>
      <c r="B156" s="78">
        <v>19</v>
      </c>
      <c r="C156" s="79">
        <v>680</v>
      </c>
      <c r="D156" s="79">
        <v>2570</v>
      </c>
      <c r="E156" s="79">
        <v>680</v>
      </c>
      <c r="F156" s="79">
        <v>2570</v>
      </c>
      <c r="G156" s="79"/>
      <c r="H156" s="14"/>
    </row>
    <row r="157" spans="1:8" ht="21.75">
      <c r="A157" s="77" t="s">
        <v>111</v>
      </c>
      <c r="B157" s="78"/>
      <c r="C157" s="79"/>
      <c r="D157" s="79"/>
      <c r="E157" s="79"/>
      <c r="F157" s="79"/>
      <c r="G157" s="79"/>
      <c r="H157" s="14"/>
    </row>
    <row r="158" spans="1:8" ht="21.75">
      <c r="A158" s="77" t="s">
        <v>50</v>
      </c>
      <c r="B158" s="78"/>
      <c r="C158" s="79"/>
      <c r="D158" s="79"/>
      <c r="E158" s="79"/>
      <c r="F158" s="79"/>
      <c r="G158" s="79"/>
      <c r="H158" s="14"/>
    </row>
    <row r="159" spans="1:8" ht="21.75">
      <c r="A159" s="77" t="s">
        <v>51</v>
      </c>
      <c r="B159" s="78">
        <v>116</v>
      </c>
      <c r="C159" s="79">
        <v>280029</v>
      </c>
      <c r="D159" s="79">
        <v>527445</v>
      </c>
      <c r="E159" s="79">
        <v>280029</v>
      </c>
      <c r="F159" s="79">
        <v>527445</v>
      </c>
      <c r="G159" s="79"/>
      <c r="H159" s="14"/>
    </row>
    <row r="160" spans="1:8" ht="21.75">
      <c r="A160" s="77" t="s">
        <v>52</v>
      </c>
      <c r="B160" s="78"/>
      <c r="C160" s="79"/>
      <c r="D160" s="79"/>
      <c r="E160" s="79"/>
      <c r="F160" s="79"/>
      <c r="G160" s="79"/>
      <c r="H160" s="14"/>
    </row>
    <row r="161" spans="1:8" ht="21.75">
      <c r="A161" s="77" t="s">
        <v>53</v>
      </c>
      <c r="B161" s="78">
        <v>14</v>
      </c>
      <c r="C161" s="79">
        <v>34000</v>
      </c>
      <c r="D161" s="79">
        <v>63200</v>
      </c>
      <c r="E161" s="79">
        <v>34000</v>
      </c>
      <c r="F161" s="79">
        <v>63200</v>
      </c>
      <c r="G161" s="79"/>
      <c r="H161" s="14"/>
    </row>
    <row r="162" spans="1:8" ht="21.75">
      <c r="A162" s="77" t="s">
        <v>91</v>
      </c>
      <c r="B162" s="78"/>
      <c r="C162" s="79"/>
      <c r="D162" s="79"/>
      <c r="E162" s="79"/>
      <c r="F162" s="79"/>
      <c r="G162" s="79"/>
      <c r="H162" s="14"/>
    </row>
    <row r="163" spans="1:8" ht="21.75">
      <c r="A163" s="77" t="s">
        <v>92</v>
      </c>
      <c r="B163" s="78">
        <v>11</v>
      </c>
      <c r="C163" s="79">
        <v>4360</v>
      </c>
      <c r="D163" s="79">
        <v>51780</v>
      </c>
      <c r="E163" s="79">
        <v>4360</v>
      </c>
      <c r="F163" s="79">
        <v>51780</v>
      </c>
      <c r="G163" s="79"/>
      <c r="H163" s="14"/>
    </row>
    <row r="164" spans="1:8" ht="21.75">
      <c r="A164" s="77" t="s">
        <v>54</v>
      </c>
      <c r="B164" s="78">
        <v>20</v>
      </c>
      <c r="C164" s="79">
        <v>330</v>
      </c>
      <c r="D164" s="79">
        <v>565</v>
      </c>
      <c r="E164" s="79">
        <v>330</v>
      </c>
      <c r="F164" s="79">
        <v>565</v>
      </c>
      <c r="G164" s="79"/>
      <c r="H164" s="14"/>
    </row>
    <row r="165" spans="1:8" ht="21.75">
      <c r="A165" s="77" t="s">
        <v>86</v>
      </c>
      <c r="B165" s="78">
        <v>278</v>
      </c>
      <c r="C165" s="91">
        <v>27800</v>
      </c>
      <c r="D165" s="79">
        <v>89700</v>
      </c>
      <c r="E165" s="91">
        <v>27100</v>
      </c>
      <c r="F165" s="79">
        <v>89000</v>
      </c>
      <c r="G165" s="79">
        <v>700</v>
      </c>
      <c r="H165" s="14"/>
    </row>
    <row r="166" spans="1:8" ht="21.75">
      <c r="A166" s="77" t="s">
        <v>87</v>
      </c>
      <c r="B166" s="78">
        <v>3</v>
      </c>
      <c r="C166" s="91">
        <v>6000</v>
      </c>
      <c r="D166" s="79">
        <v>10000</v>
      </c>
      <c r="E166" s="91">
        <v>6000</v>
      </c>
      <c r="F166" s="79">
        <v>10000</v>
      </c>
      <c r="G166" s="79"/>
      <c r="H166" s="14"/>
    </row>
    <row r="167" spans="1:7" ht="21.75">
      <c r="A167" s="77" t="s">
        <v>88</v>
      </c>
      <c r="B167" s="78"/>
      <c r="C167" s="79"/>
      <c r="D167" s="79"/>
      <c r="E167" s="79"/>
      <c r="F167" s="79"/>
      <c r="G167" s="79"/>
    </row>
    <row r="168" spans="1:7" ht="21.75">
      <c r="A168" s="77" t="s">
        <v>112</v>
      </c>
      <c r="B168" s="78"/>
      <c r="C168" s="79"/>
      <c r="D168" s="79"/>
      <c r="E168" s="79"/>
      <c r="F168" s="79"/>
      <c r="G168" s="79"/>
    </row>
    <row r="169" spans="1:7" ht="21.75">
      <c r="A169" s="77" t="s">
        <v>55</v>
      </c>
      <c r="B169" s="78">
        <v>715</v>
      </c>
      <c r="C169" s="79">
        <v>120024</v>
      </c>
      <c r="D169" s="79">
        <v>370198</v>
      </c>
      <c r="E169" s="79">
        <v>119884</v>
      </c>
      <c r="F169" s="79">
        <v>370058</v>
      </c>
      <c r="G169" s="79">
        <v>140</v>
      </c>
    </row>
    <row r="170" spans="1:7" ht="21.75">
      <c r="A170" s="77" t="s">
        <v>113</v>
      </c>
      <c r="B170" s="78"/>
      <c r="C170" s="79"/>
      <c r="D170" s="79"/>
      <c r="E170" s="79"/>
      <c r="F170" s="79"/>
      <c r="G170" s="79"/>
    </row>
    <row r="171" spans="1:7" ht="21.75">
      <c r="A171" s="77" t="s">
        <v>56</v>
      </c>
      <c r="B171" s="80">
        <v>497</v>
      </c>
      <c r="C171" s="79">
        <v>10120</v>
      </c>
      <c r="D171" s="79">
        <v>41170</v>
      </c>
      <c r="E171" s="79">
        <v>10120</v>
      </c>
      <c r="F171" s="79">
        <v>41170</v>
      </c>
      <c r="G171" s="79"/>
    </row>
    <row r="172" spans="1:7" ht="21.75">
      <c r="A172" s="77" t="s">
        <v>57</v>
      </c>
      <c r="B172" s="78"/>
      <c r="C172" s="91">
        <v>0</v>
      </c>
      <c r="D172" s="91">
        <v>3020</v>
      </c>
      <c r="E172" s="91">
        <v>0</v>
      </c>
      <c r="F172" s="91">
        <v>3020</v>
      </c>
      <c r="G172" s="79"/>
    </row>
    <row r="173" spans="1:7" ht="21.75">
      <c r="A173" s="81" t="s">
        <v>89</v>
      </c>
      <c r="B173" s="92">
        <v>11</v>
      </c>
      <c r="C173" s="83">
        <v>24668</v>
      </c>
      <c r="D173" s="83">
        <v>44897</v>
      </c>
      <c r="E173" s="83">
        <v>24668</v>
      </c>
      <c r="F173" s="83">
        <v>44897</v>
      </c>
      <c r="G173" s="83"/>
    </row>
    <row r="174" spans="1:7" ht="21.75">
      <c r="A174" s="54" t="s">
        <v>90</v>
      </c>
      <c r="B174" s="93">
        <f aca="true" t="shared" si="7" ref="B174:G174">SUM(B149:B173)</f>
        <v>4781</v>
      </c>
      <c r="C174" s="73">
        <f t="shared" si="7"/>
        <v>1188739</v>
      </c>
      <c r="D174" s="73">
        <f t="shared" si="7"/>
        <v>3162794</v>
      </c>
      <c r="E174" s="94">
        <f t="shared" si="7"/>
        <v>1187899</v>
      </c>
      <c r="F174" s="94">
        <f t="shared" si="7"/>
        <v>3161954</v>
      </c>
      <c r="G174" s="86">
        <f t="shared" si="7"/>
        <v>840</v>
      </c>
    </row>
    <row r="175" spans="1:7" ht="21.75">
      <c r="A175" s="95"/>
      <c r="B175" s="96"/>
      <c r="C175" s="97"/>
      <c r="D175" s="97"/>
      <c r="E175" s="97"/>
      <c r="F175" s="97"/>
      <c r="G175" s="97"/>
    </row>
    <row r="176" spans="1:7" ht="21.75">
      <c r="A176" s="147" t="s">
        <v>70</v>
      </c>
      <c r="B176" s="147"/>
      <c r="C176" s="147"/>
      <c r="D176" s="147"/>
      <c r="E176" s="147"/>
      <c r="F176" s="147"/>
      <c r="G176" s="147"/>
    </row>
    <row r="177" spans="1:7" ht="21.75">
      <c r="A177" s="98"/>
      <c r="B177" s="99"/>
      <c r="C177" s="100"/>
      <c r="D177" s="100"/>
      <c r="E177" s="100"/>
      <c r="F177" s="100"/>
      <c r="G177" s="101"/>
    </row>
    <row r="178" spans="1:7" ht="21.75">
      <c r="A178" s="68"/>
      <c r="B178" s="69" t="s">
        <v>78</v>
      </c>
      <c r="C178" s="146" t="s">
        <v>31</v>
      </c>
      <c r="D178" s="146"/>
      <c r="E178" s="146" t="s">
        <v>32</v>
      </c>
      <c r="F178" s="146"/>
      <c r="G178" s="102" t="s">
        <v>33</v>
      </c>
    </row>
    <row r="179" spans="1:7" ht="21.75">
      <c r="A179" s="72" t="s">
        <v>35</v>
      </c>
      <c r="B179" s="72" t="s">
        <v>79</v>
      </c>
      <c r="C179" s="73" t="s">
        <v>9</v>
      </c>
      <c r="D179" s="73" t="s">
        <v>36</v>
      </c>
      <c r="E179" s="73" t="s">
        <v>9</v>
      </c>
      <c r="F179" s="73" t="s">
        <v>36</v>
      </c>
      <c r="G179" s="73" t="s">
        <v>34</v>
      </c>
    </row>
    <row r="180" spans="1:7" ht="21.75">
      <c r="A180" s="74" t="s">
        <v>114</v>
      </c>
      <c r="B180" s="75"/>
      <c r="C180" s="76"/>
      <c r="D180" s="76"/>
      <c r="E180" s="76"/>
      <c r="F180" s="76"/>
      <c r="G180" s="76"/>
    </row>
    <row r="181" spans="1:7" ht="21.75">
      <c r="A181" s="77" t="s">
        <v>82</v>
      </c>
      <c r="B181" s="78">
        <v>6</v>
      </c>
      <c r="C181" s="79">
        <v>57858</v>
      </c>
      <c r="D181" s="79">
        <v>331784</v>
      </c>
      <c r="E181" s="79">
        <v>57858</v>
      </c>
      <c r="F181" s="79">
        <v>331784</v>
      </c>
      <c r="G181" s="79"/>
    </row>
    <row r="182" spans="1:7" ht="21.75">
      <c r="A182" s="81" t="s">
        <v>59</v>
      </c>
      <c r="B182" s="103"/>
      <c r="C182" s="104"/>
      <c r="D182" s="104"/>
      <c r="E182" s="104"/>
      <c r="F182" s="104"/>
      <c r="G182" s="105"/>
    </row>
    <row r="183" spans="1:7" ht="21.75">
      <c r="A183" s="87" t="s">
        <v>60</v>
      </c>
      <c r="B183" s="88"/>
      <c r="C183" s="89">
        <v>0</v>
      </c>
      <c r="D183" s="89">
        <v>84375.66</v>
      </c>
      <c r="E183" s="89">
        <v>0</v>
      </c>
      <c r="F183" s="89">
        <v>84375.66</v>
      </c>
      <c r="G183" s="89"/>
    </row>
    <row r="184" spans="1:7" ht="21.75">
      <c r="A184" s="84" t="s">
        <v>61</v>
      </c>
      <c r="B184" s="106">
        <f>SUM(B175:B183)</f>
        <v>6</v>
      </c>
      <c r="C184" s="86">
        <f>SUM(C181:C183)</f>
        <v>57858</v>
      </c>
      <c r="D184" s="86">
        <f>SUM(D181:D183)</f>
        <v>416159.66000000003</v>
      </c>
      <c r="E184" s="86">
        <f>SUM(E181:E183)</f>
        <v>57858</v>
      </c>
      <c r="F184" s="86">
        <f>SUM(F181:F183)</f>
        <v>416159.66000000003</v>
      </c>
      <c r="G184" s="86"/>
    </row>
    <row r="185" spans="1:7" ht="21.75">
      <c r="A185" s="87" t="s">
        <v>115</v>
      </c>
      <c r="B185" s="88"/>
      <c r="C185" s="89"/>
      <c r="D185" s="89"/>
      <c r="E185" s="89"/>
      <c r="F185" s="89"/>
      <c r="G185" s="89"/>
    </row>
    <row r="186" spans="1:7" ht="21.75">
      <c r="A186" s="107" t="s">
        <v>62</v>
      </c>
      <c r="B186" s="108"/>
      <c r="C186" s="109">
        <v>0</v>
      </c>
      <c r="D186" s="109">
        <v>262753.97</v>
      </c>
      <c r="E186" s="109">
        <v>0</v>
      </c>
      <c r="F186" s="91">
        <v>262753.97</v>
      </c>
      <c r="G186" s="79"/>
    </row>
    <row r="187" spans="1:7" ht="21.75">
      <c r="A187" s="107" t="s">
        <v>119</v>
      </c>
      <c r="B187" s="116">
        <v>40</v>
      </c>
      <c r="C187" s="117">
        <v>51600</v>
      </c>
      <c r="D187" s="117">
        <v>71600</v>
      </c>
      <c r="E187" s="117">
        <v>51600</v>
      </c>
      <c r="F187" s="104">
        <v>71600</v>
      </c>
      <c r="G187" s="105"/>
    </row>
    <row r="188" spans="1:7" ht="21.75">
      <c r="A188" s="77" t="s">
        <v>101</v>
      </c>
      <c r="B188" s="92">
        <v>119</v>
      </c>
      <c r="C188" s="83">
        <v>12140</v>
      </c>
      <c r="D188" s="83">
        <v>124980</v>
      </c>
      <c r="E188" s="83">
        <v>12140</v>
      </c>
      <c r="F188" s="83">
        <v>124980</v>
      </c>
      <c r="G188" s="83"/>
    </row>
    <row r="189" spans="1:7" ht="21.75">
      <c r="A189" s="110" t="s">
        <v>66</v>
      </c>
      <c r="B189" s="72">
        <f>SUM(B186:B188)</f>
        <v>159</v>
      </c>
      <c r="C189" s="94">
        <f>SUM(C185:C188)</f>
        <v>63740</v>
      </c>
      <c r="D189" s="94">
        <f>SUM(D185:D188)</f>
        <v>459333.97</v>
      </c>
      <c r="E189" s="94">
        <f>SUM(E185:E188)</f>
        <v>63740</v>
      </c>
      <c r="F189" s="94">
        <f>SUM(F185:F188)</f>
        <v>459333.97</v>
      </c>
      <c r="G189" s="94">
        <f>SUM(G185:G188)</f>
        <v>0</v>
      </c>
    </row>
    <row r="190" spans="1:7" ht="21.75">
      <c r="A190" s="110" t="s">
        <v>67</v>
      </c>
      <c r="B190" s="111">
        <f aca="true" t="shared" si="8" ref="B190:G190">SUM(B145+B174+B184+B189)</f>
        <v>5048</v>
      </c>
      <c r="C190" s="70">
        <f t="shared" si="8"/>
        <v>4513850.99</v>
      </c>
      <c r="D190" s="70">
        <f t="shared" si="8"/>
        <v>12318188.57</v>
      </c>
      <c r="E190" s="70">
        <f t="shared" si="8"/>
        <v>4568361.89</v>
      </c>
      <c r="F190" s="70">
        <f t="shared" si="8"/>
        <v>12477419.47</v>
      </c>
      <c r="G190" s="70">
        <f t="shared" si="8"/>
        <v>840</v>
      </c>
    </row>
    <row r="191" spans="1:7" ht="21.75">
      <c r="A191" s="110" t="s">
        <v>117</v>
      </c>
      <c r="B191" s="106"/>
      <c r="C191" s="86">
        <v>244.28</v>
      </c>
      <c r="D191" s="86">
        <v>2492.42</v>
      </c>
      <c r="E191" s="86">
        <v>244.28</v>
      </c>
      <c r="F191" s="86">
        <v>2492.42</v>
      </c>
      <c r="G191" s="86"/>
    </row>
    <row r="192" spans="1:7" ht="22.5" thickBot="1">
      <c r="A192" s="112" t="s">
        <v>69</v>
      </c>
      <c r="B192" s="113">
        <f>+B190</f>
        <v>5048</v>
      </c>
      <c r="C192" s="114">
        <f>C190-C191</f>
        <v>4513606.71</v>
      </c>
      <c r="D192" s="114">
        <f>D190-D191</f>
        <v>12315696.15</v>
      </c>
      <c r="E192" s="114">
        <f>+E190-E191</f>
        <v>4568117.609999999</v>
      </c>
      <c r="F192" s="114">
        <f>+F190-F191</f>
        <v>12474927.05</v>
      </c>
      <c r="G192" s="114">
        <f>+G190-G191</f>
        <v>840</v>
      </c>
    </row>
    <row r="193" spans="1:7" ht="22.5" thickTop="1">
      <c r="A193" s="95"/>
      <c r="B193" s="115"/>
      <c r="C193" s="97"/>
      <c r="D193" s="97"/>
      <c r="E193" s="97"/>
      <c r="F193" s="97"/>
      <c r="G193" s="97"/>
    </row>
    <row r="194" spans="1:7" ht="21.75">
      <c r="A194" s="95"/>
      <c r="B194" s="115"/>
      <c r="C194" s="97"/>
      <c r="D194" s="97"/>
      <c r="E194" s="97"/>
      <c r="F194" s="97"/>
      <c r="G194" s="97"/>
    </row>
    <row r="195" spans="1:7" ht="21.75">
      <c r="A195" s="95"/>
      <c r="B195" s="115"/>
      <c r="C195" s="97"/>
      <c r="D195" s="97" t="s">
        <v>12</v>
      </c>
      <c r="E195" s="97"/>
      <c r="F195" s="97"/>
      <c r="G195" s="97"/>
    </row>
    <row r="196" spans="1:7" ht="21.75">
      <c r="A196" s="118" t="s">
        <v>124</v>
      </c>
      <c r="B196" s="119"/>
      <c r="C196" s="120"/>
      <c r="D196" s="97" t="s">
        <v>13</v>
      </c>
      <c r="E196" s="97"/>
      <c r="F196" s="97"/>
      <c r="G196" s="97"/>
    </row>
    <row r="197" spans="1:7" ht="21.75">
      <c r="A197" s="118" t="s">
        <v>125</v>
      </c>
      <c r="B197" s="119"/>
      <c r="C197" s="120"/>
      <c r="D197" s="97" t="s">
        <v>11</v>
      </c>
      <c r="E197" s="97"/>
      <c r="F197" s="97"/>
      <c r="G197" s="97"/>
    </row>
    <row r="198" spans="1:7" ht="21.75">
      <c r="A198" s="118" t="s">
        <v>126</v>
      </c>
      <c r="B198" s="119"/>
      <c r="C198" s="120"/>
      <c r="D198" s="97" t="s">
        <v>10</v>
      </c>
      <c r="E198" s="97"/>
      <c r="F198" s="97"/>
      <c r="G198" s="97"/>
    </row>
    <row r="199" spans="1:7" ht="21.75">
      <c r="A199" s="95"/>
      <c r="B199" s="115"/>
      <c r="C199" s="97"/>
      <c r="D199" s="97"/>
      <c r="E199" s="97"/>
      <c r="F199" s="97"/>
      <c r="G199" s="97"/>
    </row>
    <row r="200" spans="1:7" ht="21">
      <c r="A200" s="14"/>
      <c r="B200" s="22"/>
      <c r="C200" s="15"/>
      <c r="D200" s="15"/>
      <c r="E200" s="15"/>
      <c r="F200" s="15"/>
      <c r="G200" s="15"/>
    </row>
    <row r="201" spans="1:7" ht="23.25">
      <c r="A201" s="145" t="s">
        <v>58</v>
      </c>
      <c r="B201" s="145"/>
      <c r="C201" s="145"/>
      <c r="D201" s="145"/>
      <c r="E201" s="145"/>
      <c r="F201" s="145"/>
      <c r="G201" s="145"/>
    </row>
    <row r="202" spans="1:7" ht="23.25">
      <c r="A202" s="145" t="s">
        <v>127</v>
      </c>
      <c r="B202" s="145"/>
      <c r="C202" s="145"/>
      <c r="D202" s="145"/>
      <c r="E202" s="145"/>
      <c r="F202" s="145"/>
      <c r="G202" s="145"/>
    </row>
    <row r="203" spans="1:7" ht="21">
      <c r="A203" s="3"/>
      <c r="B203" s="18"/>
      <c r="C203" s="4"/>
      <c r="D203" s="4"/>
      <c r="E203" s="4"/>
      <c r="F203" s="4"/>
      <c r="G203" s="4"/>
    </row>
    <row r="204" spans="1:7" ht="21.75">
      <c r="A204" s="68"/>
      <c r="B204" s="69" t="s">
        <v>78</v>
      </c>
      <c r="C204" s="146" t="s">
        <v>31</v>
      </c>
      <c r="D204" s="146"/>
      <c r="E204" s="146" t="s">
        <v>32</v>
      </c>
      <c r="F204" s="146"/>
      <c r="G204" s="71" t="s">
        <v>33</v>
      </c>
    </row>
    <row r="205" spans="1:7" ht="21.75">
      <c r="A205" s="72" t="s">
        <v>35</v>
      </c>
      <c r="B205" s="72" t="s">
        <v>79</v>
      </c>
      <c r="C205" s="73" t="s">
        <v>9</v>
      </c>
      <c r="D205" s="73" t="s">
        <v>36</v>
      </c>
      <c r="E205" s="73" t="s">
        <v>9</v>
      </c>
      <c r="F205" s="73" t="s">
        <v>36</v>
      </c>
      <c r="G205" s="73" t="s">
        <v>34</v>
      </c>
    </row>
    <row r="206" spans="1:7" ht="21.75">
      <c r="A206" s="74" t="s">
        <v>108</v>
      </c>
      <c r="B206" s="75"/>
      <c r="C206" s="76"/>
      <c r="D206" s="76"/>
      <c r="E206" s="76"/>
      <c r="F206" s="76"/>
      <c r="G206" s="76"/>
    </row>
    <row r="207" spans="1:7" ht="21.75">
      <c r="A207" s="77" t="s">
        <v>37</v>
      </c>
      <c r="B207" s="78">
        <v>248</v>
      </c>
      <c r="C207" s="79">
        <v>7299276.36</v>
      </c>
      <c r="D207" s="79">
        <v>14795412.06</v>
      </c>
      <c r="E207" s="79">
        <v>7362234.31</v>
      </c>
      <c r="F207" s="79">
        <v>15018440.91</v>
      </c>
      <c r="G207" s="79"/>
    </row>
    <row r="208" spans="1:7" ht="21.75">
      <c r="A208" s="77" t="s">
        <v>39</v>
      </c>
      <c r="B208" s="80">
        <v>1195</v>
      </c>
      <c r="C208" s="79">
        <v>668548.33</v>
      </c>
      <c r="D208" s="79">
        <v>718394.76</v>
      </c>
      <c r="E208" s="79">
        <v>666821.72</v>
      </c>
      <c r="F208" s="79">
        <v>716668.15</v>
      </c>
      <c r="G208" s="79">
        <v>1726.61</v>
      </c>
    </row>
    <row r="209" spans="1:7" ht="21.75">
      <c r="A209" s="77" t="s">
        <v>41</v>
      </c>
      <c r="B209" s="78">
        <v>230</v>
      </c>
      <c r="C209" s="79">
        <v>807325.6</v>
      </c>
      <c r="D209" s="79">
        <v>1541244.41</v>
      </c>
      <c r="E209" s="79">
        <v>803745.6</v>
      </c>
      <c r="F209" s="79">
        <v>1537664.41</v>
      </c>
      <c r="G209" s="79">
        <v>3580</v>
      </c>
    </row>
    <row r="210" spans="1:7" ht="21.75">
      <c r="A210" s="84" t="s">
        <v>44</v>
      </c>
      <c r="B210" s="85">
        <f aca="true" t="shared" si="9" ref="B210:G210">SUM(B207:B209)</f>
        <v>1673</v>
      </c>
      <c r="C210" s="86">
        <f t="shared" si="9"/>
        <v>8775150.290000001</v>
      </c>
      <c r="D210" s="86">
        <f t="shared" si="9"/>
        <v>17055051.23</v>
      </c>
      <c r="E210" s="86">
        <f t="shared" si="9"/>
        <v>8832801.629999999</v>
      </c>
      <c r="F210" s="86">
        <f t="shared" si="9"/>
        <v>17272773.47</v>
      </c>
      <c r="G210" s="86">
        <f t="shared" si="9"/>
        <v>5306.61</v>
      </c>
    </row>
    <row r="211" spans="1:7" ht="21.75">
      <c r="A211" s="87" t="s">
        <v>109</v>
      </c>
      <c r="B211" s="88"/>
      <c r="C211" s="89"/>
      <c r="D211" s="89"/>
      <c r="E211" s="89"/>
      <c r="F211" s="89"/>
      <c r="G211" s="89"/>
    </row>
    <row r="212" spans="1:7" ht="21.75">
      <c r="A212" s="90" t="s">
        <v>81</v>
      </c>
      <c r="B212" s="78"/>
      <c r="C212" s="79"/>
      <c r="D212" s="79"/>
      <c r="E212" s="79"/>
      <c r="F212" s="79"/>
      <c r="G212" s="79"/>
    </row>
    <row r="213" spans="1:7" ht="21.75">
      <c r="A213" s="77" t="s">
        <v>110</v>
      </c>
      <c r="B213" s="78"/>
      <c r="C213" s="79"/>
      <c r="D213" s="79"/>
      <c r="E213" s="79"/>
      <c r="F213" s="79"/>
      <c r="G213" s="79"/>
    </row>
    <row r="214" spans="1:7" ht="21.75">
      <c r="A214" s="77" t="s">
        <v>45</v>
      </c>
      <c r="B214" s="80">
        <v>2412</v>
      </c>
      <c r="C214" s="79">
        <v>725340</v>
      </c>
      <c r="D214" s="79">
        <v>2364800</v>
      </c>
      <c r="E214" s="79">
        <v>725340</v>
      </c>
      <c r="F214" s="79">
        <v>2364800</v>
      </c>
      <c r="G214" s="79"/>
    </row>
    <row r="215" spans="1:7" ht="21.75">
      <c r="A215" s="77" t="s">
        <v>46</v>
      </c>
      <c r="B215" s="78">
        <v>166</v>
      </c>
      <c r="C215" s="79">
        <v>45250</v>
      </c>
      <c r="D215" s="79">
        <v>172500</v>
      </c>
      <c r="E215" s="79">
        <v>45250</v>
      </c>
      <c r="F215" s="79">
        <v>172500</v>
      </c>
      <c r="G215" s="79"/>
    </row>
    <row r="216" spans="1:7" ht="21" customHeight="1">
      <c r="A216" s="77" t="s">
        <v>99</v>
      </c>
      <c r="B216" s="78"/>
      <c r="C216" s="79"/>
      <c r="D216" s="79"/>
      <c r="E216" s="79"/>
      <c r="F216" s="79"/>
      <c r="G216" s="79"/>
    </row>
    <row r="217" spans="1:8" ht="21" customHeight="1">
      <c r="A217" s="77" t="s">
        <v>100</v>
      </c>
      <c r="B217" s="78">
        <v>2</v>
      </c>
      <c r="C217" s="79">
        <v>12500</v>
      </c>
      <c r="D217" s="79">
        <v>60750</v>
      </c>
      <c r="E217" s="79">
        <v>12500</v>
      </c>
      <c r="F217" s="79">
        <v>60750</v>
      </c>
      <c r="G217" s="79"/>
      <c r="H217" s="14"/>
    </row>
    <row r="218" spans="1:7" ht="21.75">
      <c r="A218" s="77" t="s">
        <v>107</v>
      </c>
      <c r="B218" s="78">
        <v>6</v>
      </c>
      <c r="C218" s="79">
        <v>264</v>
      </c>
      <c r="D218" s="79">
        <v>34293</v>
      </c>
      <c r="E218" s="79">
        <v>264</v>
      </c>
      <c r="F218" s="79">
        <v>34293</v>
      </c>
      <c r="G218" s="79"/>
    </row>
    <row r="219" spans="1:7" ht="21.75">
      <c r="A219" s="77" t="s">
        <v>48</v>
      </c>
      <c r="B219" s="78"/>
      <c r="C219" s="79"/>
      <c r="D219" s="79"/>
      <c r="E219" s="79"/>
      <c r="F219" s="79"/>
      <c r="G219" s="79"/>
    </row>
    <row r="220" spans="1:7" ht="21.75">
      <c r="A220" s="77" t="s">
        <v>49</v>
      </c>
      <c r="B220" s="78">
        <v>1496</v>
      </c>
      <c r="C220" s="79">
        <v>46020</v>
      </c>
      <c r="D220" s="79">
        <v>155280</v>
      </c>
      <c r="E220" s="79">
        <v>46020</v>
      </c>
      <c r="F220" s="79">
        <v>155280</v>
      </c>
      <c r="G220" s="79"/>
    </row>
    <row r="221" spans="1:7" ht="21.75">
      <c r="A221" s="77" t="s">
        <v>116</v>
      </c>
      <c r="B221" s="78">
        <v>24</v>
      </c>
      <c r="C221" s="79">
        <v>890</v>
      </c>
      <c r="D221" s="79">
        <v>3460</v>
      </c>
      <c r="E221" s="79">
        <v>890</v>
      </c>
      <c r="F221" s="79">
        <v>3460</v>
      </c>
      <c r="G221" s="79"/>
    </row>
    <row r="222" spans="1:7" ht="21.75">
      <c r="A222" s="77" t="s">
        <v>111</v>
      </c>
      <c r="B222" s="78"/>
      <c r="C222" s="79"/>
      <c r="D222" s="79"/>
      <c r="E222" s="79"/>
      <c r="F222" s="79"/>
      <c r="G222" s="79"/>
    </row>
    <row r="223" spans="1:7" ht="21.75">
      <c r="A223" s="77" t="s">
        <v>50</v>
      </c>
      <c r="B223" s="78"/>
      <c r="C223" s="79"/>
      <c r="D223" s="79"/>
      <c r="E223" s="79"/>
      <c r="F223" s="79"/>
      <c r="G223" s="79"/>
    </row>
    <row r="224" spans="1:7" ht="21.75">
      <c r="A224" s="77" t="s">
        <v>51</v>
      </c>
      <c r="B224" s="78">
        <v>32</v>
      </c>
      <c r="C224" s="79">
        <v>78480</v>
      </c>
      <c r="D224" s="79">
        <v>605925</v>
      </c>
      <c r="E224" s="79">
        <v>78480</v>
      </c>
      <c r="F224" s="79">
        <v>605925</v>
      </c>
      <c r="G224" s="79"/>
    </row>
    <row r="225" spans="1:7" ht="21.75">
      <c r="A225" s="77" t="s">
        <v>52</v>
      </c>
      <c r="B225" s="78"/>
      <c r="C225" s="79"/>
      <c r="D225" s="79"/>
      <c r="E225" s="79"/>
      <c r="F225" s="79"/>
      <c r="G225" s="79"/>
    </row>
    <row r="226" spans="1:7" ht="21.75">
      <c r="A226" s="77" t="s">
        <v>53</v>
      </c>
      <c r="B226" s="78">
        <v>6</v>
      </c>
      <c r="C226" s="79">
        <v>14015</v>
      </c>
      <c r="D226" s="79">
        <v>77215</v>
      </c>
      <c r="E226" s="79">
        <v>14015</v>
      </c>
      <c r="F226" s="79">
        <v>77215</v>
      </c>
      <c r="G226" s="79"/>
    </row>
    <row r="227" spans="1:7" ht="21.75">
      <c r="A227" s="77" t="s">
        <v>91</v>
      </c>
      <c r="B227" s="78"/>
      <c r="C227" s="79"/>
      <c r="D227" s="79"/>
      <c r="E227" s="79"/>
      <c r="F227" s="79"/>
      <c r="G227" s="79"/>
    </row>
    <row r="228" spans="1:7" ht="21.75">
      <c r="A228" s="77" t="s">
        <v>92</v>
      </c>
      <c r="B228" s="78">
        <v>16</v>
      </c>
      <c r="C228" s="79">
        <v>7060</v>
      </c>
      <c r="D228" s="79">
        <v>58840</v>
      </c>
      <c r="E228" s="79">
        <v>7060</v>
      </c>
      <c r="F228" s="79">
        <v>58840</v>
      </c>
      <c r="G228" s="79"/>
    </row>
    <row r="229" spans="1:7" ht="21.75">
      <c r="A229" s="77" t="s">
        <v>54</v>
      </c>
      <c r="B229" s="78">
        <v>10</v>
      </c>
      <c r="C229" s="79">
        <v>100</v>
      </c>
      <c r="D229" s="79">
        <v>665</v>
      </c>
      <c r="E229" s="79">
        <v>100</v>
      </c>
      <c r="F229" s="79">
        <v>665</v>
      </c>
      <c r="G229" s="79"/>
    </row>
    <row r="230" spans="1:7" ht="21.75">
      <c r="A230" s="77" t="s">
        <v>86</v>
      </c>
      <c r="B230" s="78">
        <v>12</v>
      </c>
      <c r="C230" s="91">
        <v>1200</v>
      </c>
      <c r="D230" s="79">
        <v>90900</v>
      </c>
      <c r="E230" s="91">
        <v>1900</v>
      </c>
      <c r="F230" s="79">
        <v>90900</v>
      </c>
      <c r="G230" s="79"/>
    </row>
    <row r="231" spans="1:7" ht="21.75">
      <c r="A231" s="77" t="s">
        <v>87</v>
      </c>
      <c r="B231" s="78"/>
      <c r="C231" s="91">
        <v>0</v>
      </c>
      <c r="D231" s="79">
        <v>10000</v>
      </c>
      <c r="E231" s="91">
        <v>0</v>
      </c>
      <c r="F231" s="79">
        <v>10000</v>
      </c>
      <c r="G231" s="79"/>
    </row>
    <row r="232" spans="1:7" ht="21.75">
      <c r="A232" s="77" t="s">
        <v>88</v>
      </c>
      <c r="B232" s="78"/>
      <c r="C232" s="79"/>
      <c r="D232" s="79"/>
      <c r="E232" s="79"/>
      <c r="F232" s="79"/>
      <c r="G232" s="79"/>
    </row>
    <row r="233" spans="1:7" ht="21.75">
      <c r="A233" s="77" t="s">
        <v>112</v>
      </c>
      <c r="B233" s="78"/>
      <c r="C233" s="79"/>
      <c r="D233" s="79"/>
      <c r="E233" s="79"/>
      <c r="F233" s="79"/>
      <c r="G233" s="79"/>
    </row>
    <row r="234" spans="1:7" ht="21.75">
      <c r="A234" s="77" t="s">
        <v>55</v>
      </c>
      <c r="B234" s="78">
        <v>712</v>
      </c>
      <c r="C234" s="79">
        <v>135593</v>
      </c>
      <c r="D234" s="79">
        <v>505791</v>
      </c>
      <c r="E234" s="79">
        <v>135733</v>
      </c>
      <c r="F234" s="79">
        <v>505791</v>
      </c>
      <c r="G234" s="79"/>
    </row>
    <row r="235" spans="1:7" ht="21.75">
      <c r="A235" s="77" t="s">
        <v>113</v>
      </c>
      <c r="B235" s="78"/>
      <c r="C235" s="79"/>
      <c r="D235" s="79"/>
      <c r="E235" s="79"/>
      <c r="F235" s="79"/>
      <c r="G235" s="79"/>
    </row>
    <row r="236" spans="1:7" ht="21.75">
      <c r="A236" s="77" t="s">
        <v>56</v>
      </c>
      <c r="B236" s="80">
        <v>643</v>
      </c>
      <c r="C236" s="79">
        <v>11950</v>
      </c>
      <c r="D236" s="79">
        <v>53120</v>
      </c>
      <c r="E236" s="79">
        <v>11950</v>
      </c>
      <c r="F236" s="79">
        <v>53120</v>
      </c>
      <c r="G236" s="79"/>
    </row>
    <row r="237" spans="1:7" ht="21.75">
      <c r="A237" s="77" t="s">
        <v>57</v>
      </c>
      <c r="B237" s="78">
        <v>2</v>
      </c>
      <c r="C237" s="91">
        <v>6040</v>
      </c>
      <c r="D237" s="91">
        <v>9060</v>
      </c>
      <c r="E237" s="91">
        <v>6040</v>
      </c>
      <c r="F237" s="91">
        <v>9060</v>
      </c>
      <c r="G237" s="79"/>
    </row>
    <row r="238" spans="1:7" ht="21.75">
      <c r="A238" s="81" t="s">
        <v>89</v>
      </c>
      <c r="B238" s="92">
        <v>1</v>
      </c>
      <c r="C238" s="83">
        <v>500</v>
      </c>
      <c r="D238" s="83">
        <v>45397</v>
      </c>
      <c r="E238" s="83">
        <v>500</v>
      </c>
      <c r="F238" s="83">
        <v>45397</v>
      </c>
      <c r="G238" s="83"/>
    </row>
    <row r="239" spans="1:7" ht="21.75">
      <c r="A239" s="121" t="s">
        <v>90</v>
      </c>
      <c r="B239" s="93">
        <f aca="true" t="shared" si="10" ref="B239:G239">SUM(B214:B238)</f>
        <v>5540</v>
      </c>
      <c r="C239" s="73">
        <f t="shared" si="10"/>
        <v>1085202</v>
      </c>
      <c r="D239" s="73">
        <f t="shared" si="10"/>
        <v>4247996</v>
      </c>
      <c r="E239" s="94">
        <f t="shared" si="10"/>
        <v>1086042</v>
      </c>
      <c r="F239" s="94">
        <f t="shared" si="10"/>
        <v>4247996</v>
      </c>
      <c r="G239" s="86">
        <f t="shared" si="10"/>
        <v>0</v>
      </c>
    </row>
    <row r="240" spans="1:7" ht="21.75">
      <c r="A240" s="95"/>
      <c r="B240" s="96"/>
      <c r="C240" s="97"/>
      <c r="D240" s="97"/>
      <c r="E240" s="97"/>
      <c r="F240" s="97"/>
      <c r="G240" s="97"/>
    </row>
    <row r="241" spans="1:7" ht="21.75">
      <c r="A241" s="147" t="s">
        <v>70</v>
      </c>
      <c r="B241" s="147"/>
      <c r="C241" s="147"/>
      <c r="D241" s="147"/>
      <c r="E241" s="147"/>
      <c r="F241" s="147"/>
      <c r="G241" s="147"/>
    </row>
    <row r="242" spans="1:7" ht="21.75">
      <c r="A242" s="98"/>
      <c r="B242" s="99"/>
      <c r="C242" s="100"/>
      <c r="D242" s="100"/>
      <c r="E242" s="100"/>
      <c r="F242" s="100"/>
      <c r="G242" s="101"/>
    </row>
    <row r="243" spans="1:7" ht="21.75">
      <c r="A243" s="68"/>
      <c r="B243" s="69" t="s">
        <v>78</v>
      </c>
      <c r="C243" s="146" t="s">
        <v>31</v>
      </c>
      <c r="D243" s="146"/>
      <c r="E243" s="146" t="s">
        <v>32</v>
      </c>
      <c r="F243" s="146"/>
      <c r="G243" s="102" t="s">
        <v>33</v>
      </c>
    </row>
    <row r="244" spans="1:7" ht="21.75">
      <c r="A244" s="72" t="s">
        <v>35</v>
      </c>
      <c r="B244" s="72" t="s">
        <v>79</v>
      </c>
      <c r="C244" s="73" t="s">
        <v>9</v>
      </c>
      <c r="D244" s="73" t="s">
        <v>36</v>
      </c>
      <c r="E244" s="73" t="s">
        <v>9</v>
      </c>
      <c r="F244" s="73" t="s">
        <v>36</v>
      </c>
      <c r="G244" s="73" t="s">
        <v>34</v>
      </c>
    </row>
    <row r="245" spans="1:7" ht="21.75">
      <c r="A245" s="74" t="s">
        <v>114</v>
      </c>
      <c r="B245" s="75"/>
      <c r="C245" s="76"/>
      <c r="D245" s="76"/>
      <c r="E245" s="76"/>
      <c r="F245" s="76"/>
      <c r="G245" s="76"/>
    </row>
    <row r="246" spans="1:7" ht="21.75">
      <c r="A246" s="77" t="s">
        <v>82</v>
      </c>
      <c r="B246" s="78">
        <v>6</v>
      </c>
      <c r="C246" s="79">
        <v>57858</v>
      </c>
      <c r="D246" s="79">
        <v>389642</v>
      </c>
      <c r="E246" s="79">
        <v>57858</v>
      </c>
      <c r="F246" s="79">
        <v>389642</v>
      </c>
      <c r="G246" s="79"/>
    </row>
    <row r="247" spans="1:7" ht="21.75">
      <c r="A247" s="81" t="s">
        <v>59</v>
      </c>
      <c r="B247" s="103"/>
      <c r="C247" s="104"/>
      <c r="D247" s="104"/>
      <c r="E247" s="104"/>
      <c r="F247" s="104"/>
      <c r="G247" s="105"/>
    </row>
    <row r="248" spans="1:7" ht="21.75">
      <c r="A248" s="87" t="s">
        <v>60</v>
      </c>
      <c r="B248" s="88">
        <v>1</v>
      </c>
      <c r="C248" s="89">
        <v>16588.82</v>
      </c>
      <c r="D248" s="89">
        <v>100964.48</v>
      </c>
      <c r="E248" s="89">
        <v>16588.82</v>
      </c>
      <c r="F248" s="89">
        <v>100964.48</v>
      </c>
      <c r="G248" s="89"/>
    </row>
    <row r="249" spans="1:7" ht="21.75">
      <c r="A249" s="84" t="s">
        <v>61</v>
      </c>
      <c r="B249" s="106">
        <f>SUM(B240:B248)</f>
        <v>7</v>
      </c>
      <c r="C249" s="86">
        <f>SUM(C246:C248)</f>
        <v>74446.82</v>
      </c>
      <c r="D249" s="86">
        <f>SUM(D246:D248)</f>
        <v>490606.48</v>
      </c>
      <c r="E249" s="86">
        <f>SUM(E246:E248)</f>
        <v>74446.82</v>
      </c>
      <c r="F249" s="86">
        <f>SUM(F246:F248)</f>
        <v>490606.48</v>
      </c>
      <c r="G249" s="86"/>
    </row>
    <row r="250" spans="1:7" ht="21.75">
      <c r="A250" s="87" t="s">
        <v>115</v>
      </c>
      <c r="B250" s="88"/>
      <c r="C250" s="89"/>
      <c r="D250" s="89"/>
      <c r="E250" s="89"/>
      <c r="F250" s="89"/>
      <c r="G250" s="89"/>
    </row>
    <row r="251" spans="1:7" ht="21.75">
      <c r="A251" s="107" t="s">
        <v>62</v>
      </c>
      <c r="B251" s="108">
        <v>1</v>
      </c>
      <c r="C251" s="109">
        <v>2400</v>
      </c>
      <c r="D251" s="109">
        <v>265153.97</v>
      </c>
      <c r="E251" s="109">
        <v>2400</v>
      </c>
      <c r="F251" s="91">
        <v>265153.97</v>
      </c>
      <c r="G251" s="79"/>
    </row>
    <row r="252" spans="1:7" ht="21.75">
      <c r="A252" s="77" t="s">
        <v>63</v>
      </c>
      <c r="B252" s="122">
        <v>45</v>
      </c>
      <c r="C252" s="109">
        <v>45050</v>
      </c>
      <c r="D252" s="109">
        <v>116650</v>
      </c>
      <c r="E252" s="109">
        <v>44050</v>
      </c>
      <c r="F252" s="91">
        <v>115650</v>
      </c>
      <c r="G252" s="79">
        <v>1000</v>
      </c>
    </row>
    <row r="253" spans="1:7" ht="21.75">
      <c r="A253" s="77" t="s">
        <v>101</v>
      </c>
      <c r="B253" s="92">
        <v>144</v>
      </c>
      <c r="C253" s="83">
        <v>19600</v>
      </c>
      <c r="D253" s="83">
        <v>144580</v>
      </c>
      <c r="E253" s="83">
        <v>19600</v>
      </c>
      <c r="F253" s="83">
        <v>144580</v>
      </c>
      <c r="G253" s="83"/>
    </row>
    <row r="254" spans="1:7" ht="21.75">
      <c r="A254" s="110" t="s">
        <v>66</v>
      </c>
      <c r="B254" s="72">
        <f>SUM(B251:B253)</f>
        <v>190</v>
      </c>
      <c r="C254" s="94">
        <f>SUM(C250:C253)</f>
        <v>67050</v>
      </c>
      <c r="D254" s="94">
        <f>SUM(D250:D253)</f>
        <v>526383.97</v>
      </c>
      <c r="E254" s="94">
        <f>SUM(E250:E253)</f>
        <v>66050</v>
      </c>
      <c r="F254" s="94">
        <f>SUM(F250:F253)</f>
        <v>525383.97</v>
      </c>
      <c r="G254" s="94">
        <f>SUM(G250:G253)</f>
        <v>1000</v>
      </c>
    </row>
    <row r="255" spans="1:7" ht="21.75">
      <c r="A255" s="110" t="s">
        <v>67</v>
      </c>
      <c r="B255" s="111">
        <f aca="true" t="shared" si="11" ref="B255:G255">SUM(B210+B239+B249+B254)</f>
        <v>7410</v>
      </c>
      <c r="C255" s="70">
        <f t="shared" si="11"/>
        <v>10001849.110000001</v>
      </c>
      <c r="D255" s="70">
        <f t="shared" si="11"/>
        <v>22320037.68</v>
      </c>
      <c r="E255" s="70">
        <f t="shared" si="11"/>
        <v>10059340.45</v>
      </c>
      <c r="F255" s="70">
        <f t="shared" si="11"/>
        <v>22536759.919999998</v>
      </c>
      <c r="G255" s="70">
        <f t="shared" si="11"/>
        <v>6306.61</v>
      </c>
    </row>
    <row r="256" spans="1:7" ht="21.75">
      <c r="A256" s="110" t="s">
        <v>117</v>
      </c>
      <c r="B256" s="106"/>
      <c r="C256" s="86">
        <v>33429.99</v>
      </c>
      <c r="D256" s="86">
        <v>35922.41</v>
      </c>
      <c r="E256" s="86">
        <v>33429.99</v>
      </c>
      <c r="F256" s="86">
        <v>35922.41</v>
      </c>
      <c r="G256" s="86"/>
    </row>
    <row r="257" spans="1:7" ht="22.5" thickBot="1">
      <c r="A257" s="112" t="s">
        <v>69</v>
      </c>
      <c r="B257" s="113">
        <f>+B255</f>
        <v>7410</v>
      </c>
      <c r="C257" s="114">
        <f>C255-C256</f>
        <v>9968419.120000001</v>
      </c>
      <c r="D257" s="114">
        <f>D255-D256</f>
        <v>22284115.27</v>
      </c>
      <c r="E257" s="114">
        <f>+E255-E256</f>
        <v>10025910.459999999</v>
      </c>
      <c r="F257" s="114">
        <f>+F255-F256</f>
        <v>22500837.509999998</v>
      </c>
      <c r="G257" s="114">
        <f>+G255-G256</f>
        <v>6306.61</v>
      </c>
    </row>
    <row r="258" spans="1:7" ht="22.5" thickTop="1">
      <c r="A258" s="95"/>
      <c r="B258" s="115"/>
      <c r="C258" s="97"/>
      <c r="D258" s="97"/>
      <c r="E258" s="97"/>
      <c r="F258" s="97"/>
      <c r="G258" s="97"/>
    </row>
    <row r="259" spans="1:7" ht="21.75">
      <c r="A259" s="95"/>
      <c r="B259" s="115"/>
      <c r="C259" s="97"/>
      <c r="D259" s="97"/>
      <c r="E259" s="97"/>
      <c r="F259" s="97"/>
      <c r="G259" s="97"/>
    </row>
    <row r="260" spans="1:7" ht="21.75">
      <c r="A260" s="95"/>
      <c r="B260" s="115"/>
      <c r="C260" s="97"/>
      <c r="D260" s="97" t="s">
        <v>12</v>
      </c>
      <c r="E260" s="97"/>
      <c r="F260" s="97"/>
      <c r="G260" s="97"/>
    </row>
    <row r="261" spans="1:7" ht="21.75">
      <c r="A261" s="118" t="s">
        <v>128</v>
      </c>
      <c r="B261" s="119"/>
      <c r="C261" s="120"/>
      <c r="D261" s="97" t="s">
        <v>13</v>
      </c>
      <c r="E261" s="97"/>
      <c r="F261" s="97"/>
      <c r="G261" s="97"/>
    </row>
    <row r="262" spans="1:7" ht="21.75">
      <c r="A262" s="118" t="s">
        <v>129</v>
      </c>
      <c r="B262" s="119"/>
      <c r="C262" s="120"/>
      <c r="D262" s="97" t="s">
        <v>11</v>
      </c>
      <c r="E262" s="97"/>
      <c r="F262" s="97"/>
      <c r="G262" s="97"/>
    </row>
    <row r="263" spans="1:7" ht="21.75">
      <c r="A263" s="118" t="s">
        <v>130</v>
      </c>
      <c r="B263" s="119"/>
      <c r="C263" s="120"/>
      <c r="D263" s="97" t="s">
        <v>10</v>
      </c>
      <c r="E263" s="97"/>
      <c r="F263" s="97"/>
      <c r="G263" s="97"/>
    </row>
    <row r="264" spans="1:7" ht="21.75">
      <c r="A264" s="95"/>
      <c r="B264" s="115"/>
      <c r="C264" s="97"/>
      <c r="D264" s="97"/>
      <c r="E264" s="97"/>
      <c r="F264" s="97"/>
      <c r="G264" s="97"/>
    </row>
    <row r="265" spans="1:7" ht="23.25">
      <c r="A265" s="145" t="s">
        <v>58</v>
      </c>
      <c r="B265" s="145"/>
      <c r="C265" s="145"/>
      <c r="D265" s="145"/>
      <c r="E265" s="145"/>
      <c r="F265" s="145"/>
      <c r="G265" s="145"/>
    </row>
    <row r="266" spans="1:7" ht="23.25">
      <c r="A266" s="145" t="s">
        <v>131</v>
      </c>
      <c r="B266" s="145"/>
      <c r="C266" s="145"/>
      <c r="D266" s="145"/>
      <c r="E266" s="145"/>
      <c r="F266" s="145"/>
      <c r="G266" s="145"/>
    </row>
    <row r="267" spans="1:7" ht="21">
      <c r="A267" s="3"/>
      <c r="B267" s="18"/>
      <c r="C267" s="4"/>
      <c r="D267" s="4"/>
      <c r="E267" s="4"/>
      <c r="F267" s="4"/>
      <c r="G267" s="4"/>
    </row>
    <row r="268" spans="1:7" ht="21.75">
      <c r="A268" s="68"/>
      <c r="B268" s="69" t="s">
        <v>78</v>
      </c>
      <c r="C268" s="146" t="s">
        <v>31</v>
      </c>
      <c r="D268" s="146"/>
      <c r="E268" s="146" t="s">
        <v>32</v>
      </c>
      <c r="F268" s="146"/>
      <c r="G268" s="71" t="s">
        <v>33</v>
      </c>
    </row>
    <row r="269" spans="1:7" ht="21.75">
      <c r="A269" s="72" t="s">
        <v>35</v>
      </c>
      <c r="B269" s="72" t="s">
        <v>79</v>
      </c>
      <c r="C269" s="73" t="s">
        <v>9</v>
      </c>
      <c r="D269" s="73" t="s">
        <v>36</v>
      </c>
      <c r="E269" s="73" t="s">
        <v>9</v>
      </c>
      <c r="F269" s="73" t="s">
        <v>36</v>
      </c>
      <c r="G269" s="73" t="s">
        <v>34</v>
      </c>
    </row>
    <row r="270" spans="1:7" ht="21.75">
      <c r="A270" s="74" t="s">
        <v>108</v>
      </c>
      <c r="B270" s="75"/>
      <c r="C270" s="76"/>
      <c r="D270" s="76"/>
      <c r="E270" s="76"/>
      <c r="F270" s="76"/>
      <c r="G270" s="76"/>
    </row>
    <row r="271" spans="1:7" ht="21.75">
      <c r="A271" s="77" t="s">
        <v>37</v>
      </c>
      <c r="B271" s="78">
        <v>613</v>
      </c>
      <c r="C271" s="79">
        <v>11261490.07</v>
      </c>
      <c r="D271" s="79">
        <v>26056902.13</v>
      </c>
      <c r="E271" s="79">
        <v>11024050.07</v>
      </c>
      <c r="F271" s="79">
        <v>26042490.98</v>
      </c>
      <c r="G271" s="79">
        <v>242815</v>
      </c>
    </row>
    <row r="272" spans="1:7" ht="21.75">
      <c r="A272" s="77" t="s">
        <v>39</v>
      </c>
      <c r="B272" s="80">
        <v>405</v>
      </c>
      <c r="C272" s="79">
        <v>351554.92</v>
      </c>
      <c r="D272" s="79">
        <v>1069949.68</v>
      </c>
      <c r="E272" s="79">
        <v>353206.21</v>
      </c>
      <c r="F272" s="79">
        <v>1069874.36</v>
      </c>
      <c r="G272" s="79">
        <v>75.32</v>
      </c>
    </row>
    <row r="273" spans="1:7" ht="21.75">
      <c r="A273" s="77" t="s">
        <v>41</v>
      </c>
      <c r="B273" s="78">
        <v>492</v>
      </c>
      <c r="C273" s="79">
        <v>2224894.72</v>
      </c>
      <c r="D273" s="79">
        <v>3766139.13</v>
      </c>
      <c r="E273" s="79">
        <v>2228274.72</v>
      </c>
      <c r="F273" s="79">
        <v>3765939.13</v>
      </c>
      <c r="G273" s="79">
        <v>200</v>
      </c>
    </row>
    <row r="274" spans="1:7" ht="21.75">
      <c r="A274" s="84" t="s">
        <v>44</v>
      </c>
      <c r="B274" s="85">
        <f aca="true" t="shared" si="12" ref="B274:G274">SUM(B271:B273)</f>
        <v>1510</v>
      </c>
      <c r="C274" s="86">
        <f t="shared" si="12"/>
        <v>13837939.71</v>
      </c>
      <c r="D274" s="86">
        <f t="shared" si="12"/>
        <v>30892990.939999998</v>
      </c>
      <c r="E274" s="86">
        <f t="shared" si="12"/>
        <v>13605531.000000002</v>
      </c>
      <c r="F274" s="86">
        <f t="shared" si="12"/>
        <v>30878304.47</v>
      </c>
      <c r="G274" s="86">
        <f t="shared" si="12"/>
        <v>243090.32</v>
      </c>
    </row>
    <row r="275" spans="1:7" ht="21.75">
      <c r="A275" s="87" t="s">
        <v>109</v>
      </c>
      <c r="B275" s="88"/>
      <c r="C275" s="89"/>
      <c r="D275" s="89"/>
      <c r="E275" s="89"/>
      <c r="F275" s="89"/>
      <c r="G275" s="89"/>
    </row>
    <row r="276" spans="1:7" ht="21.75">
      <c r="A276" s="90" t="s">
        <v>81</v>
      </c>
      <c r="B276" s="78"/>
      <c r="C276" s="79"/>
      <c r="D276" s="79"/>
      <c r="E276" s="79"/>
      <c r="F276" s="79"/>
      <c r="G276" s="79"/>
    </row>
    <row r="277" spans="1:7" ht="21.75">
      <c r="A277" s="77" t="s">
        <v>110</v>
      </c>
      <c r="B277" s="78"/>
      <c r="C277" s="79"/>
      <c r="D277" s="79"/>
      <c r="E277" s="79"/>
      <c r="F277" s="79"/>
      <c r="G277" s="79"/>
    </row>
    <row r="278" spans="1:7" ht="21.75">
      <c r="A278" s="77" t="s">
        <v>45</v>
      </c>
      <c r="B278" s="80">
        <v>2258</v>
      </c>
      <c r="C278" s="79">
        <v>653920</v>
      </c>
      <c r="D278" s="79">
        <v>3018720</v>
      </c>
      <c r="E278" s="79">
        <v>653920</v>
      </c>
      <c r="F278" s="79">
        <v>3018720</v>
      </c>
      <c r="G278" s="79"/>
    </row>
    <row r="279" spans="1:7" ht="21.75">
      <c r="A279" s="77" t="s">
        <v>46</v>
      </c>
      <c r="B279" s="78">
        <v>146</v>
      </c>
      <c r="C279" s="79">
        <v>40250</v>
      </c>
      <c r="D279" s="79">
        <v>212750</v>
      </c>
      <c r="E279" s="79">
        <v>40250</v>
      </c>
      <c r="F279" s="79">
        <v>212750</v>
      </c>
      <c r="G279" s="79"/>
    </row>
    <row r="280" spans="1:7" ht="21.75">
      <c r="A280" s="77" t="s">
        <v>99</v>
      </c>
      <c r="B280" s="78"/>
      <c r="C280" s="79"/>
      <c r="D280" s="79"/>
      <c r="E280" s="79"/>
      <c r="F280" s="79"/>
      <c r="G280" s="79"/>
    </row>
    <row r="281" spans="1:7" ht="21.75">
      <c r="A281" s="77" t="s">
        <v>100</v>
      </c>
      <c r="B281" s="78">
        <v>5</v>
      </c>
      <c r="C281" s="79">
        <v>2250</v>
      </c>
      <c r="D281" s="79">
        <v>63000</v>
      </c>
      <c r="E281" s="79">
        <v>2250</v>
      </c>
      <c r="F281" s="79">
        <v>63000</v>
      </c>
      <c r="G281" s="79"/>
    </row>
    <row r="282" spans="1:7" ht="21.75">
      <c r="A282" s="77" t="s">
        <v>107</v>
      </c>
      <c r="B282" s="78">
        <v>22</v>
      </c>
      <c r="C282" s="79">
        <v>36736.5</v>
      </c>
      <c r="D282" s="79">
        <v>71029.5</v>
      </c>
      <c r="E282" s="79">
        <v>36736.5</v>
      </c>
      <c r="F282" s="79">
        <v>71029.5</v>
      </c>
      <c r="G282" s="79"/>
    </row>
    <row r="283" spans="1:7" ht="21.75">
      <c r="A283" s="77" t="s">
        <v>48</v>
      </c>
      <c r="B283" s="78"/>
      <c r="C283" s="79"/>
      <c r="D283" s="79"/>
      <c r="E283" s="79"/>
      <c r="F283" s="79"/>
      <c r="G283" s="79"/>
    </row>
    <row r="284" spans="1:7" ht="21.75">
      <c r="A284" s="77" t="s">
        <v>49</v>
      </c>
      <c r="B284" s="78">
        <v>1274</v>
      </c>
      <c r="C284" s="79">
        <v>38060</v>
      </c>
      <c r="D284" s="79">
        <v>193340</v>
      </c>
      <c r="E284" s="79">
        <v>38060</v>
      </c>
      <c r="F284" s="79">
        <v>193340</v>
      </c>
      <c r="G284" s="79"/>
    </row>
    <row r="285" spans="1:7" ht="21.75">
      <c r="A285" s="77" t="s">
        <v>116</v>
      </c>
      <c r="B285" s="78">
        <v>25</v>
      </c>
      <c r="C285" s="79">
        <v>940</v>
      </c>
      <c r="D285" s="79">
        <v>4400</v>
      </c>
      <c r="E285" s="79">
        <v>940</v>
      </c>
      <c r="F285" s="79">
        <v>4400</v>
      </c>
      <c r="G285" s="79"/>
    </row>
    <row r="286" spans="1:7" ht="21.75">
      <c r="A286" s="77" t="s">
        <v>111</v>
      </c>
      <c r="B286" s="78"/>
      <c r="C286" s="79"/>
      <c r="D286" s="79"/>
      <c r="E286" s="79"/>
      <c r="F286" s="79"/>
      <c r="G286" s="79"/>
    </row>
    <row r="287" spans="1:7" ht="21.75">
      <c r="A287" s="77" t="s">
        <v>50</v>
      </c>
      <c r="B287" s="78"/>
      <c r="C287" s="79"/>
      <c r="D287" s="79"/>
      <c r="E287" s="79"/>
      <c r="F287" s="79"/>
      <c r="G287" s="79"/>
    </row>
    <row r="288" spans="1:7" ht="21.75">
      <c r="A288" s="77" t="s">
        <v>51</v>
      </c>
      <c r="B288" s="78">
        <v>34</v>
      </c>
      <c r="C288" s="79">
        <v>72295</v>
      </c>
      <c r="D288" s="79">
        <v>678220</v>
      </c>
      <c r="E288" s="79">
        <v>72295</v>
      </c>
      <c r="F288" s="79">
        <v>678220</v>
      </c>
      <c r="G288" s="79"/>
    </row>
    <row r="289" spans="1:7" ht="21.75">
      <c r="A289" s="77" t="s">
        <v>52</v>
      </c>
      <c r="B289" s="78"/>
      <c r="C289" s="79"/>
      <c r="D289" s="79"/>
      <c r="E289" s="79"/>
      <c r="F289" s="79"/>
      <c r="G289" s="79"/>
    </row>
    <row r="290" spans="1:7" ht="21.75">
      <c r="A290" s="77" t="s">
        <v>53</v>
      </c>
      <c r="B290" s="78"/>
      <c r="C290" s="79">
        <v>0</v>
      </c>
      <c r="D290" s="79">
        <v>77215</v>
      </c>
      <c r="E290" s="79">
        <v>0</v>
      </c>
      <c r="F290" s="79">
        <v>77215</v>
      </c>
      <c r="G290" s="79"/>
    </row>
    <row r="291" spans="1:7" ht="21.75">
      <c r="A291" s="77" t="s">
        <v>91</v>
      </c>
      <c r="B291" s="78"/>
      <c r="C291" s="79"/>
      <c r="D291" s="79"/>
      <c r="E291" s="79"/>
      <c r="F291" s="79"/>
      <c r="G291" s="79"/>
    </row>
    <row r="292" spans="1:7" ht="21.75">
      <c r="A292" s="77" t="s">
        <v>92</v>
      </c>
      <c r="B292" s="78">
        <v>7</v>
      </c>
      <c r="C292" s="79">
        <v>3590</v>
      </c>
      <c r="D292" s="79">
        <v>62430</v>
      </c>
      <c r="E292" s="79">
        <v>3590</v>
      </c>
      <c r="F292" s="79">
        <v>62430</v>
      </c>
      <c r="G292" s="79"/>
    </row>
    <row r="293" spans="1:7" ht="21.75">
      <c r="A293" s="77" t="s">
        <v>54</v>
      </c>
      <c r="B293" s="78">
        <v>7</v>
      </c>
      <c r="C293" s="79">
        <v>135</v>
      </c>
      <c r="D293" s="79">
        <v>800</v>
      </c>
      <c r="E293" s="79">
        <v>135</v>
      </c>
      <c r="F293" s="79">
        <v>800</v>
      </c>
      <c r="G293" s="79"/>
    </row>
    <row r="294" spans="1:7" ht="21.75">
      <c r="A294" s="77" t="s">
        <v>86</v>
      </c>
      <c r="B294" s="78">
        <v>6</v>
      </c>
      <c r="C294" s="91">
        <v>600</v>
      </c>
      <c r="D294" s="79">
        <v>91500</v>
      </c>
      <c r="E294" s="91">
        <v>600</v>
      </c>
      <c r="F294" s="79">
        <v>91500</v>
      </c>
      <c r="G294" s="79"/>
    </row>
    <row r="295" spans="1:7" ht="21.75">
      <c r="A295" s="77" t="s">
        <v>87</v>
      </c>
      <c r="B295" s="78">
        <v>2</v>
      </c>
      <c r="C295" s="91">
        <v>4000</v>
      </c>
      <c r="D295" s="79">
        <v>14000</v>
      </c>
      <c r="E295" s="91">
        <v>4000</v>
      </c>
      <c r="F295" s="79">
        <v>14000</v>
      </c>
      <c r="G295" s="79"/>
    </row>
    <row r="296" spans="1:7" ht="21.75">
      <c r="A296" s="77" t="s">
        <v>88</v>
      </c>
      <c r="B296" s="78"/>
      <c r="C296" s="79"/>
      <c r="D296" s="79"/>
      <c r="E296" s="79"/>
      <c r="F296" s="79"/>
      <c r="G296" s="79"/>
    </row>
    <row r="297" spans="1:7" ht="21.75">
      <c r="A297" s="77" t="s">
        <v>112</v>
      </c>
      <c r="B297" s="78"/>
      <c r="C297" s="79"/>
      <c r="D297" s="79"/>
      <c r="E297" s="79"/>
      <c r="F297" s="79"/>
      <c r="G297" s="79"/>
    </row>
    <row r="298" spans="1:7" ht="21.75">
      <c r="A298" s="77" t="s">
        <v>55</v>
      </c>
      <c r="B298" s="78">
        <v>531</v>
      </c>
      <c r="C298" s="79">
        <v>109043</v>
      </c>
      <c r="D298" s="79">
        <v>614834</v>
      </c>
      <c r="E298" s="79">
        <v>109043</v>
      </c>
      <c r="F298" s="79">
        <v>614834</v>
      </c>
      <c r="G298" s="79"/>
    </row>
    <row r="299" spans="1:7" ht="21.75">
      <c r="A299" s="77" t="s">
        <v>113</v>
      </c>
      <c r="B299" s="78"/>
      <c r="C299" s="79"/>
      <c r="D299" s="79"/>
      <c r="E299" s="79"/>
      <c r="F299" s="79"/>
      <c r="G299" s="79"/>
    </row>
    <row r="300" spans="1:7" ht="21.75">
      <c r="A300" s="77" t="s">
        <v>56</v>
      </c>
      <c r="B300" s="80">
        <v>641</v>
      </c>
      <c r="C300" s="79">
        <v>12830</v>
      </c>
      <c r="D300" s="79">
        <v>65950</v>
      </c>
      <c r="E300" s="79">
        <v>12830</v>
      </c>
      <c r="F300" s="79">
        <v>65950</v>
      </c>
      <c r="G300" s="79"/>
    </row>
    <row r="301" spans="1:7" ht="21.75">
      <c r="A301" s="77" t="s">
        <v>57</v>
      </c>
      <c r="B301" s="78"/>
      <c r="C301" s="91">
        <v>0</v>
      </c>
      <c r="D301" s="91">
        <v>9060</v>
      </c>
      <c r="E301" s="91">
        <v>0</v>
      </c>
      <c r="F301" s="91">
        <v>9060</v>
      </c>
      <c r="G301" s="79"/>
    </row>
    <row r="302" spans="1:7" ht="21.75">
      <c r="A302" s="81" t="s">
        <v>89</v>
      </c>
      <c r="B302" s="92">
        <v>3</v>
      </c>
      <c r="C302" s="83">
        <v>4500</v>
      </c>
      <c r="D302" s="83">
        <v>49897</v>
      </c>
      <c r="E302" s="83">
        <v>4500</v>
      </c>
      <c r="F302" s="83">
        <v>49897</v>
      </c>
      <c r="G302" s="83"/>
    </row>
    <row r="303" spans="1:7" ht="21.75">
      <c r="A303" s="121" t="s">
        <v>90</v>
      </c>
      <c r="B303" s="93">
        <f aca="true" t="shared" si="13" ref="B303:G303">SUM(B278:B302)</f>
        <v>4961</v>
      </c>
      <c r="C303" s="73">
        <f t="shared" si="13"/>
        <v>979149.5</v>
      </c>
      <c r="D303" s="73">
        <f t="shared" si="13"/>
        <v>5227145.5</v>
      </c>
      <c r="E303" s="94">
        <f t="shared" si="13"/>
        <v>979149.5</v>
      </c>
      <c r="F303" s="94">
        <f t="shared" si="13"/>
        <v>5227145.5</v>
      </c>
      <c r="G303" s="86">
        <f t="shared" si="13"/>
        <v>0</v>
      </c>
    </row>
    <row r="304" spans="1:7" ht="21.75">
      <c r="A304" s="95"/>
      <c r="B304" s="96"/>
      <c r="C304" s="97"/>
      <c r="D304" s="97"/>
      <c r="E304" s="97"/>
      <c r="F304" s="97"/>
      <c r="G304" s="97"/>
    </row>
    <row r="305" spans="1:11" ht="21.75">
      <c r="A305" s="147" t="s">
        <v>70</v>
      </c>
      <c r="B305" s="147"/>
      <c r="C305" s="147"/>
      <c r="D305" s="147"/>
      <c r="E305" s="147"/>
      <c r="F305" s="147"/>
      <c r="G305" s="147"/>
      <c r="K305" s="124"/>
    </row>
    <row r="306" spans="1:7" ht="21.75">
      <c r="A306" s="98"/>
      <c r="B306" s="99"/>
      <c r="C306" s="100"/>
      <c r="D306" s="100"/>
      <c r="E306" s="100"/>
      <c r="F306" s="100"/>
      <c r="G306" s="101"/>
    </row>
    <row r="307" spans="1:7" ht="21.75">
      <c r="A307" s="68"/>
      <c r="B307" s="69" t="s">
        <v>78</v>
      </c>
      <c r="C307" s="146" t="s">
        <v>31</v>
      </c>
      <c r="D307" s="146"/>
      <c r="E307" s="146" t="s">
        <v>32</v>
      </c>
      <c r="F307" s="146"/>
      <c r="G307" s="102" t="s">
        <v>33</v>
      </c>
    </row>
    <row r="308" spans="1:7" ht="21.75">
      <c r="A308" s="72" t="s">
        <v>35</v>
      </c>
      <c r="B308" s="72" t="s">
        <v>79</v>
      </c>
      <c r="C308" s="73" t="s">
        <v>9</v>
      </c>
      <c r="D308" s="73" t="s">
        <v>36</v>
      </c>
      <c r="E308" s="73" t="s">
        <v>9</v>
      </c>
      <c r="F308" s="73" t="s">
        <v>36</v>
      </c>
      <c r="G308" s="73" t="s">
        <v>34</v>
      </c>
    </row>
    <row r="309" spans="1:7" ht="21.75">
      <c r="A309" s="74" t="s">
        <v>114</v>
      </c>
      <c r="B309" s="75"/>
      <c r="C309" s="76"/>
      <c r="D309" s="76"/>
      <c r="E309" s="76"/>
      <c r="F309" s="76"/>
      <c r="G309" s="76"/>
    </row>
    <row r="310" spans="1:7" ht="21.75">
      <c r="A310" s="77" t="s">
        <v>82</v>
      </c>
      <c r="B310" s="78">
        <v>6</v>
      </c>
      <c r="C310" s="79">
        <v>57858</v>
      </c>
      <c r="D310" s="79">
        <v>447500</v>
      </c>
      <c r="E310" s="79">
        <v>57858</v>
      </c>
      <c r="F310" s="79">
        <v>447500</v>
      </c>
      <c r="G310" s="79"/>
    </row>
    <row r="311" spans="1:7" ht="21.75">
      <c r="A311" s="81" t="s">
        <v>59</v>
      </c>
      <c r="B311" s="103"/>
      <c r="C311" s="104"/>
      <c r="D311" s="104"/>
      <c r="E311" s="104"/>
      <c r="F311" s="104"/>
      <c r="G311" s="105"/>
    </row>
    <row r="312" spans="1:7" ht="21.75">
      <c r="A312" s="87" t="s">
        <v>60</v>
      </c>
      <c r="B312" s="88">
        <v>3</v>
      </c>
      <c r="C312" s="89">
        <v>100386.01</v>
      </c>
      <c r="D312" s="89">
        <v>201350.49</v>
      </c>
      <c r="E312" s="89">
        <v>100386.01</v>
      </c>
      <c r="F312" s="89">
        <v>201350.49</v>
      </c>
      <c r="G312" s="89"/>
    </row>
    <row r="313" spans="1:7" ht="21.75">
      <c r="A313" s="84" t="s">
        <v>61</v>
      </c>
      <c r="B313" s="106">
        <f>SUM(B304:B312)</f>
        <v>9</v>
      </c>
      <c r="C313" s="86">
        <f>SUM(C310:C312)</f>
        <v>158244.01</v>
      </c>
      <c r="D313" s="86">
        <f>SUM(D310:D312)</f>
        <v>648850.49</v>
      </c>
      <c r="E313" s="86">
        <f>SUM(E310:E312)</f>
        <v>158244.01</v>
      </c>
      <c r="F313" s="86">
        <f>SUM(F310:F312)</f>
        <v>648850.49</v>
      </c>
      <c r="G313" s="86"/>
    </row>
    <row r="314" spans="1:7" ht="21.75">
      <c r="A314" s="87" t="s">
        <v>115</v>
      </c>
      <c r="B314" s="88"/>
      <c r="C314" s="89"/>
      <c r="D314" s="89"/>
      <c r="E314" s="89"/>
      <c r="F314" s="89"/>
      <c r="G314" s="89"/>
    </row>
    <row r="315" spans="1:7" ht="21.75">
      <c r="A315" s="107" t="s">
        <v>62</v>
      </c>
      <c r="B315" s="108">
        <v>2</v>
      </c>
      <c r="C315" s="109">
        <v>5900</v>
      </c>
      <c r="D315" s="109">
        <v>271053.97</v>
      </c>
      <c r="E315" s="109">
        <v>5900</v>
      </c>
      <c r="F315" s="91">
        <v>271053.97</v>
      </c>
      <c r="G315" s="79"/>
    </row>
    <row r="316" spans="1:7" ht="21.75">
      <c r="A316" s="77" t="s">
        <v>63</v>
      </c>
      <c r="B316" s="122">
        <v>23</v>
      </c>
      <c r="C316" s="109">
        <v>28850</v>
      </c>
      <c r="D316" s="109">
        <v>145500</v>
      </c>
      <c r="E316" s="109">
        <v>29850</v>
      </c>
      <c r="F316" s="91">
        <v>145500</v>
      </c>
      <c r="G316" s="79"/>
    </row>
    <row r="317" spans="1:7" ht="21.75">
      <c r="A317" s="77" t="s">
        <v>101</v>
      </c>
      <c r="B317" s="92">
        <v>171</v>
      </c>
      <c r="C317" s="83">
        <v>26687545.86</v>
      </c>
      <c r="D317" s="83">
        <v>26832125.86</v>
      </c>
      <c r="E317" s="83">
        <v>26687545.86</v>
      </c>
      <c r="F317" s="83">
        <v>26832125.86</v>
      </c>
      <c r="G317" s="83"/>
    </row>
    <row r="318" spans="1:7" ht="21.75">
      <c r="A318" s="110" t="s">
        <v>66</v>
      </c>
      <c r="B318" s="72">
        <f>SUM(B315:B317)</f>
        <v>196</v>
      </c>
      <c r="C318" s="94">
        <f>SUM(C314:C317)</f>
        <v>26722295.86</v>
      </c>
      <c r="D318" s="94">
        <f>SUM(D314:D317)</f>
        <v>27248679.83</v>
      </c>
      <c r="E318" s="94">
        <f>SUM(E314:E317)</f>
        <v>26723295.86</v>
      </c>
      <c r="F318" s="94">
        <f>SUM(F314:F317)</f>
        <v>27248679.83</v>
      </c>
      <c r="G318" s="94">
        <f>SUM(G314:G317)</f>
        <v>0</v>
      </c>
    </row>
    <row r="319" spans="1:7" ht="21.75">
      <c r="A319" s="110" t="s">
        <v>67</v>
      </c>
      <c r="B319" s="111">
        <f aca="true" t="shared" si="14" ref="B319:G319">SUM(B274+B303+B313+B318)</f>
        <v>6676</v>
      </c>
      <c r="C319" s="70">
        <f t="shared" si="14"/>
        <v>41697629.08</v>
      </c>
      <c r="D319" s="70">
        <f t="shared" si="14"/>
        <v>64017666.76</v>
      </c>
      <c r="E319" s="70">
        <f t="shared" si="14"/>
        <v>41466220.370000005</v>
      </c>
      <c r="F319" s="70">
        <f t="shared" si="14"/>
        <v>64002980.29</v>
      </c>
      <c r="G319" s="70">
        <f t="shared" si="14"/>
        <v>243090.32</v>
      </c>
    </row>
    <row r="320" spans="1:7" ht="21.75">
      <c r="A320" s="110" t="s">
        <v>117</v>
      </c>
      <c r="B320" s="106"/>
      <c r="C320" s="86">
        <v>17577.9</v>
      </c>
      <c r="D320" s="86">
        <v>53500.31</v>
      </c>
      <c r="E320" s="86">
        <v>17577.9</v>
      </c>
      <c r="F320" s="86">
        <v>53500.31</v>
      </c>
      <c r="G320" s="86"/>
    </row>
    <row r="321" spans="1:7" ht="22.5" thickBot="1">
      <c r="A321" s="112" t="s">
        <v>69</v>
      </c>
      <c r="B321" s="113">
        <f>+B319</f>
        <v>6676</v>
      </c>
      <c r="C321" s="114">
        <f>C319-C320</f>
        <v>41680051.18</v>
      </c>
      <c r="D321" s="114">
        <f>D319-D320</f>
        <v>63964166.449999996</v>
      </c>
      <c r="E321" s="114">
        <f>+E319-E320</f>
        <v>41448642.470000006</v>
      </c>
      <c r="F321" s="114">
        <f>+F319-F320</f>
        <v>63949479.98</v>
      </c>
      <c r="G321" s="114">
        <f>+G319-G320</f>
        <v>243090.32</v>
      </c>
    </row>
    <row r="322" spans="1:7" ht="22.5" thickTop="1">
      <c r="A322" s="95"/>
      <c r="B322" s="115"/>
      <c r="C322" s="97"/>
      <c r="D322" s="97"/>
      <c r="E322" s="97"/>
      <c r="F322" s="97"/>
      <c r="G322" s="97"/>
    </row>
    <row r="323" spans="1:7" ht="21.75">
      <c r="A323" s="95"/>
      <c r="B323" s="115"/>
      <c r="C323" s="97"/>
      <c r="D323" s="97"/>
      <c r="E323" s="97"/>
      <c r="F323" s="97"/>
      <c r="G323" s="97"/>
    </row>
    <row r="324" spans="1:7" ht="21.75">
      <c r="A324" s="95"/>
      <c r="B324" s="115"/>
      <c r="C324" s="97"/>
      <c r="D324" s="97" t="s">
        <v>12</v>
      </c>
      <c r="E324" s="97"/>
      <c r="F324" s="97"/>
      <c r="G324" s="97"/>
    </row>
    <row r="325" spans="1:7" ht="21.75">
      <c r="A325" s="118" t="s">
        <v>132</v>
      </c>
      <c r="B325" s="119"/>
      <c r="C325" s="120"/>
      <c r="D325" s="97" t="s">
        <v>13</v>
      </c>
      <c r="E325" s="97"/>
      <c r="F325" s="97"/>
      <c r="G325" s="97"/>
    </row>
    <row r="326" spans="1:7" ht="21.75">
      <c r="A326" s="118" t="s">
        <v>133</v>
      </c>
      <c r="B326" s="119"/>
      <c r="C326" s="120"/>
      <c r="D326" s="97" t="s">
        <v>11</v>
      </c>
      <c r="E326" s="97"/>
      <c r="F326" s="97"/>
      <c r="G326" s="97"/>
    </row>
    <row r="327" spans="1:7" ht="21.75">
      <c r="A327" s="118" t="s">
        <v>135</v>
      </c>
      <c r="B327" s="119"/>
      <c r="C327" s="120"/>
      <c r="D327" s="97" t="s">
        <v>10</v>
      </c>
      <c r="E327" s="97"/>
      <c r="F327" s="97"/>
      <c r="G327" s="97"/>
    </row>
    <row r="328" spans="1:7" ht="21.75">
      <c r="A328" s="123" t="s">
        <v>134</v>
      </c>
      <c r="B328" s="115"/>
      <c r="C328" s="97"/>
      <c r="D328" s="97"/>
      <c r="E328" s="97"/>
      <c r="F328" s="97"/>
      <c r="G328" s="97"/>
    </row>
    <row r="329" spans="1:7" ht="23.25">
      <c r="A329" s="145" t="s">
        <v>58</v>
      </c>
      <c r="B329" s="145"/>
      <c r="C329" s="145"/>
      <c r="D329" s="145"/>
      <c r="E329" s="145"/>
      <c r="F329" s="145"/>
      <c r="G329" s="145"/>
    </row>
    <row r="330" spans="1:7" ht="23.25">
      <c r="A330" s="145" t="s">
        <v>136</v>
      </c>
      <c r="B330" s="145"/>
      <c r="C330" s="145"/>
      <c r="D330" s="145"/>
      <c r="E330" s="145"/>
      <c r="F330" s="145"/>
      <c r="G330" s="145"/>
    </row>
    <row r="331" spans="1:7" ht="21">
      <c r="A331" s="3"/>
      <c r="B331" s="18"/>
      <c r="C331" s="4"/>
      <c r="D331" s="4"/>
      <c r="E331" s="4"/>
      <c r="F331" s="4"/>
      <c r="G331" s="4"/>
    </row>
    <row r="332" spans="1:7" ht="21.75">
      <c r="A332" s="68"/>
      <c r="B332" s="69" t="s">
        <v>78</v>
      </c>
      <c r="C332" s="146" t="s">
        <v>31</v>
      </c>
      <c r="D332" s="146"/>
      <c r="E332" s="146" t="s">
        <v>32</v>
      </c>
      <c r="F332" s="146"/>
      <c r="G332" s="71" t="s">
        <v>33</v>
      </c>
    </row>
    <row r="333" spans="1:7" ht="21.75">
      <c r="A333" s="72" t="s">
        <v>35</v>
      </c>
      <c r="B333" s="72" t="s">
        <v>79</v>
      </c>
      <c r="C333" s="73" t="s">
        <v>9</v>
      </c>
      <c r="D333" s="73" t="s">
        <v>36</v>
      </c>
      <c r="E333" s="73" t="s">
        <v>9</v>
      </c>
      <c r="F333" s="73" t="s">
        <v>36</v>
      </c>
      <c r="G333" s="73" t="s">
        <v>34</v>
      </c>
    </row>
    <row r="334" spans="1:7" ht="21.75">
      <c r="A334" s="74" t="s">
        <v>108</v>
      </c>
      <c r="B334" s="75"/>
      <c r="C334" s="76"/>
      <c r="D334" s="76"/>
      <c r="E334" s="76"/>
      <c r="F334" s="76"/>
      <c r="G334" s="76"/>
    </row>
    <row r="335" spans="1:7" ht="21.75">
      <c r="A335" s="77" t="s">
        <v>37</v>
      </c>
      <c r="B335" s="78">
        <v>609</v>
      </c>
      <c r="C335" s="79">
        <v>35182378.05</v>
      </c>
      <c r="D335" s="79">
        <v>61239280.18</v>
      </c>
      <c r="E335" s="79">
        <v>35549102.7</v>
      </c>
      <c r="F335" s="79">
        <v>61591593.68</v>
      </c>
      <c r="G335" s="79">
        <v>7500</v>
      </c>
    </row>
    <row r="336" spans="1:7" ht="21.75">
      <c r="A336" s="77" t="s">
        <v>39</v>
      </c>
      <c r="B336" s="80">
        <v>484</v>
      </c>
      <c r="C336" s="79">
        <v>205947.79</v>
      </c>
      <c r="D336" s="79">
        <v>1275897.47</v>
      </c>
      <c r="E336" s="79">
        <v>206023.11</v>
      </c>
      <c r="F336" s="79">
        <v>1275897.47</v>
      </c>
      <c r="G336" s="79">
        <v>0</v>
      </c>
    </row>
    <row r="337" spans="1:7" ht="21.75">
      <c r="A337" s="77" t="s">
        <v>41</v>
      </c>
      <c r="B337" s="78">
        <v>714</v>
      </c>
      <c r="C337" s="79">
        <v>5762733</v>
      </c>
      <c r="D337" s="79">
        <v>9528872.13</v>
      </c>
      <c r="E337" s="79">
        <v>5463473</v>
      </c>
      <c r="F337" s="79">
        <v>9229412.13</v>
      </c>
      <c r="G337" s="79">
        <v>299460</v>
      </c>
    </row>
    <row r="338" spans="1:7" ht="21.75">
      <c r="A338" s="84" t="s">
        <v>44</v>
      </c>
      <c r="B338" s="85">
        <f aca="true" t="shared" si="15" ref="B338:G338">SUM(B335:B337)</f>
        <v>1807</v>
      </c>
      <c r="C338" s="86">
        <f t="shared" si="15"/>
        <v>41151058.839999996</v>
      </c>
      <c r="D338" s="86">
        <f t="shared" si="15"/>
        <v>72044049.78</v>
      </c>
      <c r="E338" s="86">
        <f t="shared" si="15"/>
        <v>41218598.81</v>
      </c>
      <c r="F338" s="86">
        <f t="shared" si="15"/>
        <v>72096903.28</v>
      </c>
      <c r="G338" s="86">
        <f t="shared" si="15"/>
        <v>306960</v>
      </c>
    </row>
    <row r="339" spans="1:7" ht="21.75">
      <c r="A339" s="87" t="s">
        <v>109</v>
      </c>
      <c r="B339" s="88"/>
      <c r="C339" s="89"/>
      <c r="D339" s="89"/>
      <c r="E339" s="89"/>
      <c r="F339" s="89"/>
      <c r="G339" s="89"/>
    </row>
    <row r="340" spans="1:7" ht="21.75">
      <c r="A340" s="90" t="s">
        <v>81</v>
      </c>
      <c r="B340" s="78"/>
      <c r="C340" s="79"/>
      <c r="D340" s="79"/>
      <c r="E340" s="79"/>
      <c r="F340" s="79"/>
      <c r="G340" s="79"/>
    </row>
    <row r="341" spans="1:7" ht="21.75">
      <c r="A341" s="77" t="s">
        <v>110</v>
      </c>
      <c r="B341" s="78"/>
      <c r="C341" s="79"/>
      <c r="D341" s="79"/>
      <c r="E341" s="79"/>
      <c r="F341" s="79"/>
      <c r="G341" s="79"/>
    </row>
    <row r="342" spans="1:7" ht="21.75">
      <c r="A342" s="77" t="s">
        <v>45</v>
      </c>
      <c r="B342" s="80">
        <v>2477</v>
      </c>
      <c r="C342" s="79">
        <v>703650</v>
      </c>
      <c r="D342" s="79">
        <v>3722370</v>
      </c>
      <c r="E342" s="79">
        <v>703650</v>
      </c>
      <c r="F342" s="79">
        <v>3722370</v>
      </c>
      <c r="G342" s="79"/>
    </row>
    <row r="343" spans="1:7" ht="21.75">
      <c r="A343" s="77" t="s">
        <v>46</v>
      </c>
      <c r="B343" s="78">
        <v>130</v>
      </c>
      <c r="C343" s="79">
        <v>36750</v>
      </c>
      <c r="D343" s="79">
        <v>249500</v>
      </c>
      <c r="E343" s="79">
        <v>36750</v>
      </c>
      <c r="F343" s="79">
        <v>249500</v>
      </c>
      <c r="G343" s="79"/>
    </row>
    <row r="344" spans="1:7" ht="21.75">
      <c r="A344" s="77" t="s">
        <v>99</v>
      </c>
      <c r="B344" s="78"/>
      <c r="C344" s="79"/>
      <c r="D344" s="79"/>
      <c r="E344" s="79"/>
      <c r="F344" s="79"/>
      <c r="G344" s="79"/>
    </row>
    <row r="345" spans="1:7" ht="21.75">
      <c r="A345" s="77" t="s">
        <v>100</v>
      </c>
      <c r="B345" s="78">
        <v>1</v>
      </c>
      <c r="C345" s="79">
        <v>12000</v>
      </c>
      <c r="D345" s="79">
        <v>75000</v>
      </c>
      <c r="E345" s="79">
        <v>12000</v>
      </c>
      <c r="F345" s="79">
        <v>75000</v>
      </c>
      <c r="G345" s="79"/>
    </row>
    <row r="346" spans="1:7" ht="21.75">
      <c r="A346" s="77" t="s">
        <v>107</v>
      </c>
      <c r="B346" s="78">
        <v>6</v>
      </c>
      <c r="C346" s="79">
        <v>1891.5</v>
      </c>
      <c r="D346" s="79">
        <v>72921</v>
      </c>
      <c r="E346" s="79">
        <v>1891.5</v>
      </c>
      <c r="F346" s="79">
        <v>72921</v>
      </c>
      <c r="G346" s="79"/>
    </row>
    <row r="347" spans="1:7" ht="21.75">
      <c r="A347" s="77" t="s">
        <v>48</v>
      </c>
      <c r="B347" s="78"/>
      <c r="C347" s="79"/>
      <c r="D347" s="79"/>
      <c r="E347" s="79"/>
      <c r="F347" s="79"/>
      <c r="G347" s="79"/>
    </row>
    <row r="348" spans="1:7" ht="21.75">
      <c r="A348" s="77" t="s">
        <v>49</v>
      </c>
      <c r="B348" s="78">
        <v>1374</v>
      </c>
      <c r="C348" s="79">
        <v>41260</v>
      </c>
      <c r="D348" s="79">
        <v>234600</v>
      </c>
      <c r="E348" s="79">
        <v>41260</v>
      </c>
      <c r="F348" s="79">
        <v>234600</v>
      </c>
      <c r="G348" s="79"/>
    </row>
    <row r="349" spans="1:7" ht="21.75">
      <c r="A349" s="77" t="s">
        <v>116</v>
      </c>
      <c r="B349" s="78">
        <v>19</v>
      </c>
      <c r="C349" s="79">
        <v>740</v>
      </c>
      <c r="D349" s="79">
        <v>5140</v>
      </c>
      <c r="E349" s="79">
        <v>740</v>
      </c>
      <c r="F349" s="79">
        <v>5140</v>
      </c>
      <c r="G349" s="79"/>
    </row>
    <row r="350" spans="1:7" ht="21.75">
      <c r="A350" s="77" t="s">
        <v>111</v>
      </c>
      <c r="B350" s="78"/>
      <c r="C350" s="79"/>
      <c r="D350" s="79"/>
      <c r="E350" s="79"/>
      <c r="F350" s="79"/>
      <c r="G350" s="79"/>
    </row>
    <row r="351" spans="1:7" ht="21.75">
      <c r="A351" s="77" t="s">
        <v>50</v>
      </c>
      <c r="B351" s="78"/>
      <c r="C351" s="79"/>
      <c r="D351" s="79"/>
      <c r="E351" s="79"/>
      <c r="F351" s="79"/>
      <c r="G351" s="79"/>
    </row>
    <row r="352" spans="1:7" ht="21.75">
      <c r="A352" s="77" t="s">
        <v>51</v>
      </c>
      <c r="B352" s="78">
        <v>34</v>
      </c>
      <c r="C352" s="79">
        <v>73350</v>
      </c>
      <c r="D352" s="79">
        <v>751570</v>
      </c>
      <c r="E352" s="79">
        <v>73350</v>
      </c>
      <c r="F352" s="79">
        <v>751570</v>
      </c>
      <c r="G352" s="79"/>
    </row>
    <row r="353" spans="1:7" ht="21.75">
      <c r="A353" s="77" t="s">
        <v>52</v>
      </c>
      <c r="B353" s="78"/>
      <c r="C353" s="79"/>
      <c r="D353" s="79"/>
      <c r="E353" s="79"/>
      <c r="F353" s="79"/>
      <c r="G353" s="79"/>
    </row>
    <row r="354" spans="1:7" ht="21.75">
      <c r="A354" s="77" t="s">
        <v>53</v>
      </c>
      <c r="B354" s="78">
        <v>5</v>
      </c>
      <c r="C354" s="79">
        <v>10000</v>
      </c>
      <c r="D354" s="79">
        <v>87215</v>
      </c>
      <c r="E354" s="79">
        <v>10000</v>
      </c>
      <c r="F354" s="79">
        <v>87215</v>
      </c>
      <c r="G354" s="79"/>
    </row>
    <row r="355" spans="1:7" ht="21.75">
      <c r="A355" s="77" t="s">
        <v>91</v>
      </c>
      <c r="B355" s="78"/>
      <c r="C355" s="79"/>
      <c r="D355" s="79"/>
      <c r="E355" s="79"/>
      <c r="F355" s="79"/>
      <c r="G355" s="79"/>
    </row>
    <row r="356" spans="1:7" ht="21.75">
      <c r="A356" s="77" t="s">
        <v>92</v>
      </c>
      <c r="B356" s="78">
        <v>35</v>
      </c>
      <c r="C356" s="79">
        <v>8615</v>
      </c>
      <c r="D356" s="79">
        <v>71045</v>
      </c>
      <c r="E356" s="79">
        <v>8615</v>
      </c>
      <c r="F356" s="79">
        <v>71045</v>
      </c>
      <c r="G356" s="79"/>
    </row>
    <row r="357" spans="1:7" ht="21.75">
      <c r="A357" s="77" t="s">
        <v>54</v>
      </c>
      <c r="B357" s="78">
        <v>9</v>
      </c>
      <c r="C357" s="79">
        <v>155</v>
      </c>
      <c r="D357" s="79">
        <v>955</v>
      </c>
      <c r="E357" s="79">
        <v>155</v>
      </c>
      <c r="F357" s="79">
        <v>955</v>
      </c>
      <c r="G357" s="79"/>
    </row>
    <row r="358" spans="1:7" ht="21.75">
      <c r="A358" s="77" t="s">
        <v>86</v>
      </c>
      <c r="B358" s="78">
        <v>8</v>
      </c>
      <c r="C358" s="91">
        <v>800</v>
      </c>
      <c r="D358" s="79">
        <v>92300</v>
      </c>
      <c r="E358" s="91">
        <v>800</v>
      </c>
      <c r="F358" s="79">
        <v>92300</v>
      </c>
      <c r="G358" s="79"/>
    </row>
    <row r="359" spans="1:7" ht="21.75">
      <c r="A359" s="77" t="s">
        <v>87</v>
      </c>
      <c r="B359" s="78"/>
      <c r="C359" s="91">
        <v>0</v>
      </c>
      <c r="D359" s="79">
        <v>14000</v>
      </c>
      <c r="E359" s="91">
        <v>0</v>
      </c>
      <c r="F359" s="79">
        <v>14000</v>
      </c>
      <c r="G359" s="79"/>
    </row>
    <row r="360" spans="1:7" ht="21.75">
      <c r="A360" s="77" t="s">
        <v>88</v>
      </c>
      <c r="B360" s="78"/>
      <c r="C360" s="91"/>
      <c r="D360" s="79"/>
      <c r="E360" s="91"/>
      <c r="F360" s="79"/>
      <c r="G360" s="79"/>
    </row>
    <row r="361" spans="1:7" ht="21.75">
      <c r="A361" s="77" t="s">
        <v>112</v>
      </c>
      <c r="B361" s="78"/>
      <c r="C361" s="79"/>
      <c r="D361" s="79"/>
      <c r="E361" s="79"/>
      <c r="F361" s="79"/>
      <c r="G361" s="79"/>
    </row>
    <row r="362" spans="1:7" ht="21.75">
      <c r="A362" s="77" t="s">
        <v>55</v>
      </c>
      <c r="B362" s="78">
        <v>793</v>
      </c>
      <c r="C362" s="79">
        <v>142825</v>
      </c>
      <c r="D362" s="79">
        <v>757659</v>
      </c>
      <c r="E362" s="79">
        <v>142825</v>
      </c>
      <c r="F362" s="79">
        <v>757659</v>
      </c>
      <c r="G362" s="79"/>
    </row>
    <row r="363" spans="1:7" ht="21.75">
      <c r="A363" s="77" t="s">
        <v>113</v>
      </c>
      <c r="B363" s="78"/>
      <c r="C363" s="79"/>
      <c r="D363" s="79"/>
      <c r="E363" s="79"/>
      <c r="F363" s="79"/>
      <c r="G363" s="79"/>
    </row>
    <row r="364" spans="1:7" ht="21.75">
      <c r="A364" s="77" t="s">
        <v>56</v>
      </c>
      <c r="B364" s="80">
        <v>828</v>
      </c>
      <c r="C364" s="79">
        <v>17440</v>
      </c>
      <c r="D364" s="79">
        <v>83390</v>
      </c>
      <c r="E364" s="79">
        <v>17440</v>
      </c>
      <c r="F364" s="79">
        <v>83390</v>
      </c>
      <c r="G364" s="79"/>
    </row>
    <row r="365" spans="1:7" ht="21.75">
      <c r="A365" s="77" t="s">
        <v>57</v>
      </c>
      <c r="B365" s="78" t="s">
        <v>0</v>
      </c>
      <c r="C365" s="91">
        <v>620</v>
      </c>
      <c r="D365" s="91">
        <v>9680</v>
      </c>
      <c r="E365" s="91">
        <v>620</v>
      </c>
      <c r="F365" s="91">
        <v>9680</v>
      </c>
      <c r="G365" s="79"/>
    </row>
    <row r="366" spans="1:7" ht="21.75">
      <c r="A366" s="81" t="s">
        <v>138</v>
      </c>
      <c r="B366" s="78">
        <v>1</v>
      </c>
      <c r="C366" s="79">
        <v>8000</v>
      </c>
      <c r="D366" s="79">
        <v>57897</v>
      </c>
      <c r="E366" s="79">
        <v>8000</v>
      </c>
      <c r="F366" s="79">
        <v>57897</v>
      </c>
      <c r="G366" s="79"/>
    </row>
    <row r="367" spans="1:7" ht="21.75">
      <c r="A367" s="81" t="s">
        <v>137</v>
      </c>
      <c r="B367" s="72">
        <v>1</v>
      </c>
      <c r="C367" s="94">
        <v>1700</v>
      </c>
      <c r="D367" s="94">
        <v>1700</v>
      </c>
      <c r="E367" s="94">
        <v>1700</v>
      </c>
      <c r="F367" s="94">
        <v>1700</v>
      </c>
      <c r="G367" s="94"/>
    </row>
    <row r="368" spans="1:7" ht="21.75">
      <c r="A368" s="121" t="s">
        <v>90</v>
      </c>
      <c r="B368" s="93">
        <f aca="true" t="shared" si="16" ref="B368:G368">SUM(B342:B367)</f>
        <v>5721</v>
      </c>
      <c r="C368" s="73">
        <f t="shared" si="16"/>
        <v>1059796.5</v>
      </c>
      <c r="D368" s="73">
        <f t="shared" si="16"/>
        <v>6286942</v>
      </c>
      <c r="E368" s="94">
        <f t="shared" si="16"/>
        <v>1059796.5</v>
      </c>
      <c r="F368" s="94">
        <f t="shared" si="16"/>
        <v>6286942</v>
      </c>
      <c r="G368" s="86">
        <f t="shared" si="16"/>
        <v>0</v>
      </c>
    </row>
    <row r="369" spans="1:7" ht="21.75">
      <c r="A369" s="95"/>
      <c r="B369" s="96"/>
      <c r="C369" s="97"/>
      <c r="D369" s="97"/>
      <c r="E369" s="97"/>
      <c r="F369" s="97"/>
      <c r="G369" s="97"/>
    </row>
    <row r="370" spans="1:7" ht="21.75">
      <c r="A370" s="147" t="s">
        <v>70</v>
      </c>
      <c r="B370" s="147"/>
      <c r="C370" s="147"/>
      <c r="D370" s="147"/>
      <c r="E370" s="147"/>
      <c r="F370" s="147"/>
      <c r="G370" s="147"/>
    </row>
    <row r="371" spans="1:7" ht="21.75">
      <c r="A371" s="98"/>
      <c r="B371" s="99"/>
      <c r="C371" s="100"/>
      <c r="D371" s="100"/>
      <c r="E371" s="100"/>
      <c r="F371" s="100"/>
      <c r="G371" s="101"/>
    </row>
    <row r="372" spans="1:7" ht="21.75">
      <c r="A372" s="68"/>
      <c r="B372" s="69" t="s">
        <v>78</v>
      </c>
      <c r="C372" s="146" t="s">
        <v>31</v>
      </c>
      <c r="D372" s="146"/>
      <c r="E372" s="146" t="s">
        <v>32</v>
      </c>
      <c r="F372" s="146"/>
      <c r="G372" s="102" t="s">
        <v>33</v>
      </c>
    </row>
    <row r="373" spans="1:7" ht="21.75">
      <c r="A373" s="72" t="s">
        <v>35</v>
      </c>
      <c r="B373" s="72" t="s">
        <v>79</v>
      </c>
      <c r="C373" s="73" t="s">
        <v>9</v>
      </c>
      <c r="D373" s="73" t="s">
        <v>36</v>
      </c>
      <c r="E373" s="73" t="s">
        <v>9</v>
      </c>
      <c r="F373" s="73" t="s">
        <v>36</v>
      </c>
      <c r="G373" s="73" t="s">
        <v>34</v>
      </c>
    </row>
    <row r="374" spans="1:7" ht="21.75">
      <c r="A374" s="74" t="s">
        <v>114</v>
      </c>
      <c r="B374" s="75"/>
      <c r="C374" s="76"/>
      <c r="D374" s="76"/>
      <c r="E374" s="76"/>
      <c r="F374" s="76"/>
      <c r="G374" s="76"/>
    </row>
    <row r="375" spans="1:7" ht="21.75">
      <c r="A375" s="77" t="s">
        <v>82</v>
      </c>
      <c r="B375" s="78">
        <v>6</v>
      </c>
      <c r="C375" s="79">
        <v>57858</v>
      </c>
      <c r="D375" s="79">
        <v>505358</v>
      </c>
      <c r="E375" s="79">
        <v>57858</v>
      </c>
      <c r="F375" s="79">
        <v>505358</v>
      </c>
      <c r="G375" s="79"/>
    </row>
    <row r="376" spans="1:7" ht="21.75">
      <c r="A376" s="81" t="s">
        <v>59</v>
      </c>
      <c r="B376" s="103"/>
      <c r="C376" s="104"/>
      <c r="D376" s="104"/>
      <c r="E376" s="104"/>
      <c r="F376" s="104"/>
      <c r="G376" s="105"/>
    </row>
    <row r="377" spans="1:7" ht="21.75">
      <c r="A377" s="87" t="s">
        <v>60</v>
      </c>
      <c r="B377" s="88">
        <v>12</v>
      </c>
      <c r="C377" s="89">
        <v>4945.45</v>
      </c>
      <c r="D377" s="89">
        <v>206295.94</v>
      </c>
      <c r="E377" s="89">
        <v>4945.45</v>
      </c>
      <c r="F377" s="89">
        <v>206295.94</v>
      </c>
      <c r="G377" s="89"/>
    </row>
    <row r="378" spans="1:7" ht="21.75">
      <c r="A378" s="84" t="s">
        <v>61</v>
      </c>
      <c r="B378" s="106">
        <f>SUM(B369:B377)</f>
        <v>18</v>
      </c>
      <c r="C378" s="86">
        <f>SUM(C375:C377)</f>
        <v>62803.45</v>
      </c>
      <c r="D378" s="86">
        <f>SUM(D375:D377)</f>
        <v>711653.94</v>
      </c>
      <c r="E378" s="86">
        <f>SUM(E375:E377)</f>
        <v>62803.45</v>
      </c>
      <c r="F378" s="86">
        <f>SUM(F375:F377)</f>
        <v>711653.94</v>
      </c>
      <c r="G378" s="86"/>
    </row>
    <row r="379" spans="1:7" ht="21.75">
      <c r="A379" s="87" t="s">
        <v>115</v>
      </c>
      <c r="B379" s="88"/>
      <c r="C379" s="89"/>
      <c r="D379" s="89"/>
      <c r="E379" s="89"/>
      <c r="F379" s="89"/>
      <c r="G379" s="89"/>
    </row>
    <row r="380" spans="1:7" ht="21.75">
      <c r="A380" s="107" t="s">
        <v>62</v>
      </c>
      <c r="B380" s="108">
        <v>33</v>
      </c>
      <c r="C380" s="109">
        <v>1154617.9</v>
      </c>
      <c r="D380" s="109">
        <v>1425671.87</v>
      </c>
      <c r="E380" s="109">
        <v>1154617.9</v>
      </c>
      <c r="F380" s="91">
        <v>1425671.87</v>
      </c>
      <c r="G380" s="79"/>
    </row>
    <row r="381" spans="1:7" ht="21.75">
      <c r="A381" s="77" t="s">
        <v>63</v>
      </c>
      <c r="B381" s="122">
        <v>28</v>
      </c>
      <c r="C381" s="109">
        <v>32950</v>
      </c>
      <c r="D381" s="109">
        <v>178450</v>
      </c>
      <c r="E381" s="109">
        <v>32950</v>
      </c>
      <c r="F381" s="91">
        <v>178450</v>
      </c>
      <c r="G381" s="79"/>
    </row>
    <row r="382" spans="1:7" ht="21.75">
      <c r="A382" s="77" t="s">
        <v>101</v>
      </c>
      <c r="B382" s="92">
        <v>223</v>
      </c>
      <c r="C382" s="83">
        <v>21223.81</v>
      </c>
      <c r="D382" s="83">
        <v>26853349.67</v>
      </c>
      <c r="E382" s="83">
        <v>21223.81</v>
      </c>
      <c r="F382" s="83">
        <v>26853349.67</v>
      </c>
      <c r="G382" s="83"/>
    </row>
    <row r="383" spans="1:7" ht="21.75">
      <c r="A383" s="110" t="s">
        <v>66</v>
      </c>
      <c r="B383" s="72">
        <f>SUM(B380:B382)</f>
        <v>284</v>
      </c>
      <c r="C383" s="94">
        <f>SUM(C379:C382)</f>
        <v>1208791.71</v>
      </c>
      <c r="D383" s="94">
        <f>SUM(D379:D382)</f>
        <v>28457471.540000003</v>
      </c>
      <c r="E383" s="94">
        <f>SUM(E379:E382)</f>
        <v>1208791.71</v>
      </c>
      <c r="F383" s="94">
        <f>SUM(F379:F382)</f>
        <v>28457471.540000003</v>
      </c>
      <c r="G383" s="94">
        <f>SUM(G379:G382)</f>
        <v>0</v>
      </c>
    </row>
    <row r="384" spans="1:7" ht="21.75">
      <c r="A384" s="110" t="s">
        <v>67</v>
      </c>
      <c r="B384" s="111">
        <f aca="true" t="shared" si="17" ref="B384:G384">SUM(B338+B368+B378+B383)</f>
        <v>7830</v>
      </c>
      <c r="C384" s="70">
        <f t="shared" si="17"/>
        <v>43482450.5</v>
      </c>
      <c r="D384" s="70">
        <f t="shared" si="17"/>
        <v>107500117.26</v>
      </c>
      <c r="E384" s="70">
        <f t="shared" si="17"/>
        <v>43549990.470000006</v>
      </c>
      <c r="F384" s="70">
        <f t="shared" si="17"/>
        <v>107552970.76</v>
      </c>
      <c r="G384" s="70">
        <f t="shared" si="17"/>
        <v>306960</v>
      </c>
    </row>
    <row r="385" spans="1:7" ht="21.75">
      <c r="A385" s="110" t="s">
        <v>117</v>
      </c>
      <c r="B385" s="106"/>
      <c r="C385" s="86">
        <v>10297.73</v>
      </c>
      <c r="D385" s="86">
        <v>63798.04</v>
      </c>
      <c r="E385" s="86">
        <v>10297.73</v>
      </c>
      <c r="F385" s="86">
        <v>63798.04</v>
      </c>
      <c r="G385" s="86"/>
    </row>
    <row r="386" spans="1:7" ht="22.5" thickBot="1">
      <c r="A386" s="112" t="s">
        <v>69</v>
      </c>
      <c r="B386" s="113">
        <f>+B384</f>
        <v>7830</v>
      </c>
      <c r="C386" s="114">
        <f>C384-C385</f>
        <v>43472152.77</v>
      </c>
      <c r="D386" s="114">
        <f>D384-D385</f>
        <v>107436319.22</v>
      </c>
      <c r="E386" s="114">
        <f>+E384-E385</f>
        <v>43539692.74000001</v>
      </c>
      <c r="F386" s="114">
        <f>+F384-F385</f>
        <v>107489172.72</v>
      </c>
      <c r="G386" s="114">
        <f>+G384-G385</f>
        <v>306960</v>
      </c>
    </row>
    <row r="387" spans="1:7" ht="22.5" thickTop="1">
      <c r="A387" s="95"/>
      <c r="B387" s="115"/>
      <c r="C387" s="97"/>
      <c r="D387" s="97"/>
      <c r="E387" s="97"/>
      <c r="F387" s="97"/>
      <c r="G387" s="97"/>
    </row>
    <row r="388" spans="1:7" ht="21.75">
      <c r="A388" s="95"/>
      <c r="B388" s="115"/>
      <c r="C388" s="97"/>
      <c r="D388" s="97"/>
      <c r="E388" s="97"/>
      <c r="F388" s="97"/>
      <c r="G388" s="97"/>
    </row>
    <row r="389" spans="1:7" ht="21.75">
      <c r="A389" s="95"/>
      <c r="B389" s="115"/>
      <c r="C389" s="97"/>
      <c r="D389" s="97" t="s">
        <v>12</v>
      </c>
      <c r="E389" s="97"/>
      <c r="F389" s="97"/>
      <c r="G389" s="97"/>
    </row>
    <row r="390" spans="1:7" ht="21.75">
      <c r="A390" s="118" t="s">
        <v>139</v>
      </c>
      <c r="B390" s="119"/>
      <c r="C390" s="120"/>
      <c r="D390" s="97" t="s">
        <v>13</v>
      </c>
      <c r="E390" s="97"/>
      <c r="F390" s="97"/>
      <c r="G390" s="97"/>
    </row>
    <row r="391" spans="1:7" ht="21.75">
      <c r="A391" s="118" t="s">
        <v>140</v>
      </c>
      <c r="B391" s="119"/>
      <c r="C391" s="120"/>
      <c r="D391" s="97" t="s">
        <v>11</v>
      </c>
      <c r="E391" s="97"/>
      <c r="F391" s="97"/>
      <c r="G391" s="97"/>
    </row>
    <row r="392" spans="1:7" ht="21.75">
      <c r="A392" s="118" t="s">
        <v>141</v>
      </c>
      <c r="B392" s="119"/>
      <c r="C392" s="120"/>
      <c r="D392" s="97" t="s">
        <v>10</v>
      </c>
      <c r="E392" s="97"/>
      <c r="F392" s="97"/>
      <c r="G392" s="97"/>
    </row>
    <row r="393" spans="1:7" ht="21.75">
      <c r="A393" s="123" t="s">
        <v>142</v>
      </c>
      <c r="B393" s="115"/>
      <c r="C393" s="97"/>
      <c r="D393" s="97"/>
      <c r="E393" s="97"/>
      <c r="F393" s="97"/>
      <c r="G393" s="97"/>
    </row>
    <row r="394" spans="1:7" ht="21">
      <c r="A394" s="14"/>
      <c r="B394" s="22"/>
      <c r="C394" s="15"/>
      <c r="D394" s="15"/>
      <c r="E394" s="15"/>
      <c r="F394" s="15"/>
      <c r="G394" s="15"/>
    </row>
    <row r="395" spans="1:7" ht="23.25">
      <c r="A395" s="145" t="s">
        <v>58</v>
      </c>
      <c r="B395" s="145"/>
      <c r="C395" s="145"/>
      <c r="D395" s="145"/>
      <c r="E395" s="145"/>
      <c r="F395" s="145"/>
      <c r="G395" s="145"/>
    </row>
    <row r="396" spans="1:7" ht="23.25">
      <c r="A396" s="145" t="s">
        <v>143</v>
      </c>
      <c r="B396" s="145"/>
      <c r="C396" s="145"/>
      <c r="D396" s="145"/>
      <c r="E396" s="145"/>
      <c r="F396" s="145"/>
      <c r="G396" s="145"/>
    </row>
    <row r="397" spans="1:7" ht="21">
      <c r="A397" s="3"/>
      <c r="B397" s="18"/>
      <c r="C397" s="4"/>
      <c r="D397" s="4"/>
      <c r="E397" s="4"/>
      <c r="F397" s="4"/>
      <c r="G397" s="4"/>
    </row>
    <row r="398" spans="1:7" ht="21.75">
      <c r="A398" s="68"/>
      <c r="B398" s="69" t="s">
        <v>78</v>
      </c>
      <c r="C398" s="146" t="s">
        <v>31</v>
      </c>
      <c r="D398" s="146"/>
      <c r="E398" s="146" t="s">
        <v>32</v>
      </c>
      <c r="F398" s="146"/>
      <c r="G398" s="71" t="s">
        <v>33</v>
      </c>
    </row>
    <row r="399" spans="1:7" ht="21.75">
      <c r="A399" s="72" t="s">
        <v>35</v>
      </c>
      <c r="B399" s="72" t="s">
        <v>79</v>
      </c>
      <c r="C399" s="73" t="s">
        <v>9</v>
      </c>
      <c r="D399" s="73" t="s">
        <v>36</v>
      </c>
      <c r="E399" s="73" t="s">
        <v>9</v>
      </c>
      <c r="F399" s="73" t="s">
        <v>36</v>
      </c>
      <c r="G399" s="73" t="s">
        <v>34</v>
      </c>
    </row>
    <row r="400" spans="1:7" ht="21.75">
      <c r="A400" s="74" t="s">
        <v>108</v>
      </c>
      <c r="B400" s="75"/>
      <c r="C400" s="76"/>
      <c r="D400" s="76"/>
      <c r="E400" s="76"/>
      <c r="F400" s="76"/>
      <c r="G400" s="76"/>
    </row>
    <row r="401" spans="1:7" ht="21.75">
      <c r="A401" s="77" t="s">
        <v>37</v>
      </c>
      <c r="B401" s="78">
        <v>396</v>
      </c>
      <c r="C401" s="79">
        <v>28236431.74</v>
      </c>
      <c r="D401" s="79">
        <v>89475711.92</v>
      </c>
      <c r="E401" s="79">
        <v>28270682.43</v>
      </c>
      <c r="F401" s="79">
        <v>89862276.11</v>
      </c>
      <c r="G401" s="79">
        <v>119250</v>
      </c>
    </row>
    <row r="402" spans="1:7" ht="21.75">
      <c r="A402" s="77" t="s">
        <v>39</v>
      </c>
      <c r="B402" s="80">
        <v>341</v>
      </c>
      <c r="C402" s="79">
        <v>301460.8</v>
      </c>
      <c r="D402" s="79">
        <v>1577358.27</v>
      </c>
      <c r="E402" s="79">
        <v>300265.63</v>
      </c>
      <c r="F402" s="79">
        <v>1576163.1</v>
      </c>
      <c r="G402" s="79">
        <v>1195.17</v>
      </c>
    </row>
    <row r="403" spans="1:7" ht="21.75">
      <c r="A403" s="77" t="s">
        <v>41</v>
      </c>
      <c r="B403" s="78">
        <v>273</v>
      </c>
      <c r="C403" s="79">
        <v>2374382.1</v>
      </c>
      <c r="D403" s="79">
        <v>11903254.23</v>
      </c>
      <c r="E403" s="79">
        <v>2673422.1</v>
      </c>
      <c r="F403" s="79">
        <v>11902834.23</v>
      </c>
      <c r="G403" s="79">
        <v>420</v>
      </c>
    </row>
    <row r="404" spans="1:7" ht="21.75">
      <c r="A404" s="84" t="s">
        <v>44</v>
      </c>
      <c r="B404" s="85">
        <f aca="true" t="shared" si="18" ref="B404:G404">SUM(B401:B403)</f>
        <v>1010</v>
      </c>
      <c r="C404" s="86">
        <f t="shared" si="18"/>
        <v>30912274.64</v>
      </c>
      <c r="D404" s="86">
        <f t="shared" si="18"/>
        <v>102956324.42</v>
      </c>
      <c r="E404" s="86">
        <f t="shared" si="18"/>
        <v>31244370.16</v>
      </c>
      <c r="F404" s="86">
        <f t="shared" si="18"/>
        <v>103341273.44</v>
      </c>
      <c r="G404" s="86">
        <f t="shared" si="18"/>
        <v>120865.17</v>
      </c>
    </row>
    <row r="405" spans="1:7" ht="21.75">
      <c r="A405" s="87" t="s">
        <v>109</v>
      </c>
      <c r="B405" s="88"/>
      <c r="C405" s="89"/>
      <c r="D405" s="89"/>
      <c r="E405" s="89"/>
      <c r="F405" s="89"/>
      <c r="G405" s="89"/>
    </row>
    <row r="406" spans="1:7" ht="21.75">
      <c r="A406" s="90" t="s">
        <v>81</v>
      </c>
      <c r="B406" s="78"/>
      <c r="C406" s="79"/>
      <c r="D406" s="79"/>
      <c r="E406" s="79"/>
      <c r="F406" s="79"/>
      <c r="G406" s="79"/>
    </row>
    <row r="407" spans="1:7" ht="21.75">
      <c r="A407" s="77" t="s">
        <v>110</v>
      </c>
      <c r="B407" s="78"/>
      <c r="C407" s="79"/>
      <c r="D407" s="79"/>
      <c r="E407" s="79"/>
      <c r="F407" s="79"/>
      <c r="G407" s="79"/>
    </row>
    <row r="408" spans="1:7" ht="21.75">
      <c r="A408" s="77" t="s">
        <v>45</v>
      </c>
      <c r="B408" s="80">
        <v>2158</v>
      </c>
      <c r="C408" s="79">
        <v>671640</v>
      </c>
      <c r="D408" s="79">
        <v>4394010</v>
      </c>
      <c r="E408" s="79">
        <v>671640</v>
      </c>
      <c r="F408" s="79">
        <v>4394010</v>
      </c>
      <c r="G408" s="79"/>
    </row>
    <row r="409" spans="1:7" ht="21.75">
      <c r="A409" s="77" t="s">
        <v>46</v>
      </c>
      <c r="B409" s="78">
        <v>116</v>
      </c>
      <c r="C409" s="79">
        <v>32000</v>
      </c>
      <c r="D409" s="79">
        <v>281500</v>
      </c>
      <c r="E409" s="79">
        <v>32000</v>
      </c>
      <c r="F409" s="79">
        <v>281500</v>
      </c>
      <c r="G409" s="79"/>
    </row>
    <row r="410" spans="1:7" ht="21.75">
      <c r="A410" s="77" t="s">
        <v>99</v>
      </c>
      <c r="B410" s="78"/>
      <c r="C410" s="79"/>
      <c r="D410" s="79"/>
      <c r="E410" s="79"/>
      <c r="F410" s="79"/>
      <c r="G410" s="79"/>
    </row>
    <row r="411" spans="1:7" ht="21.75">
      <c r="A411" s="77" t="s">
        <v>100</v>
      </c>
      <c r="B411" s="78">
        <v>2</v>
      </c>
      <c r="C411" s="79">
        <v>24000</v>
      </c>
      <c r="D411" s="79">
        <v>99000</v>
      </c>
      <c r="E411" s="79">
        <v>24000</v>
      </c>
      <c r="F411" s="79">
        <v>99000</v>
      </c>
      <c r="G411" s="79"/>
    </row>
    <row r="412" spans="1:7" ht="21.75">
      <c r="A412" s="77" t="s">
        <v>107</v>
      </c>
      <c r="B412" s="78">
        <v>9</v>
      </c>
      <c r="C412" s="79">
        <v>20823</v>
      </c>
      <c r="D412" s="79">
        <v>93744</v>
      </c>
      <c r="E412" s="79">
        <v>20823</v>
      </c>
      <c r="F412" s="79">
        <v>93744</v>
      </c>
      <c r="G412" s="79"/>
    </row>
    <row r="413" spans="1:7" ht="21.75">
      <c r="A413" s="77" t="s">
        <v>48</v>
      </c>
      <c r="B413" s="78"/>
      <c r="C413" s="79"/>
      <c r="D413" s="79"/>
      <c r="E413" s="79"/>
      <c r="F413" s="79"/>
      <c r="G413" s="79"/>
    </row>
    <row r="414" spans="1:7" ht="21.75">
      <c r="A414" s="77" t="s">
        <v>49</v>
      </c>
      <c r="B414" s="78">
        <v>1291</v>
      </c>
      <c r="C414" s="79">
        <v>37560</v>
      </c>
      <c r="D414" s="79">
        <v>272160</v>
      </c>
      <c r="E414" s="79">
        <v>37560</v>
      </c>
      <c r="F414" s="79">
        <v>272160</v>
      </c>
      <c r="G414" s="79"/>
    </row>
    <row r="415" spans="1:7" ht="21.75">
      <c r="A415" s="77" t="s">
        <v>116</v>
      </c>
      <c r="B415" s="78">
        <v>15</v>
      </c>
      <c r="C415" s="79">
        <v>600</v>
      </c>
      <c r="D415" s="79">
        <v>5740</v>
      </c>
      <c r="E415" s="79">
        <v>550</v>
      </c>
      <c r="F415" s="79">
        <v>5690</v>
      </c>
      <c r="G415" s="79">
        <v>50</v>
      </c>
    </row>
    <row r="416" spans="1:7" ht="21.75">
      <c r="A416" s="77" t="s">
        <v>111</v>
      </c>
      <c r="B416" s="78"/>
      <c r="C416" s="79"/>
      <c r="D416" s="79"/>
      <c r="E416" s="79"/>
      <c r="F416" s="79"/>
      <c r="G416" s="79"/>
    </row>
    <row r="417" spans="1:7" ht="21.75">
      <c r="A417" s="77" t="s">
        <v>50</v>
      </c>
      <c r="B417" s="78"/>
      <c r="C417" s="79"/>
      <c r="D417" s="79"/>
      <c r="E417" s="79"/>
      <c r="F417" s="79"/>
      <c r="G417" s="79"/>
    </row>
    <row r="418" spans="1:7" ht="21.75">
      <c r="A418" s="77" t="s">
        <v>51</v>
      </c>
      <c r="B418" s="78">
        <v>18</v>
      </c>
      <c r="C418" s="79">
        <v>25300</v>
      </c>
      <c r="D418" s="79">
        <v>776870</v>
      </c>
      <c r="E418" s="79">
        <v>25300</v>
      </c>
      <c r="F418" s="79">
        <v>776870</v>
      </c>
      <c r="G418" s="79"/>
    </row>
    <row r="419" spans="1:7" ht="21.75">
      <c r="A419" s="77" t="s">
        <v>52</v>
      </c>
      <c r="B419" s="78"/>
      <c r="C419" s="79"/>
      <c r="D419" s="79"/>
      <c r="E419" s="79"/>
      <c r="F419" s="79"/>
      <c r="G419" s="79"/>
    </row>
    <row r="420" spans="1:7" ht="21.75">
      <c r="A420" s="77" t="s">
        <v>53</v>
      </c>
      <c r="B420" s="78">
        <v>5</v>
      </c>
      <c r="C420" s="79">
        <v>11500</v>
      </c>
      <c r="D420" s="79">
        <v>98715</v>
      </c>
      <c r="E420" s="79">
        <v>11500</v>
      </c>
      <c r="F420" s="79">
        <v>98715</v>
      </c>
      <c r="G420" s="79"/>
    </row>
    <row r="421" spans="1:7" ht="21.75">
      <c r="A421" s="77" t="s">
        <v>91</v>
      </c>
      <c r="B421" s="78"/>
      <c r="C421" s="79"/>
      <c r="D421" s="79"/>
      <c r="E421" s="79"/>
      <c r="F421" s="79"/>
      <c r="G421" s="79"/>
    </row>
    <row r="422" spans="1:7" ht="21.75">
      <c r="A422" s="77" t="s">
        <v>92</v>
      </c>
      <c r="B422" s="78">
        <v>20</v>
      </c>
      <c r="C422" s="79">
        <v>5795</v>
      </c>
      <c r="D422" s="79">
        <v>76840</v>
      </c>
      <c r="E422" s="79">
        <v>5795</v>
      </c>
      <c r="F422" s="79">
        <v>76840</v>
      </c>
      <c r="G422" s="79"/>
    </row>
    <row r="423" spans="1:7" ht="21.75">
      <c r="A423" s="77" t="s">
        <v>54</v>
      </c>
      <c r="B423" s="78">
        <v>4</v>
      </c>
      <c r="C423" s="79">
        <v>40</v>
      </c>
      <c r="D423" s="79">
        <v>995</v>
      </c>
      <c r="E423" s="79">
        <v>40</v>
      </c>
      <c r="F423" s="79">
        <v>995</v>
      </c>
      <c r="G423" s="79"/>
    </row>
    <row r="424" spans="1:7" ht="21.75">
      <c r="A424" s="77" t="s">
        <v>86</v>
      </c>
      <c r="B424" s="78">
        <v>5</v>
      </c>
      <c r="C424" s="91">
        <v>500</v>
      </c>
      <c r="D424" s="79">
        <v>92800</v>
      </c>
      <c r="E424" s="91">
        <v>500</v>
      </c>
      <c r="F424" s="79">
        <v>92800</v>
      </c>
      <c r="G424" s="79"/>
    </row>
    <row r="425" spans="1:7" ht="21.75">
      <c r="A425" s="77" t="s">
        <v>87</v>
      </c>
      <c r="B425" s="78">
        <v>1</v>
      </c>
      <c r="C425" s="91">
        <v>2000</v>
      </c>
      <c r="D425" s="79">
        <v>16000</v>
      </c>
      <c r="E425" s="91">
        <v>2000</v>
      </c>
      <c r="F425" s="79">
        <v>16000</v>
      </c>
      <c r="G425" s="79"/>
    </row>
    <row r="426" spans="1:7" ht="21.75">
      <c r="A426" s="77" t="s">
        <v>88</v>
      </c>
      <c r="B426" s="78"/>
      <c r="C426" s="91"/>
      <c r="D426" s="79"/>
      <c r="E426" s="91"/>
      <c r="F426" s="79"/>
      <c r="G426" s="79"/>
    </row>
    <row r="427" spans="1:7" ht="21.75">
      <c r="A427" s="77" t="s">
        <v>112</v>
      </c>
      <c r="B427" s="78"/>
      <c r="C427" s="79"/>
      <c r="D427" s="79"/>
      <c r="E427" s="79"/>
      <c r="F427" s="79"/>
      <c r="G427" s="79"/>
    </row>
    <row r="428" spans="1:7" ht="21.75">
      <c r="A428" s="77" t="s">
        <v>55</v>
      </c>
      <c r="B428" s="78">
        <v>543</v>
      </c>
      <c r="C428" s="79">
        <v>110443</v>
      </c>
      <c r="D428" s="79">
        <v>868102</v>
      </c>
      <c r="E428" s="79">
        <v>110443</v>
      </c>
      <c r="F428" s="79">
        <v>868102</v>
      </c>
      <c r="G428" s="79"/>
    </row>
    <row r="429" spans="1:7" ht="21.75">
      <c r="A429" s="77" t="s">
        <v>113</v>
      </c>
      <c r="B429" s="78"/>
      <c r="C429" s="79"/>
      <c r="D429" s="79"/>
      <c r="E429" s="79"/>
      <c r="F429" s="79"/>
      <c r="G429" s="79"/>
    </row>
    <row r="430" spans="1:7" ht="21.75">
      <c r="A430" s="77" t="s">
        <v>56</v>
      </c>
      <c r="B430" s="80">
        <v>581</v>
      </c>
      <c r="C430" s="79">
        <v>11150</v>
      </c>
      <c r="D430" s="79">
        <v>94540</v>
      </c>
      <c r="E430" s="79">
        <v>11150</v>
      </c>
      <c r="F430" s="79">
        <v>94540</v>
      </c>
      <c r="G430" s="79"/>
    </row>
    <row r="431" spans="1:7" ht="21.75">
      <c r="A431" s="77" t="s">
        <v>57</v>
      </c>
      <c r="B431" s="78">
        <v>1</v>
      </c>
      <c r="C431" s="91">
        <v>6220</v>
      </c>
      <c r="D431" s="91">
        <v>15900</v>
      </c>
      <c r="E431" s="91">
        <v>6220</v>
      </c>
      <c r="F431" s="91">
        <v>15900</v>
      </c>
      <c r="G431" s="79"/>
    </row>
    <row r="432" spans="1:7" ht="21.75">
      <c r="A432" s="81" t="s">
        <v>138</v>
      </c>
      <c r="B432" s="78">
        <v>1</v>
      </c>
      <c r="C432" s="79">
        <v>1000</v>
      </c>
      <c r="D432" s="79">
        <v>58897</v>
      </c>
      <c r="E432" s="79">
        <v>1000</v>
      </c>
      <c r="F432" s="79">
        <v>58897</v>
      </c>
      <c r="G432" s="79"/>
    </row>
    <row r="433" spans="1:7" ht="21.75">
      <c r="A433" s="81" t="s">
        <v>137</v>
      </c>
      <c r="B433" s="72">
        <v>5</v>
      </c>
      <c r="C433" s="94">
        <v>9000</v>
      </c>
      <c r="D433" s="94">
        <v>10700</v>
      </c>
      <c r="E433" s="94">
        <v>9000</v>
      </c>
      <c r="F433" s="94">
        <v>10700</v>
      </c>
      <c r="G433" s="94"/>
    </row>
    <row r="434" spans="1:7" ht="21.75">
      <c r="A434" s="121" t="s">
        <v>90</v>
      </c>
      <c r="B434" s="93">
        <f aca="true" t="shared" si="19" ref="B434:G434">SUM(B408:B433)</f>
        <v>4775</v>
      </c>
      <c r="C434" s="73">
        <f t="shared" si="19"/>
        <v>969571</v>
      </c>
      <c r="D434" s="73">
        <f t="shared" si="19"/>
        <v>7256513</v>
      </c>
      <c r="E434" s="94">
        <f t="shared" si="19"/>
        <v>969521</v>
      </c>
      <c r="F434" s="94">
        <f t="shared" si="19"/>
        <v>7256463</v>
      </c>
      <c r="G434" s="86">
        <f t="shared" si="19"/>
        <v>50</v>
      </c>
    </row>
    <row r="435" spans="1:7" ht="21.75">
      <c r="A435" s="95"/>
      <c r="B435" s="96"/>
      <c r="C435" s="97"/>
      <c r="D435" s="97"/>
      <c r="E435" s="97"/>
      <c r="F435" s="97"/>
      <c r="G435" s="97"/>
    </row>
    <row r="436" spans="1:7" ht="21.75">
      <c r="A436" s="147" t="s">
        <v>70</v>
      </c>
      <c r="B436" s="147"/>
      <c r="C436" s="147"/>
      <c r="D436" s="147"/>
      <c r="E436" s="147"/>
      <c r="F436" s="147"/>
      <c r="G436" s="147"/>
    </row>
    <row r="437" spans="1:7" ht="21.75">
      <c r="A437" s="98"/>
      <c r="B437" s="99"/>
      <c r="C437" s="100"/>
      <c r="D437" s="100"/>
      <c r="E437" s="100"/>
      <c r="F437" s="100"/>
      <c r="G437" s="101"/>
    </row>
    <row r="438" spans="1:7" ht="21.75">
      <c r="A438" s="68"/>
      <c r="B438" s="69" t="s">
        <v>78</v>
      </c>
      <c r="C438" s="146" t="s">
        <v>31</v>
      </c>
      <c r="D438" s="146"/>
      <c r="E438" s="146" t="s">
        <v>32</v>
      </c>
      <c r="F438" s="146"/>
      <c r="G438" s="102" t="s">
        <v>33</v>
      </c>
    </row>
    <row r="439" spans="1:7" ht="21.75">
      <c r="A439" s="72" t="s">
        <v>35</v>
      </c>
      <c r="B439" s="72" t="s">
        <v>79</v>
      </c>
      <c r="C439" s="73" t="s">
        <v>9</v>
      </c>
      <c r="D439" s="73" t="s">
        <v>36</v>
      </c>
      <c r="E439" s="73" t="s">
        <v>9</v>
      </c>
      <c r="F439" s="73" t="s">
        <v>36</v>
      </c>
      <c r="G439" s="73" t="s">
        <v>34</v>
      </c>
    </row>
    <row r="440" spans="1:7" ht="21.75">
      <c r="A440" s="74" t="s">
        <v>114</v>
      </c>
      <c r="B440" s="75"/>
      <c r="C440" s="76"/>
      <c r="D440" s="76"/>
      <c r="E440" s="76"/>
      <c r="F440" s="76"/>
      <c r="G440" s="76"/>
    </row>
    <row r="441" spans="1:7" ht="21.75">
      <c r="A441" s="77" t="s">
        <v>82</v>
      </c>
      <c r="B441" s="78">
        <v>6</v>
      </c>
      <c r="C441" s="79">
        <v>57858</v>
      </c>
      <c r="D441" s="79">
        <v>563216</v>
      </c>
      <c r="E441" s="79">
        <v>57858</v>
      </c>
      <c r="F441" s="79">
        <v>563216</v>
      </c>
      <c r="G441" s="79"/>
    </row>
    <row r="442" spans="1:7" ht="21.75">
      <c r="A442" s="81" t="s">
        <v>59</v>
      </c>
      <c r="B442" s="103"/>
      <c r="C442" s="104"/>
      <c r="D442" s="104"/>
      <c r="E442" s="104"/>
      <c r="F442" s="104"/>
      <c r="G442" s="105"/>
    </row>
    <row r="443" spans="1:7" ht="21.75">
      <c r="A443" s="87" t="s">
        <v>60</v>
      </c>
      <c r="B443" s="88">
        <v>5</v>
      </c>
      <c r="C443" s="89">
        <v>5291.07</v>
      </c>
      <c r="D443" s="89">
        <v>211587.01</v>
      </c>
      <c r="E443" s="89">
        <v>5291.07</v>
      </c>
      <c r="F443" s="89">
        <v>211587.01</v>
      </c>
      <c r="G443" s="89"/>
    </row>
    <row r="444" spans="1:7" ht="21.75">
      <c r="A444" s="84" t="s">
        <v>61</v>
      </c>
      <c r="B444" s="106">
        <f>SUM(B435:B443)</f>
        <v>11</v>
      </c>
      <c r="C444" s="86">
        <f>SUM(C441:C443)</f>
        <v>63149.07</v>
      </c>
      <c r="D444" s="86">
        <f>SUM(D441:D443)</f>
        <v>774803.01</v>
      </c>
      <c r="E444" s="86">
        <f>SUM(E441:E443)</f>
        <v>63149.07</v>
      </c>
      <c r="F444" s="86">
        <f>SUM(F441:F443)</f>
        <v>774803.01</v>
      </c>
      <c r="G444" s="86"/>
    </row>
    <row r="445" spans="1:7" ht="21.75">
      <c r="A445" s="87" t="s">
        <v>115</v>
      </c>
      <c r="B445" s="88"/>
      <c r="C445" s="89"/>
      <c r="D445" s="89"/>
      <c r="E445" s="89"/>
      <c r="F445" s="89"/>
      <c r="G445" s="89"/>
    </row>
    <row r="446" spans="1:7" ht="21.75">
      <c r="A446" s="107" t="s">
        <v>62</v>
      </c>
      <c r="B446" s="108">
        <v>17</v>
      </c>
      <c r="C446" s="109">
        <v>634705.32</v>
      </c>
      <c r="D446" s="109">
        <v>2060377.19</v>
      </c>
      <c r="E446" s="109">
        <v>634705.32</v>
      </c>
      <c r="F446" s="91">
        <v>2060377.19</v>
      </c>
      <c r="G446" s="79"/>
    </row>
    <row r="447" spans="1:7" ht="21.75">
      <c r="A447" s="77" t="s">
        <v>63</v>
      </c>
      <c r="B447" s="122">
        <v>5</v>
      </c>
      <c r="C447" s="109">
        <v>9600</v>
      </c>
      <c r="D447" s="109">
        <v>188050</v>
      </c>
      <c r="E447" s="109">
        <v>9600</v>
      </c>
      <c r="F447" s="91">
        <v>188050</v>
      </c>
      <c r="G447" s="79"/>
    </row>
    <row r="448" spans="1:7" ht="21.75">
      <c r="A448" s="77" t="s">
        <v>101</v>
      </c>
      <c r="B448" s="92">
        <v>179</v>
      </c>
      <c r="C448" s="83">
        <v>1991190.64</v>
      </c>
      <c r="D448" s="83">
        <v>28844540.31</v>
      </c>
      <c r="E448" s="83">
        <v>1991190.64</v>
      </c>
      <c r="F448" s="83">
        <v>28844540.31</v>
      </c>
      <c r="G448" s="83"/>
    </row>
    <row r="449" spans="1:7" ht="21.75">
      <c r="A449" s="110" t="s">
        <v>66</v>
      </c>
      <c r="B449" s="72">
        <f>SUM(B446:B448)</f>
        <v>201</v>
      </c>
      <c r="C449" s="94">
        <f>SUM(C445:C448)</f>
        <v>2635495.96</v>
      </c>
      <c r="D449" s="94">
        <f>SUM(D445:D448)</f>
        <v>31092967.5</v>
      </c>
      <c r="E449" s="94">
        <f>SUM(E445:E448)</f>
        <v>2635495.96</v>
      </c>
      <c r="F449" s="94">
        <f>SUM(F445:F448)</f>
        <v>31092967.5</v>
      </c>
      <c r="G449" s="94">
        <f>SUM(G445:G448)</f>
        <v>0</v>
      </c>
    </row>
    <row r="450" spans="1:7" ht="21.75">
      <c r="A450" s="110" t="s">
        <v>67</v>
      </c>
      <c r="B450" s="111">
        <f aca="true" t="shared" si="20" ref="B450:G450">SUM(B404+B434+B444+B449)</f>
        <v>5997</v>
      </c>
      <c r="C450" s="70">
        <f t="shared" si="20"/>
        <v>34580490.67</v>
      </c>
      <c r="D450" s="70">
        <f t="shared" si="20"/>
        <v>142080607.93</v>
      </c>
      <c r="E450" s="70">
        <f t="shared" si="20"/>
        <v>34912536.19</v>
      </c>
      <c r="F450" s="70">
        <f t="shared" si="20"/>
        <v>142465506.95</v>
      </c>
      <c r="G450" s="70">
        <f t="shared" si="20"/>
        <v>120915.17</v>
      </c>
    </row>
    <row r="451" spans="1:7" ht="21.75">
      <c r="A451" s="110" t="s">
        <v>117</v>
      </c>
      <c r="B451" s="106"/>
      <c r="C451" s="86">
        <v>15073.41</v>
      </c>
      <c r="D451" s="86">
        <v>78871.45</v>
      </c>
      <c r="E451" s="86">
        <v>15073.41</v>
      </c>
      <c r="F451" s="86">
        <v>78871.45</v>
      </c>
      <c r="G451" s="86"/>
    </row>
    <row r="452" spans="1:7" ht="22.5" thickBot="1">
      <c r="A452" s="112" t="s">
        <v>69</v>
      </c>
      <c r="B452" s="113">
        <f>+B450</f>
        <v>5997</v>
      </c>
      <c r="C452" s="114">
        <f>C450-C451</f>
        <v>34565417.260000005</v>
      </c>
      <c r="D452" s="114">
        <f>D450-D451</f>
        <v>142001736.48000002</v>
      </c>
      <c r="E452" s="114">
        <f>+E450-E451</f>
        <v>34897462.78</v>
      </c>
      <c r="F452" s="114">
        <f>+F450-F451</f>
        <v>142386635.5</v>
      </c>
      <c r="G452" s="114">
        <f>+G450-G451</f>
        <v>120915.17</v>
      </c>
    </row>
    <row r="453" spans="1:7" ht="22.5" thickTop="1">
      <c r="A453" s="95"/>
      <c r="B453" s="115"/>
      <c r="C453" s="97"/>
      <c r="D453" s="97"/>
      <c r="E453" s="97"/>
      <c r="F453" s="97"/>
      <c r="G453" s="97"/>
    </row>
    <row r="454" spans="1:7" ht="21.75">
      <c r="A454" s="95"/>
      <c r="B454" s="115"/>
      <c r="C454" s="97"/>
      <c r="D454" s="97"/>
      <c r="E454" s="97"/>
      <c r="F454" s="97"/>
      <c r="G454" s="97"/>
    </row>
    <row r="455" spans="1:7" ht="21.75">
      <c r="A455" s="95"/>
      <c r="B455" s="115"/>
      <c r="C455" s="97"/>
      <c r="D455" s="97" t="s">
        <v>12</v>
      </c>
      <c r="E455" s="97"/>
      <c r="F455" s="97"/>
      <c r="G455" s="97"/>
    </row>
    <row r="456" spans="1:7" ht="21.75">
      <c r="A456" s="118" t="s">
        <v>144</v>
      </c>
      <c r="B456" s="119"/>
      <c r="C456" s="120"/>
      <c r="D456" s="97" t="s">
        <v>13</v>
      </c>
      <c r="E456" s="97"/>
      <c r="F456" s="97"/>
      <c r="G456" s="97"/>
    </row>
    <row r="457" spans="1:7" ht="21.75">
      <c r="A457" s="118" t="s">
        <v>145</v>
      </c>
      <c r="B457" s="119"/>
      <c r="C457" s="120"/>
      <c r="D457" s="97" t="s">
        <v>11</v>
      </c>
      <c r="E457" s="97"/>
      <c r="F457" s="97"/>
      <c r="G457" s="97"/>
    </row>
    <row r="458" spans="1:7" ht="21.75">
      <c r="A458" s="118" t="s">
        <v>146</v>
      </c>
      <c r="B458" s="119"/>
      <c r="C458" s="120"/>
      <c r="D458" s="97" t="s">
        <v>10</v>
      </c>
      <c r="E458" s="97"/>
      <c r="F458" s="97"/>
      <c r="G458" s="97"/>
    </row>
    <row r="459" spans="1:7" ht="21.75">
      <c r="A459" s="123" t="s">
        <v>147</v>
      </c>
      <c r="B459" s="115"/>
      <c r="C459" s="97"/>
      <c r="D459" s="97"/>
      <c r="E459" s="97"/>
      <c r="F459" s="97"/>
      <c r="G459" s="97"/>
    </row>
    <row r="460" spans="1:7" ht="21.75">
      <c r="A460" s="123"/>
      <c r="B460" s="115"/>
      <c r="C460" s="97"/>
      <c r="D460" s="97"/>
      <c r="E460" s="97"/>
      <c r="F460" s="97"/>
      <c r="G460" s="97"/>
    </row>
    <row r="461" spans="1:7" ht="23.25">
      <c r="A461" s="145" t="s">
        <v>58</v>
      </c>
      <c r="B461" s="145"/>
      <c r="C461" s="145"/>
      <c r="D461" s="145"/>
      <c r="E461" s="145"/>
      <c r="F461" s="145"/>
      <c r="G461" s="145"/>
    </row>
    <row r="462" spans="1:7" ht="23.25">
      <c r="A462" s="145" t="s">
        <v>148</v>
      </c>
      <c r="B462" s="145"/>
      <c r="C462" s="145"/>
      <c r="D462" s="145"/>
      <c r="E462" s="145"/>
      <c r="F462" s="145"/>
      <c r="G462" s="145"/>
    </row>
    <row r="463" spans="1:7" ht="21">
      <c r="A463" s="3"/>
      <c r="B463" s="18"/>
      <c r="C463" s="4"/>
      <c r="D463" s="4"/>
      <c r="E463" s="4"/>
      <c r="F463" s="4"/>
      <c r="G463" s="4"/>
    </row>
    <row r="464" spans="1:7" ht="21.75">
      <c r="A464" s="68"/>
      <c r="B464" s="69" t="s">
        <v>78</v>
      </c>
      <c r="C464" s="146" t="s">
        <v>31</v>
      </c>
      <c r="D464" s="146"/>
      <c r="E464" s="146" t="s">
        <v>32</v>
      </c>
      <c r="F464" s="146"/>
      <c r="G464" s="71" t="s">
        <v>33</v>
      </c>
    </row>
    <row r="465" spans="1:7" ht="21.75">
      <c r="A465" s="72" t="s">
        <v>35</v>
      </c>
      <c r="B465" s="72" t="s">
        <v>79</v>
      </c>
      <c r="C465" s="73" t="s">
        <v>9</v>
      </c>
      <c r="D465" s="73" t="s">
        <v>36</v>
      </c>
      <c r="E465" s="73" t="s">
        <v>9</v>
      </c>
      <c r="F465" s="73" t="s">
        <v>36</v>
      </c>
      <c r="G465" s="73" t="s">
        <v>34</v>
      </c>
    </row>
    <row r="466" spans="1:7" ht="21.75">
      <c r="A466" s="74" t="s">
        <v>108</v>
      </c>
      <c r="B466" s="75"/>
      <c r="C466" s="76"/>
      <c r="D466" s="76"/>
      <c r="E466" s="76"/>
      <c r="F466" s="76"/>
      <c r="G466" s="76"/>
    </row>
    <row r="467" spans="1:7" ht="21.75">
      <c r="A467" s="77" t="s">
        <v>37</v>
      </c>
      <c r="B467" s="78">
        <v>300</v>
      </c>
      <c r="C467" s="79">
        <v>26756708.13</v>
      </c>
      <c r="D467" s="79">
        <v>116232420.05</v>
      </c>
      <c r="E467" s="79">
        <v>26966158.34</v>
      </c>
      <c r="F467" s="79">
        <v>116828434.45</v>
      </c>
      <c r="G467" s="79">
        <v>7200</v>
      </c>
    </row>
    <row r="468" spans="1:7" ht="21.75">
      <c r="A468" s="77" t="s">
        <v>39</v>
      </c>
      <c r="B468" s="80">
        <v>240</v>
      </c>
      <c r="C468" s="79">
        <v>109885.48</v>
      </c>
      <c r="D468" s="79">
        <v>1687243.75</v>
      </c>
      <c r="E468" s="79">
        <v>111080.65</v>
      </c>
      <c r="F468" s="79">
        <v>1687243.75</v>
      </c>
      <c r="G468" s="79">
        <v>0</v>
      </c>
    </row>
    <row r="469" spans="1:7" ht="21.75">
      <c r="A469" s="77" t="s">
        <v>41</v>
      </c>
      <c r="B469" s="78">
        <v>190</v>
      </c>
      <c r="C469" s="79">
        <v>478905.5</v>
      </c>
      <c r="D469" s="79">
        <v>12382159.73</v>
      </c>
      <c r="E469" s="79">
        <v>477081.5</v>
      </c>
      <c r="F469" s="79">
        <v>12379915.73</v>
      </c>
      <c r="G469" s="79">
        <v>2244</v>
      </c>
    </row>
    <row r="470" spans="1:7" ht="21.75">
      <c r="A470" s="84" t="s">
        <v>44</v>
      </c>
      <c r="B470" s="85">
        <f aca="true" t="shared" si="21" ref="B470:G470">SUM(B467:B469)</f>
        <v>730</v>
      </c>
      <c r="C470" s="86">
        <f t="shared" si="21"/>
        <v>27345499.11</v>
      </c>
      <c r="D470" s="86">
        <f t="shared" si="21"/>
        <v>130301823.53</v>
      </c>
      <c r="E470" s="86">
        <f t="shared" si="21"/>
        <v>27554320.49</v>
      </c>
      <c r="F470" s="86">
        <f t="shared" si="21"/>
        <v>130895593.93</v>
      </c>
      <c r="G470" s="86">
        <f t="shared" si="21"/>
        <v>9444</v>
      </c>
    </row>
    <row r="471" spans="1:7" ht="21.75">
      <c r="A471" s="87" t="s">
        <v>109</v>
      </c>
      <c r="B471" s="88"/>
      <c r="C471" s="89"/>
      <c r="D471" s="89"/>
      <c r="E471" s="89"/>
      <c r="F471" s="89"/>
      <c r="G471" s="89"/>
    </row>
    <row r="472" spans="1:7" ht="21.75">
      <c r="A472" s="90" t="s">
        <v>81</v>
      </c>
      <c r="B472" s="78"/>
      <c r="C472" s="79"/>
      <c r="D472" s="79"/>
      <c r="E472" s="79"/>
      <c r="F472" s="79"/>
      <c r="G472" s="79"/>
    </row>
    <row r="473" spans="1:7" ht="21.75">
      <c r="A473" s="77" t="s">
        <v>110</v>
      </c>
      <c r="B473" s="78"/>
      <c r="C473" s="79"/>
      <c r="D473" s="79"/>
      <c r="E473" s="79"/>
      <c r="F473" s="79"/>
      <c r="G473" s="79"/>
    </row>
    <row r="474" spans="1:7" ht="21.75">
      <c r="A474" s="77" t="s">
        <v>45</v>
      </c>
      <c r="B474" s="80">
        <v>1487</v>
      </c>
      <c r="C474" s="79">
        <v>533340</v>
      </c>
      <c r="D474" s="79">
        <v>4927350</v>
      </c>
      <c r="E474" s="79">
        <v>533340</v>
      </c>
      <c r="F474" s="79">
        <v>4927350</v>
      </c>
      <c r="G474" s="79"/>
    </row>
    <row r="475" spans="1:7" ht="21.75">
      <c r="A475" s="77" t="s">
        <v>46</v>
      </c>
      <c r="B475" s="78">
        <v>130</v>
      </c>
      <c r="C475" s="79">
        <v>36750</v>
      </c>
      <c r="D475" s="79">
        <v>318250</v>
      </c>
      <c r="E475" s="79">
        <v>36750</v>
      </c>
      <c r="F475" s="79">
        <v>318250</v>
      </c>
      <c r="G475" s="79"/>
    </row>
    <row r="476" spans="1:7" ht="21.75">
      <c r="A476" s="77" t="s">
        <v>99</v>
      </c>
      <c r="B476" s="78"/>
      <c r="C476" s="79"/>
      <c r="D476" s="79"/>
      <c r="E476" s="79"/>
      <c r="F476" s="79"/>
      <c r="G476" s="79"/>
    </row>
    <row r="477" spans="1:7" ht="21.75">
      <c r="A477" s="77" t="s">
        <v>100</v>
      </c>
      <c r="B477" s="78">
        <v>2</v>
      </c>
      <c r="C477" s="79">
        <v>12500</v>
      </c>
      <c r="D477" s="79">
        <v>111500</v>
      </c>
      <c r="E477" s="79">
        <v>12500</v>
      </c>
      <c r="F477" s="79">
        <v>111500</v>
      </c>
      <c r="G477" s="79"/>
    </row>
    <row r="478" spans="1:7" ht="21.75">
      <c r="A478" s="77" t="s">
        <v>107</v>
      </c>
      <c r="B478" s="78">
        <v>2</v>
      </c>
      <c r="C478" s="79">
        <v>71</v>
      </c>
      <c r="D478" s="79">
        <v>93815</v>
      </c>
      <c r="E478" s="79">
        <v>71</v>
      </c>
      <c r="F478" s="79">
        <v>93815</v>
      </c>
      <c r="G478" s="79"/>
    </row>
    <row r="479" spans="1:7" ht="21.75">
      <c r="A479" s="77" t="s">
        <v>48</v>
      </c>
      <c r="B479" s="78"/>
      <c r="C479" s="79"/>
      <c r="D479" s="79"/>
      <c r="E479" s="79"/>
      <c r="F479" s="79"/>
      <c r="G479" s="79"/>
    </row>
    <row r="480" spans="1:7" ht="21.75">
      <c r="A480" s="77" t="s">
        <v>49</v>
      </c>
      <c r="B480" s="78">
        <v>1323</v>
      </c>
      <c r="C480" s="79">
        <v>39140</v>
      </c>
      <c r="D480" s="79">
        <v>311300</v>
      </c>
      <c r="E480" s="79">
        <v>39140</v>
      </c>
      <c r="F480" s="79">
        <v>311300</v>
      </c>
      <c r="G480" s="79"/>
    </row>
    <row r="481" spans="1:7" ht="21.75">
      <c r="A481" s="77" t="s">
        <v>116</v>
      </c>
      <c r="B481" s="78">
        <v>21</v>
      </c>
      <c r="C481" s="79">
        <v>750</v>
      </c>
      <c r="D481" s="79">
        <v>6490</v>
      </c>
      <c r="E481" s="79">
        <v>800</v>
      </c>
      <c r="F481" s="79">
        <v>6490</v>
      </c>
      <c r="G481" s="79"/>
    </row>
    <row r="482" spans="1:7" ht="21.75">
      <c r="A482" s="77" t="s">
        <v>111</v>
      </c>
      <c r="B482" s="78"/>
      <c r="C482" s="79"/>
      <c r="D482" s="79"/>
      <c r="E482" s="79"/>
      <c r="F482" s="79"/>
      <c r="G482" s="79"/>
    </row>
    <row r="483" spans="1:7" ht="21.75">
      <c r="A483" s="77" t="s">
        <v>50</v>
      </c>
      <c r="B483" s="78"/>
      <c r="C483" s="79"/>
      <c r="D483" s="79"/>
      <c r="E483" s="79"/>
      <c r="F483" s="79"/>
      <c r="G483" s="79"/>
    </row>
    <row r="484" spans="1:7" ht="21.75">
      <c r="A484" s="77" t="s">
        <v>51</v>
      </c>
      <c r="B484" s="78">
        <v>34</v>
      </c>
      <c r="C484" s="79">
        <v>75500</v>
      </c>
      <c r="D484" s="79">
        <v>852370</v>
      </c>
      <c r="E484" s="79">
        <v>75500</v>
      </c>
      <c r="F484" s="79">
        <v>852370</v>
      </c>
      <c r="G484" s="79"/>
    </row>
    <row r="485" spans="1:7" ht="21.75">
      <c r="A485" s="77" t="s">
        <v>52</v>
      </c>
      <c r="B485" s="78"/>
      <c r="C485" s="79"/>
      <c r="D485" s="79"/>
      <c r="E485" s="79"/>
      <c r="F485" s="79"/>
      <c r="G485" s="79"/>
    </row>
    <row r="486" spans="1:7" ht="21.75">
      <c r="A486" s="77" t="s">
        <v>53</v>
      </c>
      <c r="B486" s="78">
        <v>5</v>
      </c>
      <c r="C486" s="79">
        <v>12000</v>
      </c>
      <c r="D486" s="79">
        <v>110715</v>
      </c>
      <c r="E486" s="79">
        <v>12000</v>
      </c>
      <c r="F486" s="79">
        <v>110715</v>
      </c>
      <c r="G486" s="79"/>
    </row>
    <row r="487" spans="1:7" ht="21.75">
      <c r="A487" s="77" t="s">
        <v>91</v>
      </c>
      <c r="B487" s="78"/>
      <c r="C487" s="79"/>
      <c r="D487" s="79"/>
      <c r="E487" s="79"/>
      <c r="F487" s="79"/>
      <c r="G487" s="79"/>
    </row>
    <row r="488" spans="1:7" ht="21.75">
      <c r="A488" s="77" t="s">
        <v>92</v>
      </c>
      <c r="B488" s="78">
        <v>10</v>
      </c>
      <c r="C488" s="79">
        <v>4115</v>
      </c>
      <c r="D488" s="79">
        <v>80955</v>
      </c>
      <c r="E488" s="79">
        <v>4115</v>
      </c>
      <c r="F488" s="79">
        <v>80955</v>
      </c>
      <c r="G488" s="79"/>
    </row>
    <row r="489" spans="1:7" ht="21.75">
      <c r="A489" s="77" t="s">
        <v>54</v>
      </c>
      <c r="B489" s="78">
        <v>5</v>
      </c>
      <c r="C489" s="79">
        <v>115</v>
      </c>
      <c r="D489" s="79">
        <v>1110</v>
      </c>
      <c r="E489" s="79">
        <v>115</v>
      </c>
      <c r="F489" s="79">
        <v>1110</v>
      </c>
      <c r="G489" s="79"/>
    </row>
    <row r="490" spans="1:7" ht="21.75">
      <c r="A490" s="77" t="s">
        <v>86</v>
      </c>
      <c r="B490" s="78">
        <v>3</v>
      </c>
      <c r="C490" s="91">
        <v>300</v>
      </c>
      <c r="D490" s="79">
        <v>93100</v>
      </c>
      <c r="E490" s="91">
        <v>300</v>
      </c>
      <c r="F490" s="79">
        <v>93100</v>
      </c>
      <c r="G490" s="79"/>
    </row>
    <row r="491" spans="1:7" ht="21.75">
      <c r="A491" s="77" t="s">
        <v>87</v>
      </c>
      <c r="B491" s="78"/>
      <c r="C491" s="91">
        <v>0</v>
      </c>
      <c r="D491" s="79">
        <v>16000</v>
      </c>
      <c r="E491" s="91">
        <v>0</v>
      </c>
      <c r="F491" s="79">
        <v>16000</v>
      </c>
      <c r="G491" s="79"/>
    </row>
    <row r="492" spans="1:7" ht="21.75">
      <c r="A492" s="77" t="s">
        <v>88</v>
      </c>
      <c r="B492" s="78"/>
      <c r="C492" s="91"/>
      <c r="D492" s="79"/>
      <c r="E492" s="91"/>
      <c r="F492" s="79"/>
      <c r="G492" s="79"/>
    </row>
    <row r="493" spans="1:7" ht="21.75">
      <c r="A493" s="77" t="s">
        <v>112</v>
      </c>
      <c r="B493" s="78"/>
      <c r="C493" s="79"/>
      <c r="D493" s="79"/>
      <c r="E493" s="79"/>
      <c r="F493" s="79"/>
      <c r="G493" s="79"/>
    </row>
    <row r="494" spans="1:7" ht="21.75">
      <c r="A494" s="77" t="s">
        <v>55</v>
      </c>
      <c r="B494" s="78">
        <v>583</v>
      </c>
      <c r="C494" s="79">
        <v>128964</v>
      </c>
      <c r="D494" s="79">
        <v>997066</v>
      </c>
      <c r="E494" s="79">
        <v>128964</v>
      </c>
      <c r="F494" s="79">
        <v>997066</v>
      </c>
      <c r="G494" s="79"/>
    </row>
    <row r="495" spans="1:7" ht="21.75">
      <c r="A495" s="77" t="s">
        <v>113</v>
      </c>
      <c r="B495" s="78"/>
      <c r="C495" s="79"/>
      <c r="D495" s="79"/>
      <c r="E495" s="79"/>
      <c r="F495" s="79"/>
      <c r="G495" s="79"/>
    </row>
    <row r="496" spans="1:7" ht="21.75">
      <c r="A496" s="77" t="s">
        <v>56</v>
      </c>
      <c r="B496" s="80">
        <v>678</v>
      </c>
      <c r="C496" s="79">
        <v>12950</v>
      </c>
      <c r="D496" s="79">
        <v>107490</v>
      </c>
      <c r="E496" s="79">
        <v>12950</v>
      </c>
      <c r="F496" s="79">
        <v>107490</v>
      </c>
      <c r="G496" s="79"/>
    </row>
    <row r="497" spans="1:7" ht="21.75">
      <c r="A497" s="77" t="s">
        <v>57</v>
      </c>
      <c r="B497" s="78"/>
      <c r="C497" s="91">
        <v>0</v>
      </c>
      <c r="D497" s="91">
        <v>15900</v>
      </c>
      <c r="E497" s="91">
        <v>0</v>
      </c>
      <c r="F497" s="91">
        <v>15900</v>
      </c>
      <c r="G497" s="79"/>
    </row>
    <row r="498" spans="1:7" ht="21.75">
      <c r="A498" s="81" t="s">
        <v>138</v>
      </c>
      <c r="B498" s="78"/>
      <c r="C498" s="79">
        <v>0</v>
      </c>
      <c r="D498" s="79">
        <v>58897</v>
      </c>
      <c r="E498" s="79">
        <v>0</v>
      </c>
      <c r="F498" s="79">
        <v>58897</v>
      </c>
      <c r="G498" s="79"/>
    </row>
    <row r="499" spans="1:7" ht="21.75">
      <c r="A499" s="81" t="s">
        <v>137</v>
      </c>
      <c r="B499" s="72">
        <v>4</v>
      </c>
      <c r="C499" s="94">
        <v>44700</v>
      </c>
      <c r="D499" s="94">
        <v>55400</v>
      </c>
      <c r="E499" s="94">
        <v>44700</v>
      </c>
      <c r="F499" s="94">
        <v>55400</v>
      </c>
      <c r="G499" s="94"/>
    </row>
    <row r="500" spans="1:7" ht="21.75">
      <c r="A500" s="121" t="s">
        <v>90</v>
      </c>
      <c r="B500" s="93">
        <f aca="true" t="shared" si="22" ref="B500:G500">SUM(B474:B499)</f>
        <v>4287</v>
      </c>
      <c r="C500" s="73">
        <f t="shared" si="22"/>
        <v>901195</v>
      </c>
      <c r="D500" s="73">
        <f t="shared" si="22"/>
        <v>8157708</v>
      </c>
      <c r="E500" s="94">
        <f t="shared" si="22"/>
        <v>901245</v>
      </c>
      <c r="F500" s="94">
        <f t="shared" si="22"/>
        <v>8157708</v>
      </c>
      <c r="G500" s="86">
        <f t="shared" si="22"/>
        <v>0</v>
      </c>
    </row>
    <row r="501" spans="1:7" ht="21.75">
      <c r="A501" s="95"/>
      <c r="B501" s="96"/>
      <c r="C501" s="97"/>
      <c r="D501" s="97"/>
      <c r="E501" s="97"/>
      <c r="F501" s="97"/>
      <c r="G501" s="97"/>
    </row>
    <row r="502" spans="1:7" ht="21.75">
      <c r="A502" s="147" t="s">
        <v>70</v>
      </c>
      <c r="B502" s="147"/>
      <c r="C502" s="147"/>
      <c r="D502" s="147"/>
      <c r="E502" s="147"/>
      <c r="F502" s="147"/>
      <c r="G502" s="147"/>
    </row>
    <row r="503" spans="1:7" ht="21.75">
      <c r="A503" s="98"/>
      <c r="B503" s="99"/>
      <c r="C503" s="100"/>
      <c r="D503" s="100"/>
      <c r="E503" s="100"/>
      <c r="F503" s="100"/>
      <c r="G503" s="101"/>
    </row>
    <row r="504" spans="1:7" ht="21.75">
      <c r="A504" s="68"/>
      <c r="B504" s="69" t="s">
        <v>78</v>
      </c>
      <c r="C504" s="146" t="s">
        <v>31</v>
      </c>
      <c r="D504" s="146"/>
      <c r="E504" s="146" t="s">
        <v>32</v>
      </c>
      <c r="F504" s="146"/>
      <c r="G504" s="102" t="s">
        <v>33</v>
      </c>
    </row>
    <row r="505" spans="1:7" ht="21.75">
      <c r="A505" s="72" t="s">
        <v>35</v>
      </c>
      <c r="B505" s="72" t="s">
        <v>79</v>
      </c>
      <c r="C505" s="73" t="s">
        <v>9</v>
      </c>
      <c r="D505" s="73" t="s">
        <v>36</v>
      </c>
      <c r="E505" s="73" t="s">
        <v>9</v>
      </c>
      <c r="F505" s="73" t="s">
        <v>36</v>
      </c>
      <c r="G505" s="73" t="s">
        <v>34</v>
      </c>
    </row>
    <row r="506" spans="1:7" ht="21.75">
      <c r="A506" s="74" t="s">
        <v>114</v>
      </c>
      <c r="B506" s="75"/>
      <c r="C506" s="76"/>
      <c r="D506" s="76"/>
      <c r="E506" s="76"/>
      <c r="F506" s="76"/>
      <c r="G506" s="76"/>
    </row>
    <row r="507" spans="1:7" ht="21.75">
      <c r="A507" s="77" t="s">
        <v>82</v>
      </c>
      <c r="B507" s="78">
        <v>6</v>
      </c>
      <c r="C507" s="79">
        <v>68530</v>
      </c>
      <c r="D507" s="79">
        <v>631746</v>
      </c>
      <c r="E507" s="79">
        <v>68530</v>
      </c>
      <c r="F507" s="79">
        <v>631746</v>
      </c>
      <c r="G507" s="79"/>
    </row>
    <row r="508" spans="1:7" ht="21.75">
      <c r="A508" s="81" t="s">
        <v>59</v>
      </c>
      <c r="B508" s="103"/>
      <c r="C508" s="104"/>
      <c r="D508" s="104"/>
      <c r="E508" s="104"/>
      <c r="F508" s="104"/>
      <c r="G508" s="105"/>
    </row>
    <row r="509" spans="1:7" ht="21.75">
      <c r="A509" s="87" t="s">
        <v>60</v>
      </c>
      <c r="B509" s="88"/>
      <c r="C509" s="89">
        <v>0</v>
      </c>
      <c r="D509" s="89">
        <v>211587.01</v>
      </c>
      <c r="E509" s="89">
        <v>0</v>
      </c>
      <c r="F509" s="89">
        <v>211587.01</v>
      </c>
      <c r="G509" s="89"/>
    </row>
    <row r="510" spans="1:7" ht="21.75">
      <c r="A510" s="84" t="s">
        <v>61</v>
      </c>
      <c r="B510" s="106">
        <f>SUM(B501:B509)</f>
        <v>6</v>
      </c>
      <c r="C510" s="86">
        <f>SUM(C507:C509)</f>
        <v>68530</v>
      </c>
      <c r="D510" s="86">
        <f>SUM(D507:D509)</f>
        <v>843333.01</v>
      </c>
      <c r="E510" s="86">
        <f>SUM(E507:E509)</f>
        <v>68530</v>
      </c>
      <c r="F510" s="86">
        <f>SUM(F507:F509)</f>
        <v>843333.01</v>
      </c>
      <c r="G510" s="86"/>
    </row>
    <row r="511" spans="1:7" ht="21.75">
      <c r="A511" s="87" t="s">
        <v>115</v>
      </c>
      <c r="B511" s="88"/>
      <c r="C511" s="89"/>
      <c r="D511" s="89"/>
      <c r="E511" s="89"/>
      <c r="F511" s="89"/>
      <c r="G511" s="89"/>
    </row>
    <row r="512" spans="1:7" ht="21.75">
      <c r="A512" s="107" t="s">
        <v>62</v>
      </c>
      <c r="B512" s="108">
        <v>18</v>
      </c>
      <c r="C512" s="109">
        <v>74541.16</v>
      </c>
      <c r="D512" s="109">
        <v>2134918.35</v>
      </c>
      <c r="E512" s="109">
        <v>25745.16</v>
      </c>
      <c r="F512" s="91">
        <v>2086122.35</v>
      </c>
      <c r="G512" s="79">
        <v>48796</v>
      </c>
    </row>
    <row r="513" spans="1:7" ht="21.75">
      <c r="A513" s="77" t="s">
        <v>63</v>
      </c>
      <c r="B513" s="122"/>
      <c r="C513" s="109">
        <v>0</v>
      </c>
      <c r="D513" s="109">
        <v>188050</v>
      </c>
      <c r="E513" s="109">
        <v>0</v>
      </c>
      <c r="F513" s="91">
        <v>188050</v>
      </c>
      <c r="G513" s="79"/>
    </row>
    <row r="514" spans="1:7" ht="21.75">
      <c r="A514" s="77" t="s">
        <v>101</v>
      </c>
      <c r="B514" s="92">
        <v>173</v>
      </c>
      <c r="C514" s="83">
        <v>83656.07</v>
      </c>
      <c r="D514" s="83">
        <v>28894896.38</v>
      </c>
      <c r="E514" s="83">
        <v>83656.07</v>
      </c>
      <c r="F514" s="83">
        <v>28894896.38</v>
      </c>
      <c r="G514" s="83"/>
    </row>
    <row r="515" spans="1:7" ht="21.75">
      <c r="A515" s="110" t="s">
        <v>66</v>
      </c>
      <c r="B515" s="72">
        <f>SUM(B512:B514)</f>
        <v>191</v>
      </c>
      <c r="C515" s="94">
        <f>SUM(C511:C514)</f>
        <v>158197.23</v>
      </c>
      <c r="D515" s="94">
        <f>SUM(D511:D514)</f>
        <v>31217864.73</v>
      </c>
      <c r="E515" s="94">
        <f>SUM(E511:E514)</f>
        <v>109401.23000000001</v>
      </c>
      <c r="F515" s="94">
        <f>SUM(F511:F514)</f>
        <v>31169068.73</v>
      </c>
      <c r="G515" s="94">
        <f>SUM(G511:G514)</f>
        <v>48796</v>
      </c>
    </row>
    <row r="516" spans="1:7" ht="21.75">
      <c r="A516" s="110" t="s">
        <v>67</v>
      </c>
      <c r="B516" s="111">
        <f aca="true" t="shared" si="23" ref="B516:G516">SUM(B470+B500+B510+B515)</f>
        <v>5214</v>
      </c>
      <c r="C516" s="70">
        <f t="shared" si="23"/>
        <v>28473421.34</v>
      </c>
      <c r="D516" s="70">
        <f t="shared" si="23"/>
        <v>170520729.26999998</v>
      </c>
      <c r="E516" s="70">
        <f t="shared" si="23"/>
        <v>28633496.72</v>
      </c>
      <c r="F516" s="70">
        <f t="shared" si="23"/>
        <v>171065703.67</v>
      </c>
      <c r="G516" s="70">
        <f t="shared" si="23"/>
        <v>58240</v>
      </c>
    </row>
    <row r="517" spans="1:7" ht="21.75">
      <c r="A517" s="110" t="s">
        <v>117</v>
      </c>
      <c r="B517" s="106"/>
      <c r="C517" s="86">
        <v>5494.44</v>
      </c>
      <c r="D517" s="86">
        <v>84365.89</v>
      </c>
      <c r="E517" s="86">
        <v>5494.44</v>
      </c>
      <c r="F517" s="86">
        <v>84365.89</v>
      </c>
      <c r="G517" s="86"/>
    </row>
    <row r="518" spans="1:7" ht="22.5" thickBot="1">
      <c r="A518" s="112" t="s">
        <v>69</v>
      </c>
      <c r="B518" s="113">
        <f>+B516</f>
        <v>5214</v>
      </c>
      <c r="C518" s="114">
        <f>C516-C517</f>
        <v>28467926.9</v>
      </c>
      <c r="D518" s="114">
        <f>D516-D517</f>
        <v>170436363.38</v>
      </c>
      <c r="E518" s="114">
        <f>+E516-E517</f>
        <v>28628002.279999997</v>
      </c>
      <c r="F518" s="114">
        <f>+F516-F517</f>
        <v>170981337.78</v>
      </c>
      <c r="G518" s="114">
        <f>+G516-G517</f>
        <v>58240</v>
      </c>
    </row>
    <row r="519" spans="1:7" ht="22.5" thickTop="1">
      <c r="A519" s="95"/>
      <c r="B519" s="115"/>
      <c r="C519" s="97"/>
      <c r="D519" s="97"/>
      <c r="E519" s="97"/>
      <c r="F519" s="97"/>
      <c r="G519" s="97"/>
    </row>
    <row r="520" spans="1:7" ht="21.75">
      <c r="A520" s="95"/>
      <c r="B520" s="115"/>
      <c r="C520" s="97"/>
      <c r="D520" s="97"/>
      <c r="E520" s="97"/>
      <c r="F520" s="97"/>
      <c r="G520" s="97"/>
    </row>
    <row r="521" spans="1:7" ht="21.75">
      <c r="A521" s="95"/>
      <c r="B521" s="115"/>
      <c r="C521" s="97"/>
      <c r="D521" s="97" t="s">
        <v>12</v>
      </c>
      <c r="E521" s="97"/>
      <c r="F521" s="97"/>
      <c r="G521" s="97"/>
    </row>
    <row r="522" spans="1:7" ht="21.75">
      <c r="A522" s="118" t="s">
        <v>149</v>
      </c>
      <c r="B522" s="119"/>
      <c r="C522" s="120"/>
      <c r="D522" s="97" t="s">
        <v>13</v>
      </c>
      <c r="E522" s="97"/>
      <c r="F522" s="97"/>
      <c r="G522" s="97"/>
    </row>
    <row r="523" spans="1:7" ht="21.75">
      <c r="A523" s="118" t="s">
        <v>150</v>
      </c>
      <c r="B523" s="119"/>
      <c r="C523" s="120"/>
      <c r="D523" s="97" t="s">
        <v>11</v>
      </c>
      <c r="E523" s="97"/>
      <c r="F523" s="97"/>
      <c r="G523" s="97"/>
    </row>
    <row r="524" spans="1:7" ht="21.75">
      <c r="A524" s="118" t="s">
        <v>151</v>
      </c>
      <c r="B524" s="119"/>
      <c r="C524" s="120"/>
      <c r="D524" s="97" t="s">
        <v>10</v>
      </c>
      <c r="E524" s="97"/>
      <c r="F524" s="97"/>
      <c r="G524" s="97"/>
    </row>
    <row r="525" spans="1:7" ht="21.75">
      <c r="A525" s="123" t="s">
        <v>152</v>
      </c>
      <c r="B525" s="115"/>
      <c r="C525" s="97"/>
      <c r="D525" s="97"/>
      <c r="E525" s="97"/>
      <c r="F525" s="97"/>
      <c r="G525" s="97"/>
    </row>
    <row r="526" spans="1:7" ht="21.75">
      <c r="A526" s="123"/>
      <c r="B526" s="115"/>
      <c r="C526" s="97"/>
      <c r="D526" s="97"/>
      <c r="E526" s="97"/>
      <c r="F526" s="97"/>
      <c r="G526" s="97"/>
    </row>
    <row r="527" spans="1:7" ht="23.25">
      <c r="A527" s="145" t="s">
        <v>58</v>
      </c>
      <c r="B527" s="145"/>
      <c r="C527" s="145"/>
      <c r="D527" s="145"/>
      <c r="E527" s="145"/>
      <c r="F527" s="145"/>
      <c r="G527" s="145"/>
    </row>
    <row r="528" spans="1:7" ht="23.25">
      <c r="A528" s="145" t="s">
        <v>153</v>
      </c>
      <c r="B528" s="145"/>
      <c r="C528" s="145"/>
      <c r="D528" s="145"/>
      <c r="E528" s="145"/>
      <c r="F528" s="145"/>
      <c r="G528" s="145"/>
    </row>
    <row r="529" spans="1:7" ht="21">
      <c r="A529" s="3"/>
      <c r="B529" s="18"/>
      <c r="C529" s="4"/>
      <c r="D529" s="4"/>
      <c r="E529" s="4"/>
      <c r="F529" s="4"/>
      <c r="G529" s="4"/>
    </row>
    <row r="530" spans="1:7" ht="21.75">
      <c r="A530" s="68"/>
      <c r="B530" s="69" t="s">
        <v>78</v>
      </c>
      <c r="C530" s="146" t="s">
        <v>31</v>
      </c>
      <c r="D530" s="146"/>
      <c r="E530" s="146" t="s">
        <v>32</v>
      </c>
      <c r="F530" s="146"/>
      <c r="G530" s="71" t="s">
        <v>33</v>
      </c>
    </row>
    <row r="531" spans="1:7" ht="21.75">
      <c r="A531" s="72" t="s">
        <v>35</v>
      </c>
      <c r="B531" s="72" t="s">
        <v>79</v>
      </c>
      <c r="C531" s="73" t="s">
        <v>9</v>
      </c>
      <c r="D531" s="73" t="s">
        <v>36</v>
      </c>
      <c r="E531" s="73" t="s">
        <v>9</v>
      </c>
      <c r="F531" s="73" t="s">
        <v>36</v>
      </c>
      <c r="G531" s="73" t="s">
        <v>34</v>
      </c>
    </row>
    <row r="532" spans="1:7" ht="21.75">
      <c r="A532" s="74" t="s">
        <v>108</v>
      </c>
      <c r="B532" s="75"/>
      <c r="C532" s="76"/>
      <c r="D532" s="76"/>
      <c r="E532" s="76"/>
      <c r="F532" s="76"/>
      <c r="G532" s="76"/>
    </row>
    <row r="533" spans="1:7" ht="21.75">
      <c r="A533" s="77" t="s">
        <v>37</v>
      </c>
      <c r="B533" s="78">
        <v>188</v>
      </c>
      <c r="C533" s="79">
        <v>4607059.75</v>
      </c>
      <c r="D533" s="79">
        <v>120839479.8</v>
      </c>
      <c r="E533" s="79">
        <v>4584066.88</v>
      </c>
      <c r="F533" s="79">
        <v>121412501.33</v>
      </c>
      <c r="G533" s="79">
        <v>83978.57</v>
      </c>
    </row>
    <row r="534" spans="1:7" ht="21.75">
      <c r="A534" s="77" t="s">
        <v>39</v>
      </c>
      <c r="B534" s="80">
        <v>76</v>
      </c>
      <c r="C534" s="79">
        <v>41719.15</v>
      </c>
      <c r="D534" s="79">
        <v>1728962.9</v>
      </c>
      <c r="E534" s="79">
        <v>41719.15</v>
      </c>
      <c r="F534" s="79">
        <v>1728962.9</v>
      </c>
      <c r="G534" s="79">
        <v>0</v>
      </c>
    </row>
    <row r="535" spans="1:7" ht="21.75">
      <c r="A535" s="77" t="s">
        <v>41</v>
      </c>
      <c r="B535" s="78">
        <v>145</v>
      </c>
      <c r="C535" s="79">
        <v>280371.9</v>
      </c>
      <c r="D535" s="79">
        <v>12662531.63</v>
      </c>
      <c r="E535" s="79">
        <v>282615.9</v>
      </c>
      <c r="F535" s="79">
        <v>12662531.63</v>
      </c>
      <c r="G535" s="79">
        <v>0</v>
      </c>
    </row>
    <row r="536" spans="1:7" ht="21.75">
      <c r="A536" s="84" t="s">
        <v>44</v>
      </c>
      <c r="B536" s="85">
        <f aca="true" t="shared" si="24" ref="B536:G536">SUM(B533:B535)</f>
        <v>409</v>
      </c>
      <c r="C536" s="86">
        <f t="shared" si="24"/>
        <v>4929150.800000001</v>
      </c>
      <c r="D536" s="86">
        <f t="shared" si="24"/>
        <v>135230974.33</v>
      </c>
      <c r="E536" s="86">
        <f t="shared" si="24"/>
        <v>4908401.930000001</v>
      </c>
      <c r="F536" s="86">
        <f t="shared" si="24"/>
        <v>135803995.86</v>
      </c>
      <c r="G536" s="86">
        <f t="shared" si="24"/>
        <v>83978.57</v>
      </c>
    </row>
    <row r="537" spans="1:7" ht="21.75">
      <c r="A537" s="87" t="s">
        <v>109</v>
      </c>
      <c r="B537" s="88"/>
      <c r="C537" s="89"/>
      <c r="D537" s="89"/>
      <c r="E537" s="89"/>
      <c r="F537" s="89"/>
      <c r="G537" s="89"/>
    </row>
    <row r="538" spans="1:7" ht="21.75">
      <c r="A538" s="90" t="s">
        <v>81</v>
      </c>
      <c r="B538" s="78"/>
      <c r="C538" s="79"/>
      <c r="D538" s="79"/>
      <c r="E538" s="79"/>
      <c r="F538" s="79"/>
      <c r="G538" s="79"/>
    </row>
    <row r="539" spans="1:7" ht="21.75">
      <c r="A539" s="77" t="s">
        <v>110</v>
      </c>
      <c r="B539" s="78"/>
      <c r="C539" s="79"/>
      <c r="D539" s="79"/>
      <c r="E539" s="79"/>
      <c r="F539" s="79"/>
      <c r="G539" s="79"/>
    </row>
    <row r="540" spans="1:7" ht="21.75">
      <c r="A540" s="77" t="s">
        <v>45</v>
      </c>
      <c r="B540" s="80">
        <v>1854</v>
      </c>
      <c r="C540" s="79">
        <v>612680</v>
      </c>
      <c r="D540" s="79">
        <v>5540030</v>
      </c>
      <c r="E540" s="79">
        <v>612680</v>
      </c>
      <c r="F540" s="79">
        <v>5540030</v>
      </c>
      <c r="G540" s="79"/>
    </row>
    <row r="541" spans="1:7" ht="21.75">
      <c r="A541" s="77" t="s">
        <v>46</v>
      </c>
      <c r="B541" s="78">
        <v>136</v>
      </c>
      <c r="C541" s="79">
        <v>39500</v>
      </c>
      <c r="D541" s="79">
        <v>357750</v>
      </c>
      <c r="E541" s="79">
        <v>39500</v>
      </c>
      <c r="F541" s="79">
        <v>357750</v>
      </c>
      <c r="G541" s="79"/>
    </row>
    <row r="542" spans="1:7" ht="21.75">
      <c r="A542" s="77" t="s">
        <v>99</v>
      </c>
      <c r="B542" s="78"/>
      <c r="C542" s="79"/>
      <c r="D542" s="79"/>
      <c r="E542" s="79"/>
      <c r="F542" s="79"/>
      <c r="G542" s="79"/>
    </row>
    <row r="543" spans="1:7" ht="21.75">
      <c r="A543" s="77" t="s">
        <v>100</v>
      </c>
      <c r="B543" s="78">
        <v>2</v>
      </c>
      <c r="C543" s="79">
        <v>15000</v>
      </c>
      <c r="D543" s="79">
        <v>126500</v>
      </c>
      <c r="E543" s="79">
        <v>15000</v>
      </c>
      <c r="F543" s="79">
        <v>126500</v>
      </c>
      <c r="G543" s="79"/>
    </row>
    <row r="544" spans="1:7" ht="21.75">
      <c r="A544" s="77" t="s">
        <v>107</v>
      </c>
      <c r="B544" s="78">
        <v>5</v>
      </c>
      <c r="C544" s="79">
        <v>21093</v>
      </c>
      <c r="D544" s="79">
        <v>114908</v>
      </c>
      <c r="E544" s="79">
        <v>21093</v>
      </c>
      <c r="F544" s="79">
        <v>114908</v>
      </c>
      <c r="G544" s="79"/>
    </row>
    <row r="545" spans="1:7" ht="21.75">
      <c r="A545" s="77" t="s">
        <v>48</v>
      </c>
      <c r="B545" s="78"/>
      <c r="C545" s="79"/>
      <c r="D545" s="79"/>
      <c r="E545" s="79"/>
      <c r="F545" s="79"/>
      <c r="G545" s="79"/>
    </row>
    <row r="546" spans="1:7" ht="21.75">
      <c r="A546" s="77" t="s">
        <v>49</v>
      </c>
      <c r="B546" s="78">
        <v>1338</v>
      </c>
      <c r="C546" s="79">
        <v>39190</v>
      </c>
      <c r="D546" s="79">
        <v>350490</v>
      </c>
      <c r="E546" s="79">
        <v>39190</v>
      </c>
      <c r="F546" s="79">
        <v>350490</v>
      </c>
      <c r="G546" s="79"/>
    </row>
    <row r="547" spans="1:7" ht="21.75">
      <c r="A547" s="77" t="s">
        <v>116</v>
      </c>
      <c r="B547" s="78">
        <v>25</v>
      </c>
      <c r="C547" s="79">
        <v>960</v>
      </c>
      <c r="D547" s="79">
        <v>7450</v>
      </c>
      <c r="E547" s="79">
        <v>960</v>
      </c>
      <c r="F547" s="79">
        <v>7450</v>
      </c>
      <c r="G547" s="79"/>
    </row>
    <row r="548" spans="1:7" ht="21.75">
      <c r="A548" s="77" t="s">
        <v>111</v>
      </c>
      <c r="B548" s="78"/>
      <c r="C548" s="79"/>
      <c r="D548" s="79"/>
      <c r="E548" s="79"/>
      <c r="F548" s="79"/>
      <c r="G548" s="79"/>
    </row>
    <row r="549" spans="1:7" ht="21.75">
      <c r="A549" s="77" t="s">
        <v>50</v>
      </c>
      <c r="B549" s="78"/>
      <c r="C549" s="79"/>
      <c r="D549" s="79"/>
      <c r="E549" s="79"/>
      <c r="F549" s="79"/>
      <c r="G549" s="79"/>
    </row>
    <row r="550" spans="1:7" ht="21.75">
      <c r="A550" s="77" t="s">
        <v>51</v>
      </c>
      <c r="B550" s="78">
        <v>16</v>
      </c>
      <c r="C550" s="79">
        <v>35000</v>
      </c>
      <c r="D550" s="79">
        <v>887370</v>
      </c>
      <c r="E550" s="79">
        <v>35000</v>
      </c>
      <c r="F550" s="79">
        <v>887370</v>
      </c>
      <c r="G550" s="79"/>
    </row>
    <row r="551" spans="1:7" ht="21.75">
      <c r="A551" s="77" t="s">
        <v>52</v>
      </c>
      <c r="B551" s="78"/>
      <c r="C551" s="79"/>
      <c r="D551" s="79"/>
      <c r="E551" s="79"/>
      <c r="F551" s="79"/>
      <c r="G551" s="79"/>
    </row>
    <row r="552" spans="1:7" ht="21.75">
      <c r="A552" s="77" t="s">
        <v>53</v>
      </c>
      <c r="B552" s="78">
        <v>1</v>
      </c>
      <c r="C552" s="79">
        <v>3000</v>
      </c>
      <c r="D552" s="79">
        <v>113715</v>
      </c>
      <c r="E552" s="79">
        <v>3000</v>
      </c>
      <c r="F552" s="79">
        <v>113715</v>
      </c>
      <c r="G552" s="79"/>
    </row>
    <row r="553" spans="1:7" ht="21.75">
      <c r="A553" s="77" t="s">
        <v>91</v>
      </c>
      <c r="B553" s="78"/>
      <c r="C553" s="79"/>
      <c r="D553" s="79"/>
      <c r="E553" s="79"/>
      <c r="F553" s="79"/>
      <c r="G553" s="79"/>
    </row>
    <row r="554" spans="1:7" ht="21.75">
      <c r="A554" s="77" t="s">
        <v>92</v>
      </c>
      <c r="B554" s="78">
        <v>2</v>
      </c>
      <c r="C554" s="79">
        <v>1025</v>
      </c>
      <c r="D554" s="79">
        <v>81980</v>
      </c>
      <c r="E554" s="79">
        <v>1025</v>
      </c>
      <c r="F554" s="79">
        <v>81980</v>
      </c>
      <c r="G554" s="79"/>
    </row>
    <row r="555" spans="1:7" ht="21.75">
      <c r="A555" s="77" t="s">
        <v>54</v>
      </c>
      <c r="B555" s="78">
        <v>5</v>
      </c>
      <c r="C555" s="79">
        <v>115</v>
      </c>
      <c r="D555" s="79">
        <v>1225</v>
      </c>
      <c r="E555" s="79">
        <v>115</v>
      </c>
      <c r="F555" s="79">
        <v>1225</v>
      </c>
      <c r="G555" s="79"/>
    </row>
    <row r="556" spans="1:7" ht="21.75">
      <c r="A556" s="77" t="s">
        <v>86</v>
      </c>
      <c r="B556" s="78"/>
      <c r="C556" s="91">
        <v>0</v>
      </c>
      <c r="D556" s="79">
        <v>93100</v>
      </c>
      <c r="E556" s="91">
        <v>0</v>
      </c>
      <c r="F556" s="79">
        <v>93100</v>
      </c>
      <c r="G556" s="79"/>
    </row>
    <row r="557" spans="1:7" ht="21.75">
      <c r="A557" s="77" t="s">
        <v>87</v>
      </c>
      <c r="B557" s="78"/>
      <c r="C557" s="91">
        <v>0</v>
      </c>
      <c r="D557" s="79">
        <v>16000</v>
      </c>
      <c r="E557" s="91">
        <v>0</v>
      </c>
      <c r="F557" s="79">
        <v>16000</v>
      </c>
      <c r="G557" s="79"/>
    </row>
    <row r="558" spans="1:7" ht="21.75">
      <c r="A558" s="77" t="s">
        <v>88</v>
      </c>
      <c r="B558" s="78"/>
      <c r="C558" s="91"/>
      <c r="D558" s="79"/>
      <c r="E558" s="91"/>
      <c r="F558" s="79"/>
      <c r="G558" s="79"/>
    </row>
    <row r="559" spans="1:7" ht="21.75">
      <c r="A559" s="77" t="s">
        <v>112</v>
      </c>
      <c r="B559" s="78"/>
      <c r="C559" s="79"/>
      <c r="D559" s="79"/>
      <c r="E559" s="79"/>
      <c r="F559" s="79"/>
      <c r="G559" s="79"/>
    </row>
    <row r="560" spans="1:7" ht="21.75">
      <c r="A560" s="77" t="s">
        <v>55</v>
      </c>
      <c r="B560" s="78">
        <v>618</v>
      </c>
      <c r="C560" s="79">
        <v>138450</v>
      </c>
      <c r="D560" s="79">
        <v>1135516</v>
      </c>
      <c r="E560" s="79">
        <v>138450</v>
      </c>
      <c r="F560" s="79">
        <v>1135516</v>
      </c>
      <c r="G560" s="79"/>
    </row>
    <row r="561" spans="1:7" ht="21.75">
      <c r="A561" s="77" t="s">
        <v>113</v>
      </c>
      <c r="B561" s="78"/>
      <c r="C561" s="79"/>
      <c r="D561" s="79"/>
      <c r="E561" s="79"/>
      <c r="F561" s="79"/>
      <c r="G561" s="79"/>
    </row>
    <row r="562" spans="1:7" ht="21.75">
      <c r="A562" s="77" t="s">
        <v>56</v>
      </c>
      <c r="B562" s="80">
        <v>800</v>
      </c>
      <c r="C562" s="79">
        <v>16420</v>
      </c>
      <c r="D562" s="79">
        <v>123910</v>
      </c>
      <c r="E562" s="79">
        <v>16420</v>
      </c>
      <c r="F562" s="79">
        <v>123910</v>
      </c>
      <c r="G562" s="79"/>
    </row>
    <row r="563" spans="1:7" ht="21.75">
      <c r="A563" s="77" t="s">
        <v>57</v>
      </c>
      <c r="B563" s="78"/>
      <c r="C563" s="91">
        <v>0</v>
      </c>
      <c r="D563" s="91">
        <v>15900</v>
      </c>
      <c r="E563" s="91">
        <v>0</v>
      </c>
      <c r="F563" s="91">
        <v>15900</v>
      </c>
      <c r="G563" s="79"/>
    </row>
    <row r="564" spans="1:7" ht="21.75">
      <c r="A564" s="81" t="s">
        <v>138</v>
      </c>
      <c r="B564" s="78"/>
      <c r="C564" s="79">
        <v>0</v>
      </c>
      <c r="D564" s="79">
        <v>58897</v>
      </c>
      <c r="E564" s="79">
        <v>0</v>
      </c>
      <c r="F564" s="79">
        <v>58897</v>
      </c>
      <c r="G564" s="79"/>
    </row>
    <row r="565" spans="1:7" ht="21.75">
      <c r="A565" s="81" t="s">
        <v>137</v>
      </c>
      <c r="B565" s="72">
        <v>6</v>
      </c>
      <c r="C565" s="94">
        <v>27400</v>
      </c>
      <c r="D565" s="94">
        <v>82800</v>
      </c>
      <c r="E565" s="94">
        <v>23400</v>
      </c>
      <c r="F565" s="94">
        <v>78800</v>
      </c>
      <c r="G565" s="94">
        <v>4000</v>
      </c>
    </row>
    <row r="566" spans="1:7" ht="21.75">
      <c r="A566" s="121" t="s">
        <v>90</v>
      </c>
      <c r="B566" s="93">
        <f aca="true" t="shared" si="25" ref="B566:G566">SUM(B540:B565)</f>
        <v>4808</v>
      </c>
      <c r="C566" s="73">
        <f t="shared" si="25"/>
        <v>949833</v>
      </c>
      <c r="D566" s="73">
        <f t="shared" si="25"/>
        <v>9107541</v>
      </c>
      <c r="E566" s="94">
        <f t="shared" si="25"/>
        <v>945833</v>
      </c>
      <c r="F566" s="94">
        <f t="shared" si="25"/>
        <v>9103541</v>
      </c>
      <c r="G566" s="86">
        <f t="shared" si="25"/>
        <v>4000</v>
      </c>
    </row>
    <row r="567" spans="1:7" ht="21.75">
      <c r="A567" s="95"/>
      <c r="B567" s="96"/>
      <c r="C567" s="97"/>
      <c r="D567" s="97"/>
      <c r="E567" s="97"/>
      <c r="F567" s="97"/>
      <c r="G567" s="97"/>
    </row>
    <row r="568" spans="1:7" ht="21.75">
      <c r="A568" s="147" t="s">
        <v>70</v>
      </c>
      <c r="B568" s="147"/>
      <c r="C568" s="147"/>
      <c r="D568" s="147"/>
      <c r="E568" s="147"/>
      <c r="F568" s="147"/>
      <c r="G568" s="147"/>
    </row>
    <row r="569" spans="1:7" ht="21.75">
      <c r="A569" s="98"/>
      <c r="B569" s="99"/>
      <c r="C569" s="100"/>
      <c r="D569" s="100"/>
      <c r="E569" s="100"/>
      <c r="F569" s="100"/>
      <c r="G569" s="101"/>
    </row>
    <row r="570" spans="1:7" ht="21.75">
      <c r="A570" s="68"/>
      <c r="B570" s="69" t="s">
        <v>78</v>
      </c>
      <c r="C570" s="146" t="s">
        <v>31</v>
      </c>
      <c r="D570" s="146"/>
      <c r="E570" s="146" t="s">
        <v>32</v>
      </c>
      <c r="F570" s="146"/>
      <c r="G570" s="102" t="s">
        <v>33</v>
      </c>
    </row>
    <row r="571" spans="1:7" ht="21.75">
      <c r="A571" s="72" t="s">
        <v>35</v>
      </c>
      <c r="B571" s="72" t="s">
        <v>79</v>
      </c>
      <c r="C571" s="73" t="s">
        <v>9</v>
      </c>
      <c r="D571" s="73" t="s">
        <v>36</v>
      </c>
      <c r="E571" s="73" t="s">
        <v>9</v>
      </c>
      <c r="F571" s="73" t="s">
        <v>36</v>
      </c>
      <c r="G571" s="73" t="s">
        <v>34</v>
      </c>
    </row>
    <row r="572" spans="1:7" ht="21.75">
      <c r="A572" s="74" t="s">
        <v>114</v>
      </c>
      <c r="B572" s="75"/>
      <c r="C572" s="76"/>
      <c r="D572" s="76"/>
      <c r="E572" s="76"/>
      <c r="F572" s="76"/>
      <c r="G572" s="76"/>
    </row>
    <row r="573" spans="1:7" ht="21.75">
      <c r="A573" s="77" t="s">
        <v>82</v>
      </c>
      <c r="B573" s="78">
        <v>6</v>
      </c>
      <c r="C573" s="79">
        <v>68530</v>
      </c>
      <c r="D573" s="79">
        <v>700276</v>
      </c>
      <c r="E573" s="79">
        <v>68530</v>
      </c>
      <c r="F573" s="79">
        <v>700276</v>
      </c>
      <c r="G573" s="79"/>
    </row>
    <row r="574" spans="1:7" ht="21.75">
      <c r="A574" s="81" t="s">
        <v>59</v>
      </c>
      <c r="B574" s="103"/>
      <c r="C574" s="104"/>
      <c r="D574" s="104"/>
      <c r="E574" s="104"/>
      <c r="F574" s="104"/>
      <c r="G574" s="105"/>
    </row>
    <row r="575" spans="1:7" ht="21.75">
      <c r="A575" s="87" t="s">
        <v>60</v>
      </c>
      <c r="B575" s="88">
        <v>1</v>
      </c>
      <c r="C575" s="89">
        <v>129.96</v>
      </c>
      <c r="D575" s="89">
        <v>211716.97</v>
      </c>
      <c r="E575" s="89">
        <v>129.96</v>
      </c>
      <c r="F575" s="89">
        <v>211716.97</v>
      </c>
      <c r="G575" s="89"/>
    </row>
    <row r="576" spans="1:7" ht="21.75">
      <c r="A576" s="84" t="s">
        <v>61</v>
      </c>
      <c r="B576" s="106">
        <f>SUM(B567:B575)</f>
        <v>7</v>
      </c>
      <c r="C576" s="86">
        <f>SUM(C573:C575)</f>
        <v>68659.96</v>
      </c>
      <c r="D576" s="86">
        <f>SUM(D573:D575)</f>
        <v>911992.97</v>
      </c>
      <c r="E576" s="86">
        <f>SUM(E573:E575)</f>
        <v>68659.96</v>
      </c>
      <c r="F576" s="86">
        <f>SUM(F573:F575)</f>
        <v>911992.97</v>
      </c>
      <c r="G576" s="86"/>
    </row>
    <row r="577" spans="1:7" ht="21.75">
      <c r="A577" s="87" t="s">
        <v>115</v>
      </c>
      <c r="B577" s="88"/>
      <c r="C577" s="89"/>
      <c r="D577" s="89"/>
      <c r="E577" s="89"/>
      <c r="F577" s="89"/>
      <c r="G577" s="89"/>
    </row>
    <row r="578" spans="1:7" ht="21.75">
      <c r="A578" s="107" t="s">
        <v>62</v>
      </c>
      <c r="B578" s="108">
        <v>68</v>
      </c>
      <c r="C578" s="109">
        <v>348162.94</v>
      </c>
      <c r="D578" s="109">
        <v>2483081.29</v>
      </c>
      <c r="E578" s="109">
        <v>396958.94</v>
      </c>
      <c r="F578" s="91">
        <v>2483081.29</v>
      </c>
      <c r="G578" s="79"/>
    </row>
    <row r="579" spans="1:7" ht="21.75">
      <c r="A579" s="77" t="s">
        <v>63</v>
      </c>
      <c r="B579" s="122"/>
      <c r="C579" s="109">
        <v>0</v>
      </c>
      <c r="D579" s="109">
        <v>188050</v>
      </c>
      <c r="E579" s="109">
        <v>0</v>
      </c>
      <c r="F579" s="91">
        <v>188050</v>
      </c>
      <c r="G579" s="79"/>
    </row>
    <row r="580" spans="1:7" ht="21.75">
      <c r="A580" s="77" t="s">
        <v>101</v>
      </c>
      <c r="B580" s="92">
        <v>188</v>
      </c>
      <c r="C580" s="83">
        <v>10680</v>
      </c>
      <c r="D580" s="83">
        <v>28905576.38</v>
      </c>
      <c r="E580" s="83">
        <v>10680</v>
      </c>
      <c r="F580" s="83">
        <v>28905576.38</v>
      </c>
      <c r="G580" s="83"/>
    </row>
    <row r="581" spans="1:7" ht="21.75">
      <c r="A581" s="110" t="s">
        <v>66</v>
      </c>
      <c r="B581" s="72">
        <f>SUM(B578:B580)</f>
        <v>256</v>
      </c>
      <c r="C581" s="94">
        <f>SUM(C577:C580)</f>
        <v>358842.94</v>
      </c>
      <c r="D581" s="94">
        <f>SUM(D577:D580)</f>
        <v>31576707.669999998</v>
      </c>
      <c r="E581" s="94">
        <f>SUM(E577:E580)</f>
        <v>407638.94</v>
      </c>
      <c r="F581" s="94">
        <f>SUM(F577:F580)</f>
        <v>31576707.669999998</v>
      </c>
      <c r="G581" s="94">
        <f>SUM(G577:G580)</f>
        <v>0</v>
      </c>
    </row>
    <row r="582" spans="1:7" ht="21.75">
      <c r="A582" s="110" t="s">
        <v>67</v>
      </c>
      <c r="B582" s="111">
        <f aca="true" t="shared" si="26" ref="B582:G582">SUM(B536+B566+B576+B581)</f>
        <v>5480</v>
      </c>
      <c r="C582" s="70">
        <f t="shared" si="26"/>
        <v>6306486.700000001</v>
      </c>
      <c r="D582" s="70">
        <f t="shared" si="26"/>
        <v>176827215.97</v>
      </c>
      <c r="E582" s="70">
        <f t="shared" si="26"/>
        <v>6330533.830000001</v>
      </c>
      <c r="F582" s="70">
        <f t="shared" si="26"/>
        <v>177396237.5</v>
      </c>
      <c r="G582" s="70">
        <f t="shared" si="26"/>
        <v>87978.57</v>
      </c>
    </row>
    <row r="583" spans="1:7" ht="21.75">
      <c r="A583" s="110" t="s">
        <v>117</v>
      </c>
      <c r="B583" s="106"/>
      <c r="C583" s="86">
        <v>2085.97</v>
      </c>
      <c r="D583" s="86">
        <v>86451.86</v>
      </c>
      <c r="E583" s="86">
        <v>2085.97</v>
      </c>
      <c r="F583" s="86">
        <v>86451.86</v>
      </c>
      <c r="G583" s="86"/>
    </row>
    <row r="584" spans="1:7" ht="22.5" thickBot="1">
      <c r="A584" s="112" t="s">
        <v>69</v>
      </c>
      <c r="B584" s="113">
        <f>+B582</f>
        <v>5480</v>
      </c>
      <c r="C584" s="114">
        <f>C582-C583</f>
        <v>6304400.730000001</v>
      </c>
      <c r="D584" s="114">
        <f>D582-D583</f>
        <v>176740764.10999998</v>
      </c>
      <c r="E584" s="114">
        <f>+E582-E583</f>
        <v>6328447.860000001</v>
      </c>
      <c r="F584" s="114">
        <f>+F582-F583</f>
        <v>177309785.64</v>
      </c>
      <c r="G584" s="114">
        <f>+G582-G583</f>
        <v>87978.57</v>
      </c>
    </row>
    <row r="585" spans="1:7" ht="22.5" thickTop="1">
      <c r="A585" s="95"/>
      <c r="B585" s="115"/>
      <c r="C585" s="97"/>
      <c r="D585" s="97"/>
      <c r="E585" s="97"/>
      <c r="F585" s="97"/>
      <c r="G585" s="97"/>
    </row>
    <row r="586" spans="1:7" ht="21.75">
      <c r="A586" s="95"/>
      <c r="B586" s="115"/>
      <c r="C586" s="97"/>
      <c r="D586" s="97"/>
      <c r="E586" s="97"/>
      <c r="F586" s="97"/>
      <c r="G586" s="97"/>
    </row>
    <row r="587" spans="1:7" ht="21.75">
      <c r="A587" s="95"/>
      <c r="B587" s="115"/>
      <c r="C587" s="97"/>
      <c r="D587" s="97" t="s">
        <v>12</v>
      </c>
      <c r="E587" s="97"/>
      <c r="F587" s="97"/>
      <c r="G587" s="97"/>
    </row>
    <row r="588" spans="1:7" ht="21.75">
      <c r="A588" s="118" t="s">
        <v>155</v>
      </c>
      <c r="B588" s="119"/>
      <c r="C588" s="120"/>
      <c r="D588" s="97" t="s">
        <v>13</v>
      </c>
      <c r="E588" s="97"/>
      <c r="F588" s="97"/>
      <c r="G588" s="97"/>
    </row>
    <row r="589" spans="1:7" ht="21.75">
      <c r="A589" s="118" t="s">
        <v>150</v>
      </c>
      <c r="B589" s="119"/>
      <c r="C589" s="120"/>
      <c r="D589" s="97" t="s">
        <v>11</v>
      </c>
      <c r="E589" s="97"/>
      <c r="F589" s="97"/>
      <c r="G589" s="97"/>
    </row>
    <row r="590" spans="1:7" ht="21.75">
      <c r="A590" s="118" t="s">
        <v>154</v>
      </c>
      <c r="B590" s="119"/>
      <c r="C590" s="120"/>
      <c r="D590" s="97" t="s">
        <v>10</v>
      </c>
      <c r="E590" s="97"/>
      <c r="F590" s="97"/>
      <c r="G590" s="97"/>
    </row>
    <row r="591" spans="1:7" ht="21.75">
      <c r="A591" s="123" t="s">
        <v>156</v>
      </c>
      <c r="B591" s="115"/>
      <c r="C591" s="97"/>
      <c r="D591" s="97"/>
      <c r="E591" s="97"/>
      <c r="F591" s="97"/>
      <c r="G591" s="97"/>
    </row>
    <row r="592" spans="1:7" ht="21.75">
      <c r="A592" s="123"/>
      <c r="B592" s="115"/>
      <c r="C592" s="97"/>
      <c r="D592" s="97"/>
      <c r="E592" s="97"/>
      <c r="F592" s="97"/>
      <c r="G592" s="97"/>
    </row>
    <row r="593" spans="1:7" ht="21">
      <c r="A593" s="14"/>
      <c r="B593" s="19"/>
      <c r="C593" s="15"/>
      <c r="D593" s="15"/>
      <c r="E593" s="15"/>
      <c r="F593" s="15"/>
      <c r="G593" s="15"/>
    </row>
    <row r="594" spans="1:7" ht="23.25">
      <c r="A594" s="145" t="s">
        <v>58</v>
      </c>
      <c r="B594" s="145"/>
      <c r="C594" s="145"/>
      <c r="D594" s="145"/>
      <c r="E594" s="145"/>
      <c r="F594" s="145"/>
      <c r="G594" s="145"/>
    </row>
    <row r="595" spans="1:7" ht="23.25">
      <c r="A595" s="145" t="s">
        <v>157</v>
      </c>
      <c r="B595" s="145"/>
      <c r="C595" s="145"/>
      <c r="D595" s="145"/>
      <c r="E595" s="145"/>
      <c r="F595" s="145"/>
      <c r="G595" s="145"/>
    </row>
    <row r="596" spans="1:7" ht="21">
      <c r="A596" s="3"/>
      <c r="B596" s="18"/>
      <c r="C596" s="4"/>
      <c r="D596" s="4"/>
      <c r="E596" s="4"/>
      <c r="F596" s="4"/>
      <c r="G596" s="4"/>
    </row>
    <row r="597" spans="1:7" ht="21.75">
      <c r="A597" s="68"/>
      <c r="B597" s="69" t="s">
        <v>78</v>
      </c>
      <c r="C597" s="146" t="s">
        <v>31</v>
      </c>
      <c r="D597" s="146"/>
      <c r="E597" s="146" t="s">
        <v>32</v>
      </c>
      <c r="F597" s="146"/>
      <c r="G597" s="71" t="s">
        <v>33</v>
      </c>
    </row>
    <row r="598" spans="1:7" ht="21.75">
      <c r="A598" s="72" t="s">
        <v>35</v>
      </c>
      <c r="B598" s="72" t="s">
        <v>79</v>
      </c>
      <c r="C598" s="73" t="s">
        <v>9</v>
      </c>
      <c r="D598" s="73" t="s">
        <v>36</v>
      </c>
      <c r="E598" s="73" t="s">
        <v>9</v>
      </c>
      <c r="F598" s="73" t="s">
        <v>36</v>
      </c>
      <c r="G598" s="73" t="s">
        <v>34</v>
      </c>
    </row>
    <row r="599" spans="1:7" ht="21.75">
      <c r="A599" s="74" t="s">
        <v>108</v>
      </c>
      <c r="B599" s="75"/>
      <c r="C599" s="76"/>
      <c r="D599" s="76"/>
      <c r="E599" s="76"/>
      <c r="F599" s="76"/>
      <c r="G599" s="76"/>
    </row>
    <row r="600" spans="1:7" ht="21.75">
      <c r="A600" s="77" t="s">
        <v>37</v>
      </c>
      <c r="B600" s="78">
        <v>137</v>
      </c>
      <c r="C600" s="79">
        <v>3414313.12</v>
      </c>
      <c r="D600" s="79">
        <v>124253792.92</v>
      </c>
      <c r="E600" s="79">
        <v>3623376.19</v>
      </c>
      <c r="F600" s="79">
        <v>125035877.52</v>
      </c>
      <c r="G600" s="79">
        <v>3880.01</v>
      </c>
    </row>
    <row r="601" spans="1:7" ht="21.75">
      <c r="A601" s="77" t="s">
        <v>39</v>
      </c>
      <c r="B601" s="80">
        <v>35</v>
      </c>
      <c r="C601" s="79">
        <v>17163.96</v>
      </c>
      <c r="D601" s="79">
        <v>1746126.86</v>
      </c>
      <c r="E601" s="79">
        <v>17163.96</v>
      </c>
      <c r="F601" s="79">
        <v>1746126.86</v>
      </c>
      <c r="G601" s="79">
        <v>0</v>
      </c>
    </row>
    <row r="602" spans="1:7" ht="21.75">
      <c r="A602" s="77" t="s">
        <v>41</v>
      </c>
      <c r="B602" s="78">
        <v>60</v>
      </c>
      <c r="C602" s="79">
        <v>108553.9</v>
      </c>
      <c r="D602" s="79">
        <v>12771085.53</v>
      </c>
      <c r="E602" s="79">
        <v>104373.9</v>
      </c>
      <c r="F602" s="79">
        <v>12766905.53</v>
      </c>
      <c r="G602" s="79">
        <v>4180</v>
      </c>
    </row>
    <row r="603" spans="1:7" ht="21.75">
      <c r="A603" s="84" t="s">
        <v>44</v>
      </c>
      <c r="B603" s="85">
        <f aca="true" t="shared" si="27" ref="B603:G603">SUM(B600:B602)</f>
        <v>232</v>
      </c>
      <c r="C603" s="86">
        <f t="shared" si="27"/>
        <v>3540030.98</v>
      </c>
      <c r="D603" s="86">
        <f t="shared" si="27"/>
        <v>138771005.31</v>
      </c>
      <c r="E603" s="86">
        <f t="shared" si="27"/>
        <v>3744914.05</v>
      </c>
      <c r="F603" s="86">
        <f t="shared" si="27"/>
        <v>139548909.91</v>
      </c>
      <c r="G603" s="86">
        <f t="shared" si="27"/>
        <v>8060.01</v>
      </c>
    </row>
    <row r="604" spans="1:7" ht="21.75">
      <c r="A604" s="87" t="s">
        <v>109</v>
      </c>
      <c r="B604" s="88"/>
      <c r="C604" s="89"/>
      <c r="D604" s="89"/>
      <c r="E604" s="89"/>
      <c r="F604" s="89"/>
      <c r="G604" s="89"/>
    </row>
    <row r="605" spans="1:7" ht="21.75">
      <c r="A605" s="90" t="s">
        <v>81</v>
      </c>
      <c r="B605" s="78"/>
      <c r="C605" s="79"/>
      <c r="D605" s="79"/>
      <c r="E605" s="79"/>
      <c r="F605" s="79"/>
      <c r="G605" s="79"/>
    </row>
    <row r="606" spans="1:7" ht="21.75">
      <c r="A606" s="77" t="s">
        <v>110</v>
      </c>
      <c r="B606" s="78"/>
      <c r="C606" s="79"/>
      <c r="D606" s="79"/>
      <c r="E606" s="79"/>
      <c r="F606" s="79"/>
      <c r="G606" s="79"/>
    </row>
    <row r="607" spans="1:7" ht="21.75">
      <c r="A607" s="77" t="s">
        <v>45</v>
      </c>
      <c r="B607" s="80">
        <v>1748</v>
      </c>
      <c r="C607" s="79">
        <v>664170</v>
      </c>
      <c r="D607" s="79">
        <v>6204200</v>
      </c>
      <c r="E607" s="79">
        <v>664170</v>
      </c>
      <c r="F607" s="79">
        <v>6204200</v>
      </c>
      <c r="G607" s="79"/>
    </row>
    <row r="608" spans="1:7" ht="21.75">
      <c r="A608" s="77" t="s">
        <v>46</v>
      </c>
      <c r="B608" s="78">
        <v>117</v>
      </c>
      <c r="C608" s="79">
        <v>38750</v>
      </c>
      <c r="D608" s="79">
        <v>396500</v>
      </c>
      <c r="E608" s="79">
        <v>38750</v>
      </c>
      <c r="F608" s="79">
        <v>396500</v>
      </c>
      <c r="G608" s="79"/>
    </row>
    <row r="609" spans="1:7" ht="21.75">
      <c r="A609" s="77" t="s">
        <v>99</v>
      </c>
      <c r="B609" s="78"/>
      <c r="C609" s="79"/>
      <c r="D609" s="79"/>
      <c r="E609" s="79"/>
      <c r="F609" s="79"/>
      <c r="G609" s="79"/>
    </row>
    <row r="610" spans="1:7" ht="21.75">
      <c r="A610" s="77" t="s">
        <v>100</v>
      </c>
      <c r="B610" s="78">
        <v>2</v>
      </c>
      <c r="C610" s="79">
        <v>15000</v>
      </c>
      <c r="D610" s="79">
        <v>141500</v>
      </c>
      <c r="E610" s="79">
        <v>15000</v>
      </c>
      <c r="F610" s="79">
        <v>141500</v>
      </c>
      <c r="G610" s="79"/>
    </row>
    <row r="611" spans="1:7" ht="21.75">
      <c r="A611" s="77" t="s">
        <v>107</v>
      </c>
      <c r="B611" s="78">
        <v>12</v>
      </c>
      <c r="C611" s="79">
        <v>7408.75</v>
      </c>
      <c r="D611" s="79">
        <v>122316.75</v>
      </c>
      <c r="E611" s="79">
        <v>7408.75</v>
      </c>
      <c r="F611" s="79">
        <v>122316.75</v>
      </c>
      <c r="G611" s="79"/>
    </row>
    <row r="612" spans="1:7" ht="21.75">
      <c r="A612" s="77" t="s">
        <v>48</v>
      </c>
      <c r="B612" s="78"/>
      <c r="C612" s="79"/>
      <c r="D612" s="79"/>
      <c r="E612" s="79"/>
      <c r="F612" s="79"/>
      <c r="G612" s="79"/>
    </row>
    <row r="613" spans="1:7" ht="21.75">
      <c r="A613" s="77" t="s">
        <v>49</v>
      </c>
      <c r="B613" s="78">
        <v>1285</v>
      </c>
      <c r="C613" s="79">
        <v>38840</v>
      </c>
      <c r="D613" s="79">
        <v>389330</v>
      </c>
      <c r="E613" s="79">
        <v>38840</v>
      </c>
      <c r="F613" s="79">
        <v>389330</v>
      </c>
      <c r="G613" s="79"/>
    </row>
    <row r="614" spans="1:7" ht="21.75">
      <c r="A614" s="77" t="s">
        <v>116</v>
      </c>
      <c r="B614" s="78">
        <v>27</v>
      </c>
      <c r="C614" s="79">
        <v>1060</v>
      </c>
      <c r="D614" s="79">
        <v>8510</v>
      </c>
      <c r="E614" s="79">
        <v>1060</v>
      </c>
      <c r="F614" s="79">
        <v>8510</v>
      </c>
      <c r="G614" s="79"/>
    </row>
    <row r="615" spans="1:7" ht="21.75">
      <c r="A615" s="77" t="s">
        <v>111</v>
      </c>
      <c r="B615" s="78"/>
      <c r="C615" s="79"/>
      <c r="D615" s="79"/>
      <c r="E615" s="79"/>
      <c r="F615" s="79"/>
      <c r="G615" s="79"/>
    </row>
    <row r="616" spans="1:7" ht="21.75">
      <c r="A616" s="77" t="s">
        <v>50</v>
      </c>
      <c r="B616" s="78"/>
      <c r="C616" s="79"/>
      <c r="D616" s="79"/>
      <c r="E616" s="79"/>
      <c r="F616" s="79"/>
      <c r="G616" s="79"/>
    </row>
    <row r="617" spans="1:7" ht="21.75">
      <c r="A617" s="77" t="s">
        <v>51</v>
      </c>
      <c r="B617" s="78">
        <v>22</v>
      </c>
      <c r="C617" s="79">
        <v>58975</v>
      </c>
      <c r="D617" s="79">
        <v>946345</v>
      </c>
      <c r="E617" s="79">
        <v>58975</v>
      </c>
      <c r="F617" s="79">
        <v>946345</v>
      </c>
      <c r="G617" s="79"/>
    </row>
    <row r="618" spans="1:7" ht="21.75">
      <c r="A618" s="77" t="s">
        <v>52</v>
      </c>
      <c r="B618" s="78"/>
      <c r="C618" s="79"/>
      <c r="D618" s="79"/>
      <c r="E618" s="79"/>
      <c r="F618" s="79"/>
      <c r="G618" s="79"/>
    </row>
    <row r="619" spans="1:7" ht="21.75">
      <c r="A619" s="77" t="s">
        <v>53</v>
      </c>
      <c r="B619" s="78">
        <v>9</v>
      </c>
      <c r="C619" s="79">
        <v>18050</v>
      </c>
      <c r="D619" s="79">
        <v>131765</v>
      </c>
      <c r="E619" s="79">
        <v>18050</v>
      </c>
      <c r="F619" s="79">
        <v>131765</v>
      </c>
      <c r="G619" s="79"/>
    </row>
    <row r="620" spans="1:7" ht="21.75">
      <c r="A620" s="77" t="s">
        <v>91</v>
      </c>
      <c r="B620" s="78"/>
      <c r="C620" s="79"/>
      <c r="D620" s="79"/>
      <c r="E620" s="79"/>
      <c r="F620" s="79"/>
      <c r="G620" s="79"/>
    </row>
    <row r="621" spans="1:7" ht="21.75">
      <c r="A621" s="77" t="s">
        <v>92</v>
      </c>
      <c r="B621" s="78">
        <v>14</v>
      </c>
      <c r="C621" s="79">
        <v>6750</v>
      </c>
      <c r="D621" s="79">
        <v>88730</v>
      </c>
      <c r="E621" s="79">
        <v>6750</v>
      </c>
      <c r="F621" s="79">
        <v>88730</v>
      </c>
      <c r="G621" s="79"/>
    </row>
    <row r="622" spans="1:7" ht="21.75">
      <c r="A622" s="77" t="s">
        <v>54</v>
      </c>
      <c r="B622" s="78">
        <v>7</v>
      </c>
      <c r="C622" s="79">
        <v>200</v>
      </c>
      <c r="D622" s="79">
        <v>1425</v>
      </c>
      <c r="E622" s="79">
        <v>125</v>
      </c>
      <c r="F622" s="79">
        <v>1350</v>
      </c>
      <c r="G622" s="79">
        <v>75</v>
      </c>
    </row>
    <row r="623" spans="1:7" ht="21.75">
      <c r="A623" s="77" t="s">
        <v>86</v>
      </c>
      <c r="B623" s="78">
        <v>12</v>
      </c>
      <c r="C623" s="91">
        <v>1200</v>
      </c>
      <c r="D623" s="79">
        <v>94300</v>
      </c>
      <c r="E623" s="91">
        <v>1200</v>
      </c>
      <c r="F623" s="79">
        <v>94300</v>
      </c>
      <c r="G623" s="79"/>
    </row>
    <row r="624" spans="1:7" ht="21.75">
      <c r="A624" s="77" t="s">
        <v>87</v>
      </c>
      <c r="B624" s="78"/>
      <c r="C624" s="91">
        <v>0</v>
      </c>
      <c r="D624" s="79">
        <v>16000</v>
      </c>
      <c r="E624" s="91">
        <v>0</v>
      </c>
      <c r="F624" s="79">
        <v>16000</v>
      </c>
      <c r="G624" s="79"/>
    </row>
    <row r="625" spans="1:7" ht="21.75">
      <c r="A625" s="77" t="s">
        <v>88</v>
      </c>
      <c r="B625" s="78"/>
      <c r="C625" s="91"/>
      <c r="D625" s="79"/>
      <c r="E625" s="91"/>
      <c r="F625" s="79"/>
      <c r="G625" s="79"/>
    </row>
    <row r="626" spans="1:7" ht="21.75">
      <c r="A626" s="77" t="s">
        <v>112</v>
      </c>
      <c r="B626" s="78"/>
      <c r="C626" s="79"/>
      <c r="D626" s="79"/>
      <c r="E626" s="79"/>
      <c r="F626" s="79"/>
      <c r="G626" s="79"/>
    </row>
    <row r="627" spans="1:7" ht="21.75">
      <c r="A627" s="77" t="s">
        <v>55</v>
      </c>
      <c r="B627" s="78">
        <v>668</v>
      </c>
      <c r="C627" s="79">
        <v>145258</v>
      </c>
      <c r="D627" s="79">
        <v>1280774</v>
      </c>
      <c r="E627" s="79">
        <v>145258</v>
      </c>
      <c r="F627" s="79">
        <v>1280774</v>
      </c>
      <c r="G627" s="79"/>
    </row>
    <row r="628" spans="1:7" ht="21.75">
      <c r="A628" s="77" t="s">
        <v>113</v>
      </c>
      <c r="B628" s="78"/>
      <c r="C628" s="79"/>
      <c r="D628" s="79"/>
      <c r="E628" s="79"/>
      <c r="F628" s="79"/>
      <c r="G628" s="79"/>
    </row>
    <row r="629" spans="1:7" ht="21.75">
      <c r="A629" s="77" t="s">
        <v>56</v>
      </c>
      <c r="B629" s="80">
        <v>885</v>
      </c>
      <c r="C629" s="79">
        <v>17370</v>
      </c>
      <c r="D629" s="79">
        <v>141280</v>
      </c>
      <c r="E629" s="79">
        <v>17370</v>
      </c>
      <c r="F629" s="79">
        <v>141280</v>
      </c>
      <c r="G629" s="79"/>
    </row>
    <row r="630" spans="1:7" ht="21.75">
      <c r="A630" s="77" t="s">
        <v>57</v>
      </c>
      <c r="B630" s="78"/>
      <c r="C630" s="91">
        <v>0</v>
      </c>
      <c r="D630" s="91">
        <v>15900</v>
      </c>
      <c r="E630" s="91">
        <v>0</v>
      </c>
      <c r="F630" s="91">
        <v>15900</v>
      </c>
      <c r="G630" s="79"/>
    </row>
    <row r="631" spans="1:7" ht="21.75">
      <c r="A631" s="81" t="s">
        <v>138</v>
      </c>
      <c r="B631" s="78"/>
      <c r="C631" s="79">
        <v>0</v>
      </c>
      <c r="D631" s="79">
        <v>58897</v>
      </c>
      <c r="E631" s="79">
        <v>0</v>
      </c>
      <c r="F631" s="79">
        <v>58897</v>
      </c>
      <c r="G631" s="79"/>
    </row>
    <row r="632" spans="1:7" ht="21.75">
      <c r="A632" s="81" t="s">
        <v>137</v>
      </c>
      <c r="B632" s="72">
        <v>10</v>
      </c>
      <c r="C632" s="94">
        <v>10200</v>
      </c>
      <c r="D632" s="94">
        <v>93000</v>
      </c>
      <c r="E632" s="94">
        <v>14200</v>
      </c>
      <c r="F632" s="94">
        <v>93000</v>
      </c>
      <c r="G632" s="94"/>
    </row>
    <row r="633" spans="1:7" ht="21.75">
      <c r="A633" s="121" t="s">
        <v>90</v>
      </c>
      <c r="B633" s="93">
        <f aca="true" t="shared" si="28" ref="B633:G633">SUM(B607:B632)</f>
        <v>4818</v>
      </c>
      <c r="C633" s="73">
        <f t="shared" si="28"/>
        <v>1023231.75</v>
      </c>
      <c r="D633" s="73">
        <f t="shared" si="28"/>
        <v>10130772.75</v>
      </c>
      <c r="E633" s="94">
        <f t="shared" si="28"/>
        <v>1027156.75</v>
      </c>
      <c r="F633" s="94">
        <f t="shared" si="28"/>
        <v>10130697.75</v>
      </c>
      <c r="G633" s="86">
        <f t="shared" si="28"/>
        <v>75</v>
      </c>
    </row>
    <row r="634" spans="1:7" ht="21.75">
      <c r="A634" s="95"/>
      <c r="B634" s="96"/>
      <c r="C634" s="97"/>
      <c r="D634" s="97"/>
      <c r="E634" s="97"/>
      <c r="F634" s="97"/>
      <c r="G634" s="97"/>
    </row>
    <row r="635" spans="1:7" ht="21.75">
      <c r="A635" s="147" t="s">
        <v>70</v>
      </c>
      <c r="B635" s="147"/>
      <c r="C635" s="147"/>
      <c r="D635" s="147"/>
      <c r="E635" s="147"/>
      <c r="F635" s="147"/>
      <c r="G635" s="147"/>
    </row>
    <row r="636" spans="1:7" ht="21.75">
      <c r="A636" s="98"/>
      <c r="B636" s="99"/>
      <c r="C636" s="100"/>
      <c r="D636" s="100"/>
      <c r="E636" s="100"/>
      <c r="F636" s="100"/>
      <c r="G636" s="101"/>
    </row>
    <row r="637" spans="1:7" ht="21.75">
      <c r="A637" s="68"/>
      <c r="B637" s="69" t="s">
        <v>78</v>
      </c>
      <c r="C637" s="146" t="s">
        <v>31</v>
      </c>
      <c r="D637" s="146"/>
      <c r="E637" s="146" t="s">
        <v>32</v>
      </c>
      <c r="F637" s="146"/>
      <c r="G637" s="102" t="s">
        <v>33</v>
      </c>
    </row>
    <row r="638" spans="1:7" ht="21.75">
      <c r="A638" s="72" t="s">
        <v>35</v>
      </c>
      <c r="B638" s="72" t="s">
        <v>79</v>
      </c>
      <c r="C638" s="73" t="s">
        <v>9</v>
      </c>
      <c r="D638" s="73" t="s">
        <v>36</v>
      </c>
      <c r="E638" s="73" t="s">
        <v>9</v>
      </c>
      <c r="F638" s="73" t="s">
        <v>36</v>
      </c>
      <c r="G638" s="73" t="s">
        <v>34</v>
      </c>
    </row>
    <row r="639" spans="1:7" ht="21.75">
      <c r="A639" s="74" t="s">
        <v>114</v>
      </c>
      <c r="B639" s="75"/>
      <c r="C639" s="76"/>
      <c r="D639" s="76"/>
      <c r="E639" s="76"/>
      <c r="F639" s="76"/>
      <c r="G639" s="76"/>
    </row>
    <row r="640" spans="1:7" ht="21.75">
      <c r="A640" s="77" t="s">
        <v>82</v>
      </c>
      <c r="B640" s="78">
        <v>6</v>
      </c>
      <c r="C640" s="79">
        <v>68530</v>
      </c>
      <c r="D640" s="79">
        <v>768806</v>
      </c>
      <c r="E640" s="79">
        <v>68530</v>
      </c>
      <c r="F640" s="79">
        <v>768806</v>
      </c>
      <c r="G640" s="79"/>
    </row>
    <row r="641" spans="1:7" ht="21.75">
      <c r="A641" s="81" t="s">
        <v>59</v>
      </c>
      <c r="B641" s="103"/>
      <c r="C641" s="104"/>
      <c r="D641" s="104"/>
      <c r="E641" s="104"/>
      <c r="F641" s="104"/>
      <c r="G641" s="105"/>
    </row>
    <row r="642" spans="1:7" ht="21.75">
      <c r="A642" s="87" t="s">
        <v>60</v>
      </c>
      <c r="B642" s="88">
        <v>4</v>
      </c>
      <c r="C642" s="89">
        <v>16326.88</v>
      </c>
      <c r="D642" s="89">
        <v>228043.85</v>
      </c>
      <c r="E642" s="89">
        <v>16326.88</v>
      </c>
      <c r="F642" s="89">
        <v>228043.85</v>
      </c>
      <c r="G642" s="89"/>
    </row>
    <row r="643" spans="1:7" ht="21.75">
      <c r="A643" s="84" t="s">
        <v>61</v>
      </c>
      <c r="B643" s="106">
        <f>SUM(B634:B642)</f>
        <v>10</v>
      </c>
      <c r="C643" s="86">
        <f>SUM(C640:C642)</f>
        <v>84856.88</v>
      </c>
      <c r="D643" s="86">
        <f>SUM(D640:D642)</f>
        <v>996849.85</v>
      </c>
      <c r="E643" s="86">
        <f>SUM(E640:E642)</f>
        <v>84856.88</v>
      </c>
      <c r="F643" s="86">
        <f>SUM(F640:F642)</f>
        <v>996849.85</v>
      </c>
      <c r="G643" s="86"/>
    </row>
    <row r="644" spans="1:7" ht="21.75">
      <c r="A644" s="87" t="s">
        <v>115</v>
      </c>
      <c r="B644" s="88"/>
      <c r="C644" s="89"/>
      <c r="D644" s="89"/>
      <c r="E644" s="89"/>
      <c r="F644" s="89"/>
      <c r="G644" s="89"/>
    </row>
    <row r="645" spans="1:7" ht="21.75">
      <c r="A645" s="107" t="s">
        <v>62</v>
      </c>
      <c r="B645" s="108">
        <v>47</v>
      </c>
      <c r="C645" s="109">
        <v>130058</v>
      </c>
      <c r="D645" s="109">
        <v>2613139.29</v>
      </c>
      <c r="E645" s="109">
        <v>130058</v>
      </c>
      <c r="F645" s="91">
        <v>2613139.29</v>
      </c>
      <c r="G645" s="79"/>
    </row>
    <row r="646" spans="1:7" ht="21.75">
      <c r="A646" s="77" t="s">
        <v>63</v>
      </c>
      <c r="B646" s="122"/>
      <c r="C646" s="109">
        <v>0</v>
      </c>
      <c r="D646" s="109">
        <v>188050</v>
      </c>
      <c r="E646" s="109">
        <v>0</v>
      </c>
      <c r="F646" s="91">
        <v>188050</v>
      </c>
      <c r="G646" s="79"/>
    </row>
    <row r="647" spans="1:7" ht="21.75">
      <c r="A647" s="77" t="s">
        <v>101</v>
      </c>
      <c r="B647" s="92">
        <v>160</v>
      </c>
      <c r="C647" s="83">
        <v>2069640</v>
      </c>
      <c r="D647" s="83">
        <v>30975216.38</v>
      </c>
      <c r="E647" s="83">
        <v>2069640</v>
      </c>
      <c r="F647" s="83">
        <v>30975216.38</v>
      </c>
      <c r="G647" s="83"/>
    </row>
    <row r="648" spans="1:7" ht="21.75">
      <c r="A648" s="110" t="s">
        <v>66</v>
      </c>
      <c r="B648" s="72">
        <f>SUM(B645:B647)</f>
        <v>207</v>
      </c>
      <c r="C648" s="94">
        <f>SUM(C644:C647)</f>
        <v>2199698</v>
      </c>
      <c r="D648" s="94">
        <f>SUM(D644:D647)</f>
        <v>33776405.67</v>
      </c>
      <c r="E648" s="94">
        <f>SUM(E644:E647)</f>
        <v>2199698</v>
      </c>
      <c r="F648" s="94">
        <f>SUM(F644:F647)</f>
        <v>33776405.67</v>
      </c>
      <c r="G648" s="94">
        <f>SUM(G644:G647)</f>
        <v>0</v>
      </c>
    </row>
    <row r="649" spans="1:7" ht="21.75">
      <c r="A649" s="110" t="s">
        <v>67</v>
      </c>
      <c r="B649" s="111">
        <f aca="true" t="shared" si="29" ref="B649:G649">SUM(B603+B633+B643+B648)</f>
        <v>5267</v>
      </c>
      <c r="C649" s="70">
        <f t="shared" si="29"/>
        <v>6847817.61</v>
      </c>
      <c r="D649" s="70">
        <f t="shared" si="29"/>
        <v>183675033.57999998</v>
      </c>
      <c r="E649" s="70">
        <f t="shared" si="29"/>
        <v>7056625.68</v>
      </c>
      <c r="F649" s="70">
        <f t="shared" si="29"/>
        <v>184452863.18</v>
      </c>
      <c r="G649" s="70">
        <f t="shared" si="29"/>
        <v>8135.01</v>
      </c>
    </row>
    <row r="650" spans="1:7" ht="21.75">
      <c r="A650" s="110" t="s">
        <v>117</v>
      </c>
      <c r="B650" s="106"/>
      <c r="C650" s="86">
        <v>858.22</v>
      </c>
      <c r="D650" s="86">
        <v>87310.08</v>
      </c>
      <c r="E650" s="86">
        <v>858.22</v>
      </c>
      <c r="F650" s="86">
        <v>87310.08</v>
      </c>
      <c r="G650" s="86"/>
    </row>
    <row r="651" spans="1:7" ht="22.5" thickBot="1">
      <c r="A651" s="112" t="s">
        <v>69</v>
      </c>
      <c r="B651" s="113">
        <f>+B649</f>
        <v>5267</v>
      </c>
      <c r="C651" s="114">
        <f>C649-C650</f>
        <v>6846959.390000001</v>
      </c>
      <c r="D651" s="114">
        <f>D649-D650</f>
        <v>183587723.49999997</v>
      </c>
      <c r="E651" s="114">
        <f>+E649-E650</f>
        <v>7055767.46</v>
      </c>
      <c r="F651" s="114">
        <f>+F649-F650</f>
        <v>184365553.1</v>
      </c>
      <c r="G651" s="114">
        <f>+G649-G650</f>
        <v>8135.01</v>
      </c>
    </row>
    <row r="652" spans="1:7" ht="22.5" thickTop="1">
      <c r="A652" s="95"/>
      <c r="B652" s="115"/>
      <c r="C652" s="97"/>
      <c r="D652" s="97"/>
      <c r="E652" s="97"/>
      <c r="F652" s="97"/>
      <c r="G652" s="97"/>
    </row>
    <row r="653" spans="1:7" ht="21.75">
      <c r="A653" s="95"/>
      <c r="B653" s="115"/>
      <c r="C653" s="97"/>
      <c r="D653" s="97"/>
      <c r="E653" s="97"/>
      <c r="F653" s="97"/>
      <c r="G653" s="97"/>
    </row>
    <row r="654" spans="1:7" ht="21.75">
      <c r="A654" s="95"/>
      <c r="B654" s="115"/>
      <c r="C654" s="97"/>
      <c r="D654" s="97" t="s">
        <v>12</v>
      </c>
      <c r="E654" s="97"/>
      <c r="F654" s="97"/>
      <c r="G654" s="97"/>
    </row>
    <row r="655" spans="1:7" ht="21.75">
      <c r="A655" s="118" t="s">
        <v>158</v>
      </c>
      <c r="B655" s="119"/>
      <c r="C655" s="120"/>
      <c r="D655" s="97" t="s">
        <v>13</v>
      </c>
      <c r="E655" s="97"/>
      <c r="F655" s="97"/>
      <c r="G655" s="97"/>
    </row>
    <row r="656" spans="1:7" ht="21.75">
      <c r="A656" s="118" t="s">
        <v>159</v>
      </c>
      <c r="B656" s="119"/>
      <c r="C656" s="120"/>
      <c r="D656" s="97" t="s">
        <v>11</v>
      </c>
      <c r="E656" s="97"/>
      <c r="F656" s="97"/>
      <c r="G656" s="97"/>
    </row>
    <row r="657" spans="1:7" ht="21.75">
      <c r="A657" s="118" t="s">
        <v>160</v>
      </c>
      <c r="B657" s="119"/>
      <c r="C657" s="120"/>
      <c r="D657" s="97" t="s">
        <v>10</v>
      </c>
      <c r="E657" s="97"/>
      <c r="F657" s="97"/>
      <c r="G657" s="97"/>
    </row>
    <row r="658" spans="1:7" ht="21.75">
      <c r="A658" s="123" t="s">
        <v>161</v>
      </c>
      <c r="B658" s="115"/>
      <c r="C658" s="97"/>
      <c r="D658" s="97"/>
      <c r="E658" s="97"/>
      <c r="F658" s="97"/>
      <c r="G658" s="97"/>
    </row>
    <row r="659" spans="1:7" ht="21.75">
      <c r="A659" s="125"/>
      <c r="B659" s="115"/>
      <c r="C659" s="97"/>
      <c r="D659" s="97"/>
      <c r="E659" s="97"/>
      <c r="F659" s="97"/>
      <c r="G659" s="97"/>
    </row>
    <row r="660" spans="1:7" ht="23.25">
      <c r="A660" s="145" t="s">
        <v>58</v>
      </c>
      <c r="B660" s="145"/>
      <c r="C660" s="145"/>
      <c r="D660" s="145"/>
      <c r="E660" s="145"/>
      <c r="F660" s="145"/>
      <c r="G660" s="145"/>
    </row>
    <row r="661" spans="1:7" ht="23.25">
      <c r="A661" s="145" t="s">
        <v>162</v>
      </c>
      <c r="B661" s="145"/>
      <c r="C661" s="145"/>
      <c r="D661" s="145"/>
      <c r="E661" s="145"/>
      <c r="F661" s="145"/>
      <c r="G661" s="145"/>
    </row>
    <row r="662" spans="1:7" ht="21">
      <c r="A662" s="3"/>
      <c r="B662" s="18"/>
      <c r="C662" s="4"/>
      <c r="D662" s="4"/>
      <c r="E662" s="4"/>
      <c r="F662" s="4"/>
      <c r="G662" s="4"/>
    </row>
    <row r="663" spans="1:7" ht="21.75">
      <c r="A663" s="68"/>
      <c r="B663" s="69" t="s">
        <v>78</v>
      </c>
      <c r="C663" s="146" t="s">
        <v>31</v>
      </c>
      <c r="D663" s="146"/>
      <c r="E663" s="146" t="s">
        <v>32</v>
      </c>
      <c r="F663" s="146"/>
      <c r="G663" s="71" t="s">
        <v>33</v>
      </c>
    </row>
    <row r="664" spans="1:7" ht="21.75">
      <c r="A664" s="72" t="s">
        <v>35</v>
      </c>
      <c r="B664" s="72" t="s">
        <v>79</v>
      </c>
      <c r="C664" s="73" t="s">
        <v>9</v>
      </c>
      <c r="D664" s="73" t="s">
        <v>36</v>
      </c>
      <c r="E664" s="73" t="s">
        <v>9</v>
      </c>
      <c r="F664" s="73" t="s">
        <v>36</v>
      </c>
      <c r="G664" s="73" t="s">
        <v>34</v>
      </c>
    </row>
    <row r="665" spans="1:7" ht="21.75">
      <c r="A665" s="74" t="s">
        <v>108</v>
      </c>
      <c r="B665" s="75"/>
      <c r="C665" s="76"/>
      <c r="D665" s="76"/>
      <c r="E665" s="76"/>
      <c r="F665" s="76"/>
      <c r="G665" s="76"/>
    </row>
    <row r="666" spans="1:7" ht="21.75">
      <c r="A666" s="77" t="s">
        <v>37</v>
      </c>
      <c r="B666" s="78">
        <v>88</v>
      </c>
      <c r="C666" s="79">
        <v>10540546.68</v>
      </c>
      <c r="D666" s="79">
        <v>134794339.6</v>
      </c>
      <c r="E666" s="79">
        <v>10590802.9</v>
      </c>
      <c r="F666" s="79">
        <v>135626680.42</v>
      </c>
      <c r="G666" s="79">
        <v>0</v>
      </c>
    </row>
    <row r="667" spans="1:7" ht="21.75">
      <c r="A667" s="77" t="s">
        <v>39</v>
      </c>
      <c r="B667" s="80">
        <v>30</v>
      </c>
      <c r="C667" s="79">
        <v>6918.69</v>
      </c>
      <c r="D667" s="79">
        <v>1753045.55</v>
      </c>
      <c r="E667" s="79">
        <v>6918.69</v>
      </c>
      <c r="F667" s="79">
        <v>1753045.55</v>
      </c>
      <c r="G667" s="79">
        <v>0</v>
      </c>
    </row>
    <row r="668" spans="1:7" ht="21.75">
      <c r="A668" s="77" t="s">
        <v>41</v>
      </c>
      <c r="B668" s="78">
        <v>48</v>
      </c>
      <c r="C668" s="79">
        <v>149298</v>
      </c>
      <c r="D668" s="79">
        <v>12920383.53</v>
      </c>
      <c r="E668" s="79">
        <v>153478</v>
      </c>
      <c r="F668" s="79">
        <v>12920383.53</v>
      </c>
      <c r="G668" s="79">
        <v>0</v>
      </c>
    </row>
    <row r="669" spans="1:7" ht="21.75">
      <c r="A669" s="84" t="s">
        <v>44</v>
      </c>
      <c r="B669" s="85">
        <f aca="true" t="shared" si="30" ref="B669:G669">SUM(B666:B668)</f>
        <v>166</v>
      </c>
      <c r="C669" s="86">
        <f t="shared" si="30"/>
        <v>10696763.37</v>
      </c>
      <c r="D669" s="86">
        <f t="shared" si="30"/>
        <v>149467768.68</v>
      </c>
      <c r="E669" s="86">
        <f t="shared" si="30"/>
        <v>10751199.59</v>
      </c>
      <c r="F669" s="86">
        <f t="shared" si="30"/>
        <v>150300109.5</v>
      </c>
      <c r="G669" s="86">
        <f t="shared" si="30"/>
        <v>0</v>
      </c>
    </row>
    <row r="670" spans="1:7" ht="21.75">
      <c r="A670" s="87" t="s">
        <v>109</v>
      </c>
      <c r="B670" s="88"/>
      <c r="C670" s="89"/>
      <c r="D670" s="89"/>
      <c r="E670" s="89"/>
      <c r="F670" s="89"/>
      <c r="G670" s="89"/>
    </row>
    <row r="671" spans="1:7" ht="21.75">
      <c r="A671" s="90" t="s">
        <v>81</v>
      </c>
      <c r="B671" s="78"/>
      <c r="C671" s="79"/>
      <c r="D671" s="79"/>
      <c r="E671" s="79"/>
      <c r="F671" s="79"/>
      <c r="G671" s="79"/>
    </row>
    <row r="672" spans="1:7" ht="21.75">
      <c r="A672" s="77" t="s">
        <v>110</v>
      </c>
      <c r="B672" s="78"/>
      <c r="C672" s="79"/>
      <c r="D672" s="79"/>
      <c r="E672" s="79"/>
      <c r="F672" s="79"/>
      <c r="G672" s="79"/>
    </row>
    <row r="673" spans="1:7" ht="21.75">
      <c r="A673" s="77" t="s">
        <v>45</v>
      </c>
      <c r="B673" s="80">
        <v>2014</v>
      </c>
      <c r="C673" s="79">
        <v>716080</v>
      </c>
      <c r="D673" s="79">
        <v>6920280</v>
      </c>
      <c r="E673" s="79">
        <v>716080</v>
      </c>
      <c r="F673" s="79">
        <v>6920280</v>
      </c>
      <c r="G673" s="79"/>
    </row>
    <row r="674" spans="1:7" ht="21.75">
      <c r="A674" s="77" t="s">
        <v>46</v>
      </c>
      <c r="B674" s="78">
        <v>128</v>
      </c>
      <c r="C674" s="79">
        <v>34000</v>
      </c>
      <c r="D674" s="79">
        <v>430500</v>
      </c>
      <c r="E674" s="79">
        <v>34000</v>
      </c>
      <c r="F674" s="79">
        <v>430500</v>
      </c>
      <c r="G674" s="79"/>
    </row>
    <row r="675" spans="1:7" ht="21.75">
      <c r="A675" s="77" t="s">
        <v>99</v>
      </c>
      <c r="B675" s="78"/>
      <c r="C675" s="79"/>
      <c r="D675" s="79"/>
      <c r="E675" s="79"/>
      <c r="F675" s="79"/>
      <c r="G675" s="79"/>
    </row>
    <row r="676" spans="1:7" ht="21.75">
      <c r="A676" s="77" t="s">
        <v>100</v>
      </c>
      <c r="B676" s="78">
        <v>3</v>
      </c>
      <c r="C676" s="79">
        <v>16000</v>
      </c>
      <c r="D676" s="79">
        <v>157500</v>
      </c>
      <c r="E676" s="79">
        <v>16000</v>
      </c>
      <c r="F676" s="79">
        <v>157500</v>
      </c>
      <c r="G676" s="79"/>
    </row>
    <row r="677" spans="1:7" ht="21.75">
      <c r="A677" s="77" t="s">
        <v>107</v>
      </c>
      <c r="B677" s="78">
        <v>2</v>
      </c>
      <c r="C677" s="79">
        <v>792.5</v>
      </c>
      <c r="D677" s="79">
        <v>123109.25</v>
      </c>
      <c r="E677" s="79">
        <v>792.5</v>
      </c>
      <c r="F677" s="79">
        <v>123109.25</v>
      </c>
      <c r="G677" s="79"/>
    </row>
    <row r="678" spans="1:7" ht="21.75">
      <c r="A678" s="77" t="s">
        <v>48</v>
      </c>
      <c r="B678" s="78"/>
      <c r="C678" s="79"/>
      <c r="D678" s="79"/>
      <c r="E678" s="79"/>
      <c r="F678" s="79"/>
      <c r="G678" s="79"/>
    </row>
    <row r="679" spans="1:7" ht="21.75">
      <c r="A679" s="77" t="s">
        <v>49</v>
      </c>
      <c r="B679" s="78">
        <v>1140</v>
      </c>
      <c r="C679" s="79">
        <v>33610</v>
      </c>
      <c r="D679" s="79">
        <v>422940</v>
      </c>
      <c r="E679" s="79">
        <v>33610</v>
      </c>
      <c r="F679" s="79">
        <v>422940</v>
      </c>
      <c r="G679" s="79"/>
    </row>
    <row r="680" spans="1:7" ht="21.75">
      <c r="A680" s="77" t="s">
        <v>116</v>
      </c>
      <c r="B680" s="78">
        <v>28</v>
      </c>
      <c r="C680" s="79">
        <v>1150</v>
      </c>
      <c r="D680" s="79">
        <v>9660</v>
      </c>
      <c r="E680" s="79">
        <v>1150</v>
      </c>
      <c r="F680" s="79">
        <v>9660</v>
      </c>
      <c r="G680" s="79"/>
    </row>
    <row r="681" spans="1:7" ht="21.75">
      <c r="A681" s="77" t="s">
        <v>111</v>
      </c>
      <c r="B681" s="78"/>
      <c r="C681" s="79"/>
      <c r="D681" s="79"/>
      <c r="E681" s="79"/>
      <c r="F681" s="79"/>
      <c r="G681" s="79"/>
    </row>
    <row r="682" spans="1:7" ht="21.75">
      <c r="A682" s="77" t="s">
        <v>50</v>
      </c>
      <c r="B682" s="78"/>
      <c r="C682" s="79"/>
      <c r="D682" s="79"/>
      <c r="E682" s="79"/>
      <c r="F682" s="79"/>
      <c r="G682" s="79"/>
    </row>
    <row r="683" spans="1:7" ht="21.75">
      <c r="A683" s="77" t="s">
        <v>51</v>
      </c>
      <c r="B683" s="78">
        <v>24</v>
      </c>
      <c r="C683" s="79">
        <v>46160</v>
      </c>
      <c r="D683" s="79">
        <v>992505</v>
      </c>
      <c r="E683" s="79">
        <v>46160</v>
      </c>
      <c r="F683" s="79">
        <v>992505</v>
      </c>
      <c r="G683" s="79"/>
    </row>
    <row r="684" spans="1:7" ht="21.75">
      <c r="A684" s="77" t="s">
        <v>52</v>
      </c>
      <c r="B684" s="78"/>
      <c r="C684" s="79"/>
      <c r="D684" s="79"/>
      <c r="E684" s="79"/>
      <c r="F684" s="79"/>
      <c r="G684" s="79"/>
    </row>
    <row r="685" spans="1:7" ht="21.75">
      <c r="A685" s="77" t="s">
        <v>53</v>
      </c>
      <c r="B685" s="78">
        <v>4</v>
      </c>
      <c r="C685" s="79">
        <v>10000</v>
      </c>
      <c r="D685" s="79">
        <v>141765</v>
      </c>
      <c r="E685" s="79">
        <v>10000</v>
      </c>
      <c r="F685" s="79">
        <v>141765</v>
      </c>
      <c r="G685" s="79"/>
    </row>
    <row r="686" spans="1:7" ht="21.75">
      <c r="A686" s="77" t="s">
        <v>91</v>
      </c>
      <c r="B686" s="78"/>
      <c r="C686" s="79"/>
      <c r="D686" s="79"/>
      <c r="E686" s="79"/>
      <c r="F686" s="79"/>
      <c r="G686" s="79"/>
    </row>
    <row r="687" spans="1:7" ht="21.75">
      <c r="A687" s="77" t="s">
        <v>92</v>
      </c>
      <c r="B687" s="78">
        <v>21</v>
      </c>
      <c r="C687" s="79">
        <v>9420</v>
      </c>
      <c r="D687" s="79">
        <v>98150</v>
      </c>
      <c r="E687" s="79">
        <v>9420</v>
      </c>
      <c r="F687" s="79">
        <v>98150</v>
      </c>
      <c r="G687" s="79"/>
    </row>
    <row r="688" spans="1:7" ht="21.75">
      <c r="A688" s="77" t="s">
        <v>54</v>
      </c>
      <c r="B688" s="78">
        <v>8</v>
      </c>
      <c r="C688" s="79">
        <v>210</v>
      </c>
      <c r="D688" s="79">
        <v>1635</v>
      </c>
      <c r="E688" s="79">
        <v>285</v>
      </c>
      <c r="F688" s="79">
        <v>1635</v>
      </c>
      <c r="G688" s="79"/>
    </row>
    <row r="689" spans="1:7" ht="21.75">
      <c r="A689" s="77" t="s">
        <v>86</v>
      </c>
      <c r="B689" s="78">
        <v>8</v>
      </c>
      <c r="C689" s="91">
        <v>800</v>
      </c>
      <c r="D689" s="79">
        <v>95100</v>
      </c>
      <c r="E689" s="91">
        <v>800</v>
      </c>
      <c r="F689" s="79">
        <v>95100</v>
      </c>
      <c r="G689" s="79"/>
    </row>
    <row r="690" spans="1:7" ht="21.75">
      <c r="A690" s="77" t="s">
        <v>87</v>
      </c>
      <c r="B690" s="78"/>
      <c r="C690" s="91">
        <v>0</v>
      </c>
      <c r="D690" s="79">
        <v>16000</v>
      </c>
      <c r="E690" s="91">
        <v>0</v>
      </c>
      <c r="F690" s="79">
        <v>16000</v>
      </c>
      <c r="G690" s="79"/>
    </row>
    <row r="691" spans="1:7" ht="21.75">
      <c r="A691" s="77" t="s">
        <v>88</v>
      </c>
      <c r="B691" s="78">
        <v>28</v>
      </c>
      <c r="C691" s="91">
        <v>21000</v>
      </c>
      <c r="D691" s="79">
        <v>21000</v>
      </c>
      <c r="E691" s="91">
        <v>21000</v>
      </c>
      <c r="F691" s="79">
        <v>21000</v>
      </c>
      <c r="G691" s="79"/>
    </row>
    <row r="692" spans="1:7" ht="21.75">
      <c r="A692" s="77" t="s">
        <v>112</v>
      </c>
      <c r="B692" s="78"/>
      <c r="C692" s="79"/>
      <c r="D692" s="79"/>
      <c r="E692" s="79"/>
      <c r="F692" s="79"/>
      <c r="G692" s="79"/>
    </row>
    <row r="693" spans="1:7" ht="21.75">
      <c r="A693" s="77" t="s">
        <v>55</v>
      </c>
      <c r="B693" s="78">
        <v>576</v>
      </c>
      <c r="C693" s="79">
        <v>121623</v>
      </c>
      <c r="D693" s="79">
        <v>1402397</v>
      </c>
      <c r="E693" s="79">
        <v>121623</v>
      </c>
      <c r="F693" s="79">
        <v>1402397</v>
      </c>
      <c r="G693" s="79"/>
    </row>
    <row r="694" spans="1:7" ht="21.75">
      <c r="A694" s="77" t="s">
        <v>113</v>
      </c>
      <c r="B694" s="78"/>
      <c r="C694" s="79"/>
      <c r="D694" s="79"/>
      <c r="E694" s="79"/>
      <c r="F694" s="79"/>
      <c r="G694" s="79"/>
    </row>
    <row r="695" spans="1:7" ht="21.75">
      <c r="A695" s="77" t="s">
        <v>56</v>
      </c>
      <c r="B695" s="80">
        <v>705</v>
      </c>
      <c r="C695" s="79">
        <v>13300</v>
      </c>
      <c r="D695" s="79">
        <v>154580</v>
      </c>
      <c r="E695" s="79">
        <v>13300</v>
      </c>
      <c r="F695" s="79">
        <v>154580</v>
      </c>
      <c r="G695" s="79"/>
    </row>
    <row r="696" spans="1:7" ht="21.75">
      <c r="A696" s="77" t="s">
        <v>57</v>
      </c>
      <c r="B696" s="78">
        <v>1</v>
      </c>
      <c r="C696" s="91">
        <v>420</v>
      </c>
      <c r="D696" s="91">
        <v>16320</v>
      </c>
      <c r="E696" s="91">
        <v>420</v>
      </c>
      <c r="F696" s="91">
        <v>16320</v>
      </c>
      <c r="G696" s="79"/>
    </row>
    <row r="697" spans="1:7" ht="21.75">
      <c r="A697" s="81" t="s">
        <v>138</v>
      </c>
      <c r="B697" s="78"/>
      <c r="C697" s="79">
        <v>0</v>
      </c>
      <c r="D697" s="79">
        <v>58897</v>
      </c>
      <c r="E697" s="79">
        <v>0</v>
      </c>
      <c r="F697" s="79">
        <v>58897</v>
      </c>
      <c r="G697" s="79"/>
    </row>
    <row r="698" spans="1:7" ht="21.75">
      <c r="A698" s="81" t="s">
        <v>137</v>
      </c>
      <c r="B698" s="72">
        <v>4</v>
      </c>
      <c r="C698" s="94">
        <v>4900</v>
      </c>
      <c r="D698" s="94">
        <v>97900</v>
      </c>
      <c r="E698" s="94">
        <v>4900</v>
      </c>
      <c r="F698" s="94">
        <v>97900</v>
      </c>
      <c r="G698" s="94"/>
    </row>
    <row r="699" spans="1:7" ht="21.75">
      <c r="A699" s="121" t="s">
        <v>90</v>
      </c>
      <c r="B699" s="93">
        <f aca="true" t="shared" si="31" ref="B699:G699">SUM(B673:B698)</f>
        <v>4694</v>
      </c>
      <c r="C699" s="73">
        <f t="shared" si="31"/>
        <v>1029465.5</v>
      </c>
      <c r="D699" s="73">
        <f t="shared" si="31"/>
        <v>11160238.25</v>
      </c>
      <c r="E699" s="94">
        <f t="shared" si="31"/>
        <v>1029540.5</v>
      </c>
      <c r="F699" s="94">
        <f t="shared" si="31"/>
        <v>11160238.25</v>
      </c>
      <c r="G699" s="86">
        <f t="shared" si="31"/>
        <v>0</v>
      </c>
    </row>
    <row r="700" spans="1:7" ht="21.75">
      <c r="A700" s="95"/>
      <c r="B700" s="96"/>
      <c r="C700" s="97"/>
      <c r="D700" s="97"/>
      <c r="E700" s="97"/>
      <c r="F700" s="97"/>
      <c r="G700" s="97"/>
    </row>
    <row r="701" spans="1:7" ht="21.75">
      <c r="A701" s="147" t="s">
        <v>70</v>
      </c>
      <c r="B701" s="147"/>
      <c r="C701" s="147"/>
      <c r="D701" s="147"/>
      <c r="E701" s="147"/>
      <c r="F701" s="147"/>
      <c r="G701" s="147"/>
    </row>
    <row r="702" spans="1:7" ht="21.75">
      <c r="A702" s="98"/>
      <c r="B702" s="99"/>
      <c r="C702" s="100"/>
      <c r="D702" s="100"/>
      <c r="E702" s="100"/>
      <c r="F702" s="100"/>
      <c r="G702" s="101"/>
    </row>
    <row r="703" spans="1:7" ht="21.75">
      <c r="A703" s="68"/>
      <c r="B703" s="69" t="s">
        <v>78</v>
      </c>
      <c r="C703" s="146" t="s">
        <v>31</v>
      </c>
      <c r="D703" s="146"/>
      <c r="E703" s="146" t="s">
        <v>32</v>
      </c>
      <c r="F703" s="146"/>
      <c r="G703" s="102" t="s">
        <v>33</v>
      </c>
    </row>
    <row r="704" spans="1:7" ht="21.75">
      <c r="A704" s="72" t="s">
        <v>35</v>
      </c>
      <c r="B704" s="72" t="s">
        <v>79</v>
      </c>
      <c r="C704" s="73" t="s">
        <v>9</v>
      </c>
      <c r="D704" s="73" t="s">
        <v>36</v>
      </c>
      <c r="E704" s="73" t="s">
        <v>9</v>
      </c>
      <c r="F704" s="73" t="s">
        <v>36</v>
      </c>
      <c r="G704" s="73" t="s">
        <v>34</v>
      </c>
    </row>
    <row r="705" spans="1:7" ht="21.75">
      <c r="A705" s="74" t="s">
        <v>114</v>
      </c>
      <c r="B705" s="75"/>
      <c r="C705" s="76"/>
      <c r="D705" s="76"/>
      <c r="E705" s="76"/>
      <c r="F705" s="76"/>
      <c r="G705" s="76"/>
    </row>
    <row r="706" spans="1:7" ht="21.75">
      <c r="A706" s="77" t="s">
        <v>82</v>
      </c>
      <c r="B706" s="78">
        <v>5</v>
      </c>
      <c r="C706" s="79">
        <v>56950</v>
      </c>
      <c r="D706" s="79">
        <v>825756</v>
      </c>
      <c r="E706" s="79">
        <v>56950</v>
      </c>
      <c r="F706" s="79">
        <v>825756</v>
      </c>
      <c r="G706" s="79"/>
    </row>
    <row r="707" spans="1:7" ht="21.75">
      <c r="A707" s="81" t="s">
        <v>59</v>
      </c>
      <c r="B707" s="103"/>
      <c r="C707" s="104"/>
      <c r="D707" s="104"/>
      <c r="E707" s="104"/>
      <c r="F707" s="104"/>
      <c r="G707" s="105"/>
    </row>
    <row r="708" spans="1:7" ht="21.75">
      <c r="A708" s="87" t="s">
        <v>60</v>
      </c>
      <c r="B708" s="88">
        <v>4</v>
      </c>
      <c r="C708" s="89">
        <v>145026.78</v>
      </c>
      <c r="D708" s="89">
        <v>373070.63</v>
      </c>
      <c r="E708" s="89">
        <v>145026.78</v>
      </c>
      <c r="F708" s="89">
        <v>373070.63</v>
      </c>
      <c r="G708" s="89"/>
    </row>
    <row r="709" spans="1:7" ht="21.75">
      <c r="A709" s="84" t="s">
        <v>61</v>
      </c>
      <c r="B709" s="106">
        <f>SUM(B700:B708)</f>
        <v>9</v>
      </c>
      <c r="C709" s="86">
        <f>SUM(C706:C708)</f>
        <v>201976.78</v>
      </c>
      <c r="D709" s="86">
        <f>SUM(D706:D708)</f>
        <v>1198826.63</v>
      </c>
      <c r="E709" s="86">
        <f>SUM(E706:E708)</f>
        <v>201976.78</v>
      </c>
      <c r="F709" s="86">
        <f>SUM(F706:F708)</f>
        <v>1198826.63</v>
      </c>
      <c r="G709" s="86"/>
    </row>
    <row r="710" spans="1:7" ht="21.75">
      <c r="A710" s="87" t="s">
        <v>115</v>
      </c>
      <c r="B710" s="88"/>
      <c r="C710" s="89"/>
      <c r="D710" s="89"/>
      <c r="E710" s="89"/>
      <c r="F710" s="89"/>
      <c r="G710" s="89"/>
    </row>
    <row r="711" spans="1:7" ht="21.75">
      <c r="A711" s="107" t="s">
        <v>62</v>
      </c>
      <c r="B711" s="108">
        <v>8</v>
      </c>
      <c r="C711" s="109">
        <v>29600</v>
      </c>
      <c r="D711" s="109">
        <v>2642739.29</v>
      </c>
      <c r="E711" s="109">
        <v>29600</v>
      </c>
      <c r="F711" s="91">
        <v>2642739.29</v>
      </c>
      <c r="G711" s="79"/>
    </row>
    <row r="712" spans="1:7" ht="21.75">
      <c r="A712" s="77" t="s">
        <v>63</v>
      </c>
      <c r="B712" s="122">
        <v>10</v>
      </c>
      <c r="C712" s="109">
        <v>13350</v>
      </c>
      <c r="D712" s="109">
        <v>201400</v>
      </c>
      <c r="E712" s="109">
        <v>13350</v>
      </c>
      <c r="F712" s="91">
        <v>201400</v>
      </c>
      <c r="G712" s="79"/>
    </row>
    <row r="713" spans="1:7" ht="21.75">
      <c r="A713" s="77" t="s">
        <v>101</v>
      </c>
      <c r="B713" s="92">
        <v>134</v>
      </c>
      <c r="C713" s="83">
        <v>23660</v>
      </c>
      <c r="D713" s="83">
        <v>30998876.38</v>
      </c>
      <c r="E713" s="83">
        <v>23660</v>
      </c>
      <c r="F713" s="83">
        <v>30998876.38</v>
      </c>
      <c r="G713" s="83"/>
    </row>
    <row r="714" spans="1:7" ht="21.75">
      <c r="A714" s="110" t="s">
        <v>66</v>
      </c>
      <c r="B714" s="72">
        <f>SUM(B711:B713)</f>
        <v>152</v>
      </c>
      <c r="C714" s="94">
        <f>SUM(C710:C713)</f>
        <v>66610</v>
      </c>
      <c r="D714" s="94">
        <f>SUM(D710:D713)</f>
        <v>33843015.67</v>
      </c>
      <c r="E714" s="94">
        <f>SUM(E710:E713)</f>
        <v>66610</v>
      </c>
      <c r="F714" s="94">
        <f>SUM(F710:F713)</f>
        <v>33843015.67</v>
      </c>
      <c r="G714" s="94">
        <f>SUM(G710:G713)</f>
        <v>0</v>
      </c>
    </row>
    <row r="715" spans="1:7" ht="21.75">
      <c r="A715" s="110" t="s">
        <v>67</v>
      </c>
      <c r="B715" s="111">
        <f aca="true" t="shared" si="32" ref="B715:G715">SUM(B669+B699+B709+B714)</f>
        <v>5021</v>
      </c>
      <c r="C715" s="70">
        <f t="shared" si="32"/>
        <v>11994815.649999999</v>
      </c>
      <c r="D715" s="70">
        <f t="shared" si="32"/>
        <v>195669849.23000002</v>
      </c>
      <c r="E715" s="70">
        <f t="shared" si="32"/>
        <v>12049326.87</v>
      </c>
      <c r="F715" s="70">
        <f t="shared" si="32"/>
        <v>196502190.05</v>
      </c>
      <c r="G715" s="70">
        <f t="shared" si="32"/>
        <v>0</v>
      </c>
    </row>
    <row r="716" spans="1:7" ht="21.75">
      <c r="A716" s="110" t="s">
        <v>117</v>
      </c>
      <c r="B716" s="106"/>
      <c r="C716" s="86">
        <v>345.96</v>
      </c>
      <c r="D716" s="86">
        <v>87656.04</v>
      </c>
      <c r="E716" s="86">
        <v>345.96</v>
      </c>
      <c r="F716" s="86">
        <v>87656.04</v>
      </c>
      <c r="G716" s="86"/>
    </row>
    <row r="717" spans="1:7" ht="22.5" thickBot="1">
      <c r="A717" s="112" t="s">
        <v>69</v>
      </c>
      <c r="B717" s="113">
        <f>+B715</f>
        <v>5021</v>
      </c>
      <c r="C717" s="114">
        <f>C715-C716</f>
        <v>11994469.689999998</v>
      </c>
      <c r="D717" s="114">
        <f>D715-D716</f>
        <v>195582193.19000003</v>
      </c>
      <c r="E717" s="114">
        <f>+E715-E716</f>
        <v>12048980.909999998</v>
      </c>
      <c r="F717" s="114">
        <f>+F715-F716</f>
        <v>196414534.01000002</v>
      </c>
      <c r="G717" s="114">
        <f>+G715-G716</f>
        <v>0</v>
      </c>
    </row>
    <row r="718" spans="1:7" ht="22.5" thickTop="1">
      <c r="A718" s="95"/>
      <c r="B718" s="115"/>
      <c r="C718" s="97"/>
      <c r="D718" s="97"/>
      <c r="E718" s="97"/>
      <c r="F718" s="97"/>
      <c r="G718" s="97"/>
    </row>
    <row r="719" spans="1:7" ht="21.75">
      <c r="A719" s="95"/>
      <c r="B719" s="115"/>
      <c r="C719" s="97"/>
      <c r="D719" s="97"/>
      <c r="E719" s="97"/>
      <c r="F719" s="97"/>
      <c r="G719" s="97"/>
    </row>
    <row r="720" spans="1:7" ht="21.75">
      <c r="A720" s="95"/>
      <c r="B720" s="115"/>
      <c r="C720" s="97"/>
      <c r="D720" s="97" t="s">
        <v>12</v>
      </c>
      <c r="E720" s="97"/>
      <c r="F720" s="97"/>
      <c r="G720" s="97"/>
    </row>
    <row r="721" spans="1:7" ht="21.75">
      <c r="A721" s="118" t="s">
        <v>163</v>
      </c>
      <c r="B721" s="119"/>
      <c r="C721" s="120"/>
      <c r="D721" s="97" t="s">
        <v>13</v>
      </c>
      <c r="E721" s="97"/>
      <c r="F721" s="97"/>
      <c r="G721" s="97"/>
    </row>
    <row r="722" spans="1:7" ht="21.75">
      <c r="A722" s="118" t="s">
        <v>164</v>
      </c>
      <c r="B722" s="119"/>
      <c r="C722" s="120"/>
      <c r="D722" s="97" t="s">
        <v>11</v>
      </c>
      <c r="E722" s="97"/>
      <c r="F722" s="97"/>
      <c r="G722" s="97"/>
    </row>
    <row r="723" spans="1:7" ht="21.75">
      <c r="A723" s="118" t="s">
        <v>165</v>
      </c>
      <c r="B723" s="119"/>
      <c r="C723" s="120"/>
      <c r="D723" s="97" t="s">
        <v>10</v>
      </c>
      <c r="E723" s="97"/>
      <c r="F723" s="97"/>
      <c r="G723" s="97"/>
    </row>
    <row r="724" spans="1:7" ht="21.75">
      <c r="A724" s="123" t="s">
        <v>161</v>
      </c>
      <c r="B724" s="115"/>
      <c r="C724" s="97"/>
      <c r="D724" s="97"/>
      <c r="E724" s="97"/>
      <c r="F724" s="97"/>
      <c r="G724" s="97"/>
    </row>
    <row r="725" spans="1:7" ht="21.75">
      <c r="A725" s="125"/>
      <c r="B725" s="115"/>
      <c r="C725" s="97"/>
      <c r="D725" s="97"/>
      <c r="E725" s="97"/>
      <c r="F725" s="97"/>
      <c r="G725" s="97"/>
    </row>
    <row r="726" spans="1:7" ht="23.25">
      <c r="A726" s="145" t="s">
        <v>58</v>
      </c>
      <c r="B726" s="145"/>
      <c r="C726" s="145"/>
      <c r="D726" s="145"/>
      <c r="E726" s="145"/>
      <c r="F726" s="145"/>
      <c r="G726" s="145"/>
    </row>
    <row r="727" spans="1:7" ht="23.25">
      <c r="A727" s="145" t="s">
        <v>166</v>
      </c>
      <c r="B727" s="145"/>
      <c r="C727" s="145"/>
      <c r="D727" s="145"/>
      <c r="E727" s="145"/>
      <c r="F727" s="145"/>
      <c r="G727" s="145"/>
    </row>
    <row r="728" spans="1:7" ht="21">
      <c r="A728" s="3"/>
      <c r="B728" s="18"/>
      <c r="C728" s="4"/>
      <c r="D728" s="4"/>
      <c r="E728" s="4"/>
      <c r="F728" s="4"/>
      <c r="G728" s="4"/>
    </row>
    <row r="729" spans="1:7" ht="21.75">
      <c r="A729" s="68"/>
      <c r="B729" s="69" t="s">
        <v>78</v>
      </c>
      <c r="C729" s="146" t="s">
        <v>31</v>
      </c>
      <c r="D729" s="146"/>
      <c r="E729" s="146" t="s">
        <v>32</v>
      </c>
      <c r="F729" s="146"/>
      <c r="G729" s="71" t="s">
        <v>33</v>
      </c>
    </row>
    <row r="730" spans="1:7" ht="21.75">
      <c r="A730" s="72" t="s">
        <v>35</v>
      </c>
      <c r="B730" s="72" t="s">
        <v>79</v>
      </c>
      <c r="C730" s="73" t="s">
        <v>9</v>
      </c>
      <c r="D730" s="73" t="s">
        <v>36</v>
      </c>
      <c r="E730" s="73" t="s">
        <v>9</v>
      </c>
      <c r="F730" s="73" t="s">
        <v>36</v>
      </c>
      <c r="G730" s="73" t="s">
        <v>34</v>
      </c>
    </row>
    <row r="731" spans="1:7" ht="21.75">
      <c r="A731" s="74" t="s">
        <v>108</v>
      </c>
      <c r="B731" s="75"/>
      <c r="C731" s="76"/>
      <c r="D731" s="76"/>
      <c r="E731" s="76"/>
      <c r="F731" s="76"/>
      <c r="G731" s="76"/>
    </row>
    <row r="732" spans="1:7" ht="21.75">
      <c r="A732" s="77" t="s">
        <v>37</v>
      </c>
      <c r="B732" s="78">
        <v>56</v>
      </c>
      <c r="C732" s="79">
        <v>2087283.57</v>
      </c>
      <c r="D732" s="79">
        <v>136881623.17</v>
      </c>
      <c r="E732" s="79">
        <v>2222503.57</v>
      </c>
      <c r="F732" s="79">
        <v>137849183.99</v>
      </c>
      <c r="G732" s="79">
        <v>0</v>
      </c>
    </row>
    <row r="733" spans="1:7" ht="21.75">
      <c r="A733" s="77" t="s">
        <v>39</v>
      </c>
      <c r="B733" s="80">
        <v>39</v>
      </c>
      <c r="C733" s="79">
        <v>14135.43</v>
      </c>
      <c r="D733" s="79">
        <v>1767180.98</v>
      </c>
      <c r="E733" s="79">
        <v>14135.43</v>
      </c>
      <c r="F733" s="79">
        <v>1767180.98</v>
      </c>
      <c r="G733" s="79">
        <v>0</v>
      </c>
    </row>
    <row r="734" spans="1:7" ht="21.75">
      <c r="A734" s="77" t="s">
        <v>41</v>
      </c>
      <c r="B734" s="78">
        <v>13</v>
      </c>
      <c r="C734" s="79">
        <v>59562.7</v>
      </c>
      <c r="D734" s="79">
        <v>12979946.23</v>
      </c>
      <c r="E734" s="79">
        <v>59562.7</v>
      </c>
      <c r="F734" s="79">
        <v>12979946.23</v>
      </c>
      <c r="G734" s="79">
        <v>0</v>
      </c>
    </row>
    <row r="735" spans="1:7" ht="21.75">
      <c r="A735" s="84" t="s">
        <v>44</v>
      </c>
      <c r="B735" s="85">
        <f aca="true" t="shared" si="33" ref="B735:G735">SUM(B732:B734)</f>
        <v>108</v>
      </c>
      <c r="C735" s="86">
        <f t="shared" si="33"/>
        <v>2160981.7</v>
      </c>
      <c r="D735" s="86">
        <f t="shared" si="33"/>
        <v>151628750.37999997</v>
      </c>
      <c r="E735" s="86">
        <f t="shared" si="33"/>
        <v>2296201.7</v>
      </c>
      <c r="F735" s="86">
        <f t="shared" si="33"/>
        <v>152596311.2</v>
      </c>
      <c r="G735" s="86">
        <f t="shared" si="33"/>
        <v>0</v>
      </c>
    </row>
    <row r="736" spans="1:7" ht="21.75">
      <c r="A736" s="87" t="s">
        <v>109</v>
      </c>
      <c r="B736" s="88"/>
      <c r="C736" s="89"/>
      <c r="D736" s="89"/>
      <c r="E736" s="89"/>
      <c r="F736" s="89"/>
      <c r="G736" s="89"/>
    </row>
    <row r="737" spans="1:7" ht="21.75">
      <c r="A737" s="90" t="s">
        <v>81</v>
      </c>
      <c r="B737" s="78"/>
      <c r="C737" s="79"/>
      <c r="D737" s="79"/>
      <c r="E737" s="79"/>
      <c r="F737" s="79"/>
      <c r="G737" s="79"/>
    </row>
    <row r="738" spans="1:7" ht="21.75">
      <c r="A738" s="77" t="s">
        <v>110</v>
      </c>
      <c r="B738" s="78"/>
      <c r="C738" s="79"/>
      <c r="D738" s="79"/>
      <c r="E738" s="79"/>
      <c r="F738" s="79"/>
      <c r="G738" s="79"/>
    </row>
    <row r="739" spans="1:7" ht="21.75">
      <c r="A739" s="77" t="s">
        <v>45</v>
      </c>
      <c r="B739" s="80">
        <v>1969</v>
      </c>
      <c r="C739" s="79">
        <v>688160</v>
      </c>
      <c r="D739" s="79">
        <v>7608440</v>
      </c>
      <c r="E739" s="79">
        <v>688160</v>
      </c>
      <c r="F739" s="79">
        <v>7608440</v>
      </c>
      <c r="G739" s="79"/>
    </row>
    <row r="740" spans="1:7" ht="21.75">
      <c r="A740" s="77" t="s">
        <v>46</v>
      </c>
      <c r="B740" s="78">
        <v>127</v>
      </c>
      <c r="C740" s="79">
        <v>36000</v>
      </c>
      <c r="D740" s="79">
        <v>466500</v>
      </c>
      <c r="E740" s="79">
        <v>36000</v>
      </c>
      <c r="F740" s="79">
        <v>466500</v>
      </c>
      <c r="G740" s="79"/>
    </row>
    <row r="741" spans="1:7" ht="21.75">
      <c r="A741" s="77" t="s">
        <v>99</v>
      </c>
      <c r="B741" s="78"/>
      <c r="C741" s="79"/>
      <c r="D741" s="79"/>
      <c r="E741" s="79"/>
      <c r="F741" s="79"/>
      <c r="G741" s="79"/>
    </row>
    <row r="742" spans="1:7" ht="21.75">
      <c r="A742" s="77" t="s">
        <v>100</v>
      </c>
      <c r="B742" s="78">
        <v>1</v>
      </c>
      <c r="C742" s="79">
        <v>500</v>
      </c>
      <c r="D742" s="79">
        <v>158000</v>
      </c>
      <c r="E742" s="79">
        <v>500</v>
      </c>
      <c r="F742" s="79">
        <v>158000</v>
      </c>
      <c r="G742" s="79"/>
    </row>
    <row r="743" spans="1:7" ht="21.75">
      <c r="A743" s="77" t="s">
        <v>107</v>
      </c>
      <c r="B743" s="78">
        <v>7</v>
      </c>
      <c r="C743" s="79">
        <v>46922</v>
      </c>
      <c r="D743" s="79">
        <v>170031.25</v>
      </c>
      <c r="E743" s="79">
        <v>46922</v>
      </c>
      <c r="F743" s="79">
        <v>170031.25</v>
      </c>
      <c r="G743" s="79"/>
    </row>
    <row r="744" spans="1:7" ht="21.75">
      <c r="A744" s="77" t="s">
        <v>48</v>
      </c>
      <c r="B744" s="78"/>
      <c r="C744" s="79"/>
      <c r="D744" s="79"/>
      <c r="E744" s="79"/>
      <c r="F744" s="79"/>
      <c r="G744" s="79"/>
    </row>
    <row r="745" spans="1:7" ht="21.75">
      <c r="A745" s="77" t="s">
        <v>49</v>
      </c>
      <c r="B745" s="78">
        <v>1251</v>
      </c>
      <c r="C745" s="79">
        <v>37110</v>
      </c>
      <c r="D745" s="79">
        <v>460050</v>
      </c>
      <c r="E745" s="79">
        <v>37110</v>
      </c>
      <c r="F745" s="79">
        <v>460050</v>
      </c>
      <c r="G745" s="79"/>
    </row>
    <row r="746" spans="1:7" ht="21.75">
      <c r="A746" s="77" t="s">
        <v>116</v>
      </c>
      <c r="B746" s="78">
        <v>23</v>
      </c>
      <c r="C746" s="79">
        <v>940</v>
      </c>
      <c r="D746" s="79">
        <v>10600</v>
      </c>
      <c r="E746" s="79">
        <v>940</v>
      </c>
      <c r="F746" s="79">
        <v>10600</v>
      </c>
      <c r="G746" s="79"/>
    </row>
    <row r="747" spans="1:7" ht="21.75">
      <c r="A747" s="77" t="s">
        <v>111</v>
      </c>
      <c r="B747" s="78"/>
      <c r="C747" s="79"/>
      <c r="D747" s="79"/>
      <c r="E747" s="79"/>
      <c r="F747" s="79"/>
      <c r="G747" s="79"/>
    </row>
    <row r="748" spans="1:7" ht="21.75">
      <c r="A748" s="77" t="s">
        <v>50</v>
      </c>
      <c r="B748" s="78"/>
      <c r="C748" s="79"/>
      <c r="D748" s="79"/>
      <c r="E748" s="79"/>
      <c r="F748" s="79"/>
      <c r="G748" s="79"/>
    </row>
    <row r="749" spans="1:7" ht="21.75">
      <c r="A749" s="77" t="s">
        <v>51</v>
      </c>
      <c r="B749" s="78">
        <v>20</v>
      </c>
      <c r="C749" s="79">
        <v>62650</v>
      </c>
      <c r="D749" s="79">
        <v>1055155</v>
      </c>
      <c r="E749" s="79">
        <v>62650</v>
      </c>
      <c r="F749" s="79">
        <v>1055155</v>
      </c>
      <c r="G749" s="79"/>
    </row>
    <row r="750" spans="1:7" ht="21.75">
      <c r="A750" s="77" t="s">
        <v>52</v>
      </c>
      <c r="B750" s="78"/>
      <c r="C750" s="79"/>
      <c r="D750" s="79"/>
      <c r="E750" s="79"/>
      <c r="F750" s="79"/>
      <c r="G750" s="79"/>
    </row>
    <row r="751" spans="1:7" ht="21.75">
      <c r="A751" s="77" t="s">
        <v>53</v>
      </c>
      <c r="B751" s="78">
        <v>6</v>
      </c>
      <c r="C751" s="79">
        <v>13110</v>
      </c>
      <c r="D751" s="79">
        <v>154875</v>
      </c>
      <c r="E751" s="79">
        <v>13110</v>
      </c>
      <c r="F751" s="79">
        <v>154875</v>
      </c>
      <c r="G751" s="79"/>
    </row>
    <row r="752" spans="1:7" ht="21.75">
      <c r="A752" s="77" t="s">
        <v>91</v>
      </c>
      <c r="B752" s="78"/>
      <c r="C752" s="79"/>
      <c r="D752" s="79"/>
      <c r="E752" s="79"/>
      <c r="F752" s="79"/>
      <c r="G752" s="79"/>
    </row>
    <row r="753" spans="1:7" ht="21.75">
      <c r="A753" s="77" t="s">
        <v>92</v>
      </c>
      <c r="B753" s="78">
        <v>92</v>
      </c>
      <c r="C753" s="79">
        <v>26770</v>
      </c>
      <c r="D753" s="79">
        <v>124920</v>
      </c>
      <c r="E753" s="79">
        <v>26770</v>
      </c>
      <c r="F753" s="79">
        <v>124920</v>
      </c>
      <c r="G753" s="79"/>
    </row>
    <row r="754" spans="1:7" ht="21.75">
      <c r="A754" s="77" t="s">
        <v>54</v>
      </c>
      <c r="B754" s="78">
        <v>4</v>
      </c>
      <c r="C754" s="79">
        <v>40</v>
      </c>
      <c r="D754" s="79">
        <v>1675</v>
      </c>
      <c r="E754" s="79">
        <v>40</v>
      </c>
      <c r="F754" s="79">
        <v>1675</v>
      </c>
      <c r="G754" s="79"/>
    </row>
    <row r="755" spans="1:7" ht="21.75">
      <c r="A755" s="77" t="s">
        <v>86</v>
      </c>
      <c r="B755" s="78">
        <v>22</v>
      </c>
      <c r="C755" s="91">
        <v>2200</v>
      </c>
      <c r="D755" s="79">
        <v>97300</v>
      </c>
      <c r="E755" s="91">
        <v>2200</v>
      </c>
      <c r="F755" s="79">
        <v>97300</v>
      </c>
      <c r="G755" s="79"/>
    </row>
    <row r="756" spans="1:7" ht="21.75">
      <c r="A756" s="77" t="s">
        <v>87</v>
      </c>
      <c r="B756" s="78"/>
      <c r="C756" s="91">
        <v>0</v>
      </c>
      <c r="D756" s="79">
        <v>16000</v>
      </c>
      <c r="E756" s="91">
        <v>0</v>
      </c>
      <c r="F756" s="79">
        <v>16000</v>
      </c>
      <c r="G756" s="79"/>
    </row>
    <row r="757" spans="1:7" ht="21.75">
      <c r="A757" s="77" t="s">
        <v>88</v>
      </c>
      <c r="B757" s="78">
        <v>6</v>
      </c>
      <c r="C757" s="91">
        <v>4500</v>
      </c>
      <c r="D757" s="79">
        <v>25500</v>
      </c>
      <c r="E757" s="91">
        <v>4500</v>
      </c>
      <c r="F757" s="79">
        <v>25500</v>
      </c>
      <c r="G757" s="79"/>
    </row>
    <row r="758" spans="1:7" ht="21.75">
      <c r="A758" s="77" t="s">
        <v>112</v>
      </c>
      <c r="B758" s="78"/>
      <c r="C758" s="79"/>
      <c r="D758" s="79"/>
      <c r="E758" s="79"/>
      <c r="F758" s="79"/>
      <c r="G758" s="79"/>
    </row>
    <row r="759" spans="1:7" ht="21.75">
      <c r="A759" s="77" t="s">
        <v>55</v>
      </c>
      <c r="B759" s="78">
        <v>629</v>
      </c>
      <c r="C759" s="79">
        <v>156348</v>
      </c>
      <c r="D759" s="79">
        <v>1558745</v>
      </c>
      <c r="E759" s="79">
        <v>156348</v>
      </c>
      <c r="F759" s="79">
        <v>1558745</v>
      </c>
      <c r="G759" s="79"/>
    </row>
    <row r="760" spans="1:7" ht="21.75">
      <c r="A760" s="77" t="s">
        <v>113</v>
      </c>
      <c r="B760" s="78"/>
      <c r="C760" s="79"/>
      <c r="D760" s="79"/>
      <c r="E760" s="79"/>
      <c r="F760" s="79"/>
      <c r="G760" s="79"/>
    </row>
    <row r="761" spans="1:7" ht="21.75">
      <c r="A761" s="77" t="s">
        <v>56</v>
      </c>
      <c r="B761" s="80">
        <v>749</v>
      </c>
      <c r="C761" s="79">
        <v>15538</v>
      </c>
      <c r="D761" s="79">
        <v>170118</v>
      </c>
      <c r="E761" s="79">
        <v>15538</v>
      </c>
      <c r="F761" s="79">
        <v>170118</v>
      </c>
      <c r="G761" s="79"/>
    </row>
    <row r="762" spans="1:7" ht="21.75">
      <c r="A762" s="77" t="s">
        <v>57</v>
      </c>
      <c r="B762" s="78"/>
      <c r="C762" s="91">
        <v>0</v>
      </c>
      <c r="D762" s="91">
        <v>16320</v>
      </c>
      <c r="E762" s="91">
        <v>0</v>
      </c>
      <c r="F762" s="91">
        <v>16320</v>
      </c>
      <c r="G762" s="79"/>
    </row>
    <row r="763" spans="1:7" ht="21.75">
      <c r="A763" s="81" t="s">
        <v>138</v>
      </c>
      <c r="B763" s="78"/>
      <c r="C763" s="79">
        <v>0</v>
      </c>
      <c r="D763" s="79">
        <v>58897</v>
      </c>
      <c r="E763" s="79">
        <v>0</v>
      </c>
      <c r="F763" s="79">
        <v>58897</v>
      </c>
      <c r="G763" s="79"/>
    </row>
    <row r="764" spans="1:7" ht="21.75">
      <c r="A764" s="81" t="s">
        <v>137</v>
      </c>
      <c r="B764" s="72">
        <v>8</v>
      </c>
      <c r="C764" s="94">
        <v>10900</v>
      </c>
      <c r="D764" s="94">
        <v>108800</v>
      </c>
      <c r="E764" s="94">
        <v>10900</v>
      </c>
      <c r="F764" s="94">
        <v>108800</v>
      </c>
      <c r="G764" s="94"/>
    </row>
    <row r="765" spans="1:7" ht="21.75">
      <c r="A765" s="121" t="s">
        <v>90</v>
      </c>
      <c r="B765" s="93">
        <f aca="true" t="shared" si="34" ref="B765:G765">SUM(B739:B764)</f>
        <v>4914</v>
      </c>
      <c r="C765" s="73">
        <f t="shared" si="34"/>
        <v>1101688</v>
      </c>
      <c r="D765" s="73">
        <f t="shared" si="34"/>
        <v>12261926.25</v>
      </c>
      <c r="E765" s="94">
        <f t="shared" si="34"/>
        <v>1101688</v>
      </c>
      <c r="F765" s="94">
        <f t="shared" si="34"/>
        <v>12261926.25</v>
      </c>
      <c r="G765" s="86">
        <f t="shared" si="34"/>
        <v>0</v>
      </c>
    </row>
    <row r="766" spans="1:7" ht="21.75">
      <c r="A766" s="95"/>
      <c r="B766" s="96"/>
      <c r="C766" s="97"/>
      <c r="D766" s="97"/>
      <c r="E766" s="97"/>
      <c r="F766" s="97"/>
      <c r="G766" s="97"/>
    </row>
    <row r="767" spans="1:7" ht="21.75">
      <c r="A767" s="147" t="s">
        <v>70</v>
      </c>
      <c r="B767" s="147"/>
      <c r="C767" s="147"/>
      <c r="D767" s="147"/>
      <c r="E767" s="147"/>
      <c r="F767" s="147"/>
      <c r="G767" s="147"/>
    </row>
    <row r="768" spans="1:7" ht="21.75">
      <c r="A768" s="98"/>
      <c r="B768" s="99"/>
      <c r="C768" s="100"/>
      <c r="D768" s="100"/>
      <c r="E768" s="100"/>
      <c r="F768" s="100"/>
      <c r="G768" s="101"/>
    </row>
    <row r="769" spans="1:7" ht="21.75">
      <c r="A769" s="68"/>
      <c r="B769" s="69" t="s">
        <v>78</v>
      </c>
      <c r="C769" s="146" t="s">
        <v>31</v>
      </c>
      <c r="D769" s="146"/>
      <c r="E769" s="146" t="s">
        <v>32</v>
      </c>
      <c r="F769" s="146"/>
      <c r="G769" s="102" t="s">
        <v>33</v>
      </c>
    </row>
    <row r="770" spans="1:7" ht="21.75">
      <c r="A770" s="72" t="s">
        <v>35</v>
      </c>
      <c r="B770" s="72" t="s">
        <v>79</v>
      </c>
      <c r="C770" s="73" t="s">
        <v>9</v>
      </c>
      <c r="D770" s="73" t="s">
        <v>36</v>
      </c>
      <c r="E770" s="73" t="s">
        <v>9</v>
      </c>
      <c r="F770" s="73" t="s">
        <v>36</v>
      </c>
      <c r="G770" s="73" t="s">
        <v>34</v>
      </c>
    </row>
    <row r="771" spans="1:7" ht="21.75">
      <c r="A771" s="74" t="s">
        <v>114</v>
      </c>
      <c r="B771" s="75"/>
      <c r="C771" s="76"/>
      <c r="D771" s="76"/>
      <c r="E771" s="76"/>
      <c r="F771" s="76"/>
      <c r="G771" s="76"/>
    </row>
    <row r="772" spans="1:7" ht="21.75">
      <c r="A772" s="77" t="s">
        <v>82</v>
      </c>
      <c r="B772" s="78">
        <v>5</v>
      </c>
      <c r="C772" s="79">
        <v>56950</v>
      </c>
      <c r="D772" s="79">
        <v>882706</v>
      </c>
      <c r="E772" s="79">
        <v>56950</v>
      </c>
      <c r="F772" s="79">
        <v>882706</v>
      </c>
      <c r="G772" s="79"/>
    </row>
    <row r="773" spans="1:7" ht="21.75">
      <c r="A773" s="81" t="s">
        <v>59</v>
      </c>
      <c r="B773" s="103"/>
      <c r="C773" s="104"/>
      <c r="D773" s="104"/>
      <c r="E773" s="104"/>
      <c r="F773" s="104"/>
      <c r="G773" s="105"/>
    </row>
    <row r="774" spans="1:7" ht="21.75">
      <c r="A774" s="87" t="s">
        <v>60</v>
      </c>
      <c r="B774" s="88"/>
      <c r="C774" s="89">
        <v>0</v>
      </c>
      <c r="D774" s="89">
        <v>373070.63</v>
      </c>
      <c r="E774" s="89">
        <v>0</v>
      </c>
      <c r="F774" s="89">
        <v>373070.63</v>
      </c>
      <c r="G774" s="89"/>
    </row>
    <row r="775" spans="1:7" ht="21.75">
      <c r="A775" s="84" t="s">
        <v>61</v>
      </c>
      <c r="B775" s="106">
        <f>SUM(B766:B774)</f>
        <v>5</v>
      </c>
      <c r="C775" s="86">
        <f>SUM(C772:C774)</f>
        <v>56950</v>
      </c>
      <c r="D775" s="86">
        <f>SUM(D772:D774)</f>
        <v>1255776.63</v>
      </c>
      <c r="E775" s="86">
        <f>SUM(E772:E774)</f>
        <v>56950</v>
      </c>
      <c r="F775" s="86">
        <f>SUM(F772:F774)</f>
        <v>1255776.63</v>
      </c>
      <c r="G775" s="86"/>
    </row>
    <row r="776" spans="1:7" ht="21.75">
      <c r="A776" s="87" t="s">
        <v>115</v>
      </c>
      <c r="B776" s="88"/>
      <c r="C776" s="89"/>
      <c r="D776" s="89"/>
      <c r="E776" s="89"/>
      <c r="F776" s="89"/>
      <c r="G776" s="89"/>
    </row>
    <row r="777" spans="1:7" ht="21.75">
      <c r="A777" s="107" t="s">
        <v>62</v>
      </c>
      <c r="B777" s="108">
        <v>4</v>
      </c>
      <c r="C777" s="109">
        <v>10370</v>
      </c>
      <c r="D777" s="109">
        <v>2653109.29</v>
      </c>
      <c r="E777" s="109">
        <v>10370</v>
      </c>
      <c r="F777" s="91">
        <v>2653109.29</v>
      </c>
      <c r="G777" s="79"/>
    </row>
    <row r="778" spans="1:7" ht="21.75">
      <c r="A778" s="77" t="s">
        <v>63</v>
      </c>
      <c r="B778" s="122"/>
      <c r="C778" s="109">
        <v>0</v>
      </c>
      <c r="D778" s="109">
        <v>201400</v>
      </c>
      <c r="E778" s="109">
        <v>0</v>
      </c>
      <c r="F778" s="91">
        <v>201400</v>
      </c>
      <c r="G778" s="79"/>
    </row>
    <row r="779" spans="1:7" ht="21.75">
      <c r="A779" s="77" t="s">
        <v>101</v>
      </c>
      <c r="B779" s="92">
        <v>144</v>
      </c>
      <c r="C779" s="83">
        <v>958416.34</v>
      </c>
      <c r="D779" s="83">
        <v>31957292.72</v>
      </c>
      <c r="E779" s="83">
        <v>958416.34</v>
      </c>
      <c r="F779" s="83">
        <v>31957292.72</v>
      </c>
      <c r="G779" s="83"/>
    </row>
    <row r="780" spans="1:7" ht="21.75">
      <c r="A780" s="110" t="s">
        <v>66</v>
      </c>
      <c r="B780" s="72">
        <f>SUM(B777:B779)</f>
        <v>148</v>
      </c>
      <c r="C780" s="94">
        <f>SUM(C776:C779)</f>
        <v>968786.34</v>
      </c>
      <c r="D780" s="94">
        <f>SUM(D776:D779)</f>
        <v>34811802.01</v>
      </c>
      <c r="E780" s="94">
        <f>SUM(E776:E779)</f>
        <v>968786.34</v>
      </c>
      <c r="F780" s="94">
        <f>SUM(F776:F779)</f>
        <v>34811802.01</v>
      </c>
      <c r="G780" s="94">
        <f>SUM(G776:G779)</f>
        <v>0</v>
      </c>
    </row>
    <row r="781" spans="1:7" ht="21.75">
      <c r="A781" s="110" t="s">
        <v>67</v>
      </c>
      <c r="B781" s="111">
        <f aca="true" t="shared" si="35" ref="B781:G781">SUM(B735+B765+B775+B780)</f>
        <v>5175</v>
      </c>
      <c r="C781" s="70">
        <f t="shared" si="35"/>
        <v>4288406.04</v>
      </c>
      <c r="D781" s="70">
        <f t="shared" si="35"/>
        <v>199958255.26999995</v>
      </c>
      <c r="E781" s="70">
        <f t="shared" si="35"/>
        <v>4423626.04</v>
      </c>
      <c r="F781" s="70">
        <f t="shared" si="35"/>
        <v>200925816.08999997</v>
      </c>
      <c r="G781" s="70">
        <f t="shared" si="35"/>
        <v>0</v>
      </c>
    </row>
    <row r="782" spans="1:7" ht="21.75">
      <c r="A782" s="110" t="s">
        <v>117</v>
      </c>
      <c r="B782" s="106"/>
      <c r="C782" s="86">
        <v>706.77</v>
      </c>
      <c r="D782" s="86">
        <v>88362.81</v>
      </c>
      <c r="E782" s="86">
        <v>706.77</v>
      </c>
      <c r="F782" s="86">
        <v>88362.81</v>
      </c>
      <c r="G782" s="86"/>
    </row>
    <row r="783" spans="1:7" ht="22.5" thickBot="1">
      <c r="A783" s="112" t="s">
        <v>69</v>
      </c>
      <c r="B783" s="113">
        <f>+B781</f>
        <v>5175</v>
      </c>
      <c r="C783" s="114">
        <f>C781-C782</f>
        <v>4287699.2700000005</v>
      </c>
      <c r="D783" s="114">
        <f>D781-D782</f>
        <v>199869892.45999995</v>
      </c>
      <c r="E783" s="114">
        <f>+E781-E782</f>
        <v>4422919.2700000005</v>
      </c>
      <c r="F783" s="114">
        <f>+F781-F782</f>
        <v>200837453.27999997</v>
      </c>
      <c r="G783" s="114">
        <f>+G781-G782</f>
        <v>0</v>
      </c>
    </row>
    <row r="784" spans="1:7" ht="22.5" thickTop="1">
      <c r="A784" s="95"/>
      <c r="B784" s="115"/>
      <c r="C784" s="97"/>
      <c r="D784" s="97"/>
      <c r="E784" s="97"/>
      <c r="F784" s="97"/>
      <c r="G784" s="97"/>
    </row>
    <row r="785" spans="1:7" ht="21.75">
      <c r="A785" s="95"/>
      <c r="B785" s="115"/>
      <c r="C785" s="97"/>
      <c r="D785" s="97"/>
      <c r="E785" s="97"/>
      <c r="F785" s="97"/>
      <c r="G785" s="97"/>
    </row>
    <row r="786" spans="1:7" ht="21.75">
      <c r="A786" s="95"/>
      <c r="B786" s="115"/>
      <c r="C786" s="97"/>
      <c r="D786" s="97" t="s">
        <v>12</v>
      </c>
      <c r="E786" s="97"/>
      <c r="F786" s="97"/>
      <c r="G786" s="97"/>
    </row>
    <row r="787" spans="1:7" ht="21.75">
      <c r="A787" s="118" t="s">
        <v>167</v>
      </c>
      <c r="B787" s="119"/>
      <c r="C787" s="120"/>
      <c r="D787" s="97" t="s">
        <v>13</v>
      </c>
      <c r="E787" s="97"/>
      <c r="F787" s="97"/>
      <c r="G787" s="97"/>
    </row>
    <row r="788" spans="1:7" ht="21.75">
      <c r="A788" s="118" t="s">
        <v>164</v>
      </c>
      <c r="B788" s="119"/>
      <c r="C788" s="120"/>
      <c r="D788" s="97" t="s">
        <v>11</v>
      </c>
      <c r="E788" s="97"/>
      <c r="F788" s="97"/>
      <c r="G788" s="97"/>
    </row>
    <row r="789" spans="1:7" ht="21.75">
      <c r="A789" s="118" t="s">
        <v>168</v>
      </c>
      <c r="B789" s="119"/>
      <c r="C789" s="120"/>
      <c r="D789" s="97" t="s">
        <v>10</v>
      </c>
      <c r="E789" s="97"/>
      <c r="F789" s="97"/>
      <c r="G789" s="97"/>
    </row>
    <row r="790" spans="1:7" ht="21.75">
      <c r="A790" s="123" t="s">
        <v>161</v>
      </c>
      <c r="B790" s="115"/>
      <c r="C790" s="97"/>
      <c r="D790" s="97"/>
      <c r="E790" s="97"/>
      <c r="F790" s="97"/>
      <c r="G790" s="97"/>
    </row>
    <row r="791" spans="1:7" ht="21.75">
      <c r="A791" s="125" t="s">
        <v>169</v>
      </c>
      <c r="B791" s="115"/>
      <c r="C791" s="97"/>
      <c r="D791" s="97"/>
      <c r="E791" s="97"/>
      <c r="F791" s="97"/>
      <c r="G791" s="97"/>
    </row>
    <row r="792" spans="1:7" ht="21">
      <c r="A792" s="14"/>
      <c r="B792" s="19"/>
      <c r="C792" s="15"/>
      <c r="D792" s="15"/>
      <c r="E792" s="15"/>
      <c r="F792" s="15"/>
      <c r="G792" s="15"/>
    </row>
    <row r="793" spans="1:7" ht="21">
      <c r="A793" s="14"/>
      <c r="B793" s="19"/>
      <c r="C793" s="15"/>
      <c r="D793" s="15"/>
      <c r="E793" s="15"/>
      <c r="F793" s="15"/>
      <c r="G793" s="15"/>
    </row>
    <row r="794" spans="1:7" ht="21">
      <c r="A794" s="14"/>
      <c r="B794" s="19"/>
      <c r="C794" s="15"/>
      <c r="D794" s="15"/>
      <c r="E794" s="15"/>
      <c r="F794" s="15"/>
      <c r="G794" s="15"/>
    </row>
    <row r="795" spans="1:7" ht="21">
      <c r="A795" s="14"/>
      <c r="B795" s="19"/>
      <c r="C795" s="15"/>
      <c r="D795" s="15"/>
      <c r="E795" s="15"/>
      <c r="F795" s="15"/>
      <c r="G795" s="15"/>
    </row>
    <row r="796" spans="1:7" ht="21">
      <c r="A796" s="60"/>
      <c r="B796" s="19"/>
      <c r="C796" s="15"/>
      <c r="D796" s="15"/>
      <c r="E796" s="15"/>
      <c r="F796" s="15"/>
      <c r="G796" s="15"/>
    </row>
    <row r="797" spans="1:7" ht="21">
      <c r="A797" s="60"/>
      <c r="B797" s="59"/>
      <c r="C797" s="15"/>
      <c r="D797" s="15"/>
      <c r="E797" s="15"/>
      <c r="F797" s="15"/>
      <c r="G797" s="15"/>
    </row>
    <row r="798" spans="1:7" ht="21">
      <c r="A798" s="61"/>
      <c r="B798" s="19"/>
      <c r="C798" s="15"/>
      <c r="D798" s="15"/>
      <c r="E798" s="15"/>
      <c r="F798" s="15"/>
      <c r="G798" s="15"/>
    </row>
    <row r="799" spans="1:7" ht="21">
      <c r="A799" s="61"/>
      <c r="B799" s="19"/>
      <c r="C799" s="15"/>
      <c r="D799" s="15"/>
      <c r="E799" s="15"/>
      <c r="F799" s="15"/>
      <c r="G799" s="15"/>
    </row>
    <row r="800" spans="1:7" ht="21">
      <c r="A800" s="61"/>
      <c r="B800" s="19"/>
      <c r="C800" s="15"/>
      <c r="D800" s="15"/>
      <c r="E800" s="15"/>
      <c r="F800" s="15"/>
      <c r="G800" s="15"/>
    </row>
    <row r="801" spans="1:7" ht="21">
      <c r="A801" s="14"/>
      <c r="B801" s="19"/>
      <c r="C801" s="15"/>
      <c r="D801" s="15"/>
      <c r="E801" s="15"/>
      <c r="F801" s="15"/>
      <c r="G801" s="15"/>
    </row>
    <row r="802" spans="1:7" ht="21">
      <c r="A802" s="14"/>
      <c r="B802" s="19"/>
      <c r="C802" s="15"/>
      <c r="D802" s="15"/>
      <c r="E802" s="15"/>
      <c r="F802" s="15"/>
      <c r="G802" s="15"/>
    </row>
    <row r="803" spans="1:7" ht="21">
      <c r="A803" s="14"/>
      <c r="B803" s="19"/>
      <c r="C803" s="15"/>
      <c r="D803" s="15"/>
      <c r="E803" s="15"/>
      <c r="F803" s="15"/>
      <c r="G803" s="15"/>
    </row>
    <row r="804" spans="1:7" ht="21">
      <c r="A804" s="14"/>
      <c r="B804" s="19"/>
      <c r="C804" s="15"/>
      <c r="D804" s="15"/>
      <c r="E804" s="15"/>
      <c r="F804" s="15"/>
      <c r="G804" s="15"/>
    </row>
    <row r="805" spans="1:7" ht="21">
      <c r="A805" s="14"/>
      <c r="B805" s="19"/>
      <c r="C805" s="15"/>
      <c r="D805" s="15"/>
      <c r="E805" s="15"/>
      <c r="F805" s="15"/>
      <c r="G805" s="15"/>
    </row>
    <row r="806" spans="1:7" ht="21">
      <c r="A806" s="14"/>
      <c r="B806" s="19"/>
      <c r="C806" s="15"/>
      <c r="D806" s="15"/>
      <c r="E806" s="15"/>
      <c r="F806" s="15"/>
      <c r="G806" s="15"/>
    </row>
  </sheetData>
  <sheetProtection/>
  <mergeCells count="84">
    <mergeCell ref="A767:G767"/>
    <mergeCell ref="E703:F703"/>
    <mergeCell ref="A727:G727"/>
    <mergeCell ref="C729:D729"/>
    <mergeCell ref="E729:F729"/>
    <mergeCell ref="A594:G594"/>
    <mergeCell ref="A595:G595"/>
    <mergeCell ref="C597:D597"/>
    <mergeCell ref="E597:F597"/>
    <mergeCell ref="A635:G635"/>
    <mergeCell ref="C703:D703"/>
    <mergeCell ref="A660:G660"/>
    <mergeCell ref="A661:G661"/>
    <mergeCell ref="C663:D663"/>
    <mergeCell ref="E663:F663"/>
    <mergeCell ref="A726:G726"/>
    <mergeCell ref="A701:G701"/>
    <mergeCell ref="A528:G528"/>
    <mergeCell ref="C530:D530"/>
    <mergeCell ref="E530:F530"/>
    <mergeCell ref="A568:G568"/>
    <mergeCell ref="C570:D570"/>
    <mergeCell ref="E570:F570"/>
    <mergeCell ref="C637:D637"/>
    <mergeCell ref="E637:F637"/>
    <mergeCell ref="A461:G461"/>
    <mergeCell ref="A462:G462"/>
    <mergeCell ref="C464:D464"/>
    <mergeCell ref="E464:F464"/>
    <mergeCell ref="A502:G502"/>
    <mergeCell ref="C504:D504"/>
    <mergeCell ref="E504:F504"/>
    <mergeCell ref="A527:G527"/>
    <mergeCell ref="A395:G395"/>
    <mergeCell ref="A396:G396"/>
    <mergeCell ref="C398:D398"/>
    <mergeCell ref="E398:F398"/>
    <mergeCell ref="A436:G436"/>
    <mergeCell ref="C438:D438"/>
    <mergeCell ref="E438:F438"/>
    <mergeCell ref="A329:G329"/>
    <mergeCell ref="A330:G330"/>
    <mergeCell ref="C332:D332"/>
    <mergeCell ref="E332:F332"/>
    <mergeCell ref="A370:G370"/>
    <mergeCell ref="C372:D372"/>
    <mergeCell ref="E372:F372"/>
    <mergeCell ref="A265:G265"/>
    <mergeCell ref="A266:G266"/>
    <mergeCell ref="C268:D268"/>
    <mergeCell ref="E268:F268"/>
    <mergeCell ref="A305:G305"/>
    <mergeCell ref="C307:D307"/>
    <mergeCell ref="E307:F307"/>
    <mergeCell ref="A201:G201"/>
    <mergeCell ref="A202:G202"/>
    <mergeCell ref="C204:D204"/>
    <mergeCell ref="E204:F204"/>
    <mergeCell ref="A241:G241"/>
    <mergeCell ref="C243:D243"/>
    <mergeCell ref="E243:F243"/>
    <mergeCell ref="A136:G136"/>
    <mergeCell ref="C138:D138"/>
    <mergeCell ref="E138:F138"/>
    <mergeCell ref="A176:G176"/>
    <mergeCell ref="C178:D178"/>
    <mergeCell ref="E178:F178"/>
    <mergeCell ref="A1:G1"/>
    <mergeCell ref="A2:G2"/>
    <mergeCell ref="C4:D4"/>
    <mergeCell ref="E4:F4"/>
    <mergeCell ref="A41:G41"/>
    <mergeCell ref="C43:D43"/>
    <mergeCell ref="E43:F43"/>
    <mergeCell ref="C769:D769"/>
    <mergeCell ref="E769:F769"/>
    <mergeCell ref="A67:G67"/>
    <mergeCell ref="A68:G68"/>
    <mergeCell ref="C70:D70"/>
    <mergeCell ref="E70:F70"/>
    <mergeCell ref="A108:G108"/>
    <mergeCell ref="C110:D110"/>
    <mergeCell ref="E110:F110"/>
    <mergeCell ref="A135:G135"/>
  </mergeCells>
  <printOptions/>
  <pageMargins left="0.5511811023622047" right="0.4330708661417323" top="0.96" bottom="0.5511811023622047" header="0.31496062992125984" footer="0.31496062992125984"/>
  <pageSetup horizontalDpi="600" verticalDpi="600" orientation="portrait" paperSize="9" scale="85" r:id="rId1"/>
  <rowBreaks count="23" manualBreakCount="23">
    <brk id="40" max="255" man="1"/>
    <brk id="66" max="255" man="1"/>
    <brk id="107" max="255" man="1"/>
    <brk id="134" max="255" man="1"/>
    <brk id="175" max="255" man="1"/>
    <brk id="200" max="255" man="1"/>
    <brk id="240" max="255" man="1"/>
    <brk id="264" max="255" man="1"/>
    <brk id="304" max="255" man="1"/>
    <brk id="328" max="255" man="1"/>
    <brk id="369" max="255" man="1"/>
    <brk id="394" max="255" man="1"/>
    <brk id="435" max="255" man="1"/>
    <brk id="460" max="255" man="1"/>
    <brk id="501" max="255" man="1"/>
    <brk id="526" max="255" man="1"/>
    <brk id="567" max="7" man="1"/>
    <brk id="593" max="255" man="1"/>
    <brk id="634" max="255" man="1"/>
    <brk id="659" max="255" man="1"/>
    <brk id="700" max="255" man="1"/>
    <brk id="725" max="255" man="1"/>
    <brk id="766" max="7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58"/>
  <sheetViews>
    <sheetView view="pageBreakPreview" zoomScaleSheetLayoutView="100" zoomScalePageLayoutView="0" workbookViewId="0" topLeftCell="A232">
      <selection activeCell="A86" sqref="A86"/>
    </sheetView>
  </sheetViews>
  <sheetFormatPr defaultColWidth="9.140625" defaultRowHeight="21.75"/>
  <cols>
    <col min="1" max="1" width="38.8515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3.25">
      <c r="A1" s="145" t="s">
        <v>58</v>
      </c>
      <c r="B1" s="145"/>
      <c r="C1" s="145"/>
      <c r="D1" s="145"/>
      <c r="E1" s="145"/>
      <c r="F1" s="145"/>
      <c r="G1" s="145"/>
    </row>
    <row r="2" spans="1:7" ht="23.25">
      <c r="A2" s="145" t="s">
        <v>17</v>
      </c>
      <c r="B2" s="145"/>
      <c r="C2" s="145"/>
      <c r="D2" s="145"/>
      <c r="E2" s="145"/>
      <c r="F2" s="145"/>
      <c r="G2" s="145"/>
    </row>
    <row r="3" spans="1:7" ht="15" customHeight="1">
      <c r="A3" s="3"/>
      <c r="B3" s="18"/>
      <c r="C3" s="4"/>
      <c r="D3" s="4"/>
      <c r="E3" s="4"/>
      <c r="F3" s="4"/>
      <c r="G3" s="4"/>
    </row>
    <row r="4" spans="1:8" ht="26.25" customHeight="1">
      <c r="A4" s="5"/>
      <c r="B4" s="16" t="s">
        <v>78</v>
      </c>
      <c r="C4" s="151" t="s">
        <v>31</v>
      </c>
      <c r="D4" s="151"/>
      <c r="E4" s="151" t="s">
        <v>32</v>
      </c>
      <c r="F4" s="151"/>
      <c r="G4" s="6" t="s">
        <v>33</v>
      </c>
      <c r="H4" s="7"/>
    </row>
    <row r="5" spans="1:8" ht="28.5" customHeight="1">
      <c r="A5" s="8" t="s">
        <v>35</v>
      </c>
      <c r="B5" s="8" t="s">
        <v>79</v>
      </c>
      <c r="C5" s="9" t="s">
        <v>9</v>
      </c>
      <c r="D5" s="9" t="s">
        <v>36</v>
      </c>
      <c r="E5" s="9" t="s">
        <v>9</v>
      </c>
      <c r="F5" s="9" t="s">
        <v>36</v>
      </c>
      <c r="G5" s="9" t="s">
        <v>34</v>
      </c>
      <c r="H5" s="7"/>
    </row>
    <row r="6" spans="1:7" ht="21">
      <c r="A6" s="27" t="s">
        <v>71</v>
      </c>
      <c r="B6" s="28"/>
      <c r="C6" s="29"/>
      <c r="D6" s="29"/>
      <c r="E6" s="29"/>
      <c r="F6" s="29"/>
      <c r="G6" s="29"/>
    </row>
    <row r="7" spans="1:7" ht="21">
      <c r="A7" s="36" t="s">
        <v>37</v>
      </c>
      <c r="B7" s="34">
        <v>30</v>
      </c>
      <c r="C7" s="35">
        <v>5072798.12</v>
      </c>
      <c r="D7" s="35">
        <v>7885678.41</v>
      </c>
      <c r="E7" s="35">
        <v>5149920.62</v>
      </c>
      <c r="F7" s="35">
        <v>8049408.41</v>
      </c>
      <c r="G7" s="35"/>
    </row>
    <row r="8" spans="1:7" ht="21">
      <c r="A8" s="36" t="s">
        <v>38</v>
      </c>
      <c r="B8" s="34">
        <v>10</v>
      </c>
      <c r="C8" s="35">
        <v>12864.29</v>
      </c>
      <c r="D8" s="35">
        <v>31250.69</v>
      </c>
      <c r="E8" s="35">
        <v>12864.29</v>
      </c>
      <c r="F8" s="35">
        <v>31250.69</v>
      </c>
      <c r="G8" s="35"/>
    </row>
    <row r="9" spans="1:7" ht="21">
      <c r="A9" s="36" t="s">
        <v>39</v>
      </c>
      <c r="B9" s="37">
        <v>53</v>
      </c>
      <c r="C9" s="35">
        <v>7749</v>
      </c>
      <c r="D9" s="35">
        <v>28390.2</v>
      </c>
      <c r="E9" s="35">
        <v>7749</v>
      </c>
      <c r="F9" s="35">
        <v>28390.2</v>
      </c>
      <c r="G9" s="35"/>
    </row>
    <row r="10" spans="1:7" ht="21">
      <c r="A10" s="36" t="s">
        <v>40</v>
      </c>
      <c r="B10" s="34">
        <v>30</v>
      </c>
      <c r="C10" s="35">
        <v>376.42</v>
      </c>
      <c r="D10" s="35">
        <v>1862.77</v>
      </c>
      <c r="E10" s="35">
        <v>376.42</v>
      </c>
      <c r="F10" s="35">
        <v>1862.77</v>
      </c>
      <c r="G10" s="35"/>
    </row>
    <row r="11" spans="1:7" ht="21">
      <c r="A11" s="36" t="s">
        <v>41</v>
      </c>
      <c r="B11" s="34">
        <v>6</v>
      </c>
      <c r="C11" s="35">
        <v>1300</v>
      </c>
      <c r="D11" s="35">
        <v>314489</v>
      </c>
      <c r="E11" s="35">
        <v>1300</v>
      </c>
      <c r="F11" s="35">
        <v>314489</v>
      </c>
      <c r="G11" s="35"/>
    </row>
    <row r="12" spans="1:7" ht="21">
      <c r="A12" s="36" t="s">
        <v>42</v>
      </c>
      <c r="B12" s="34">
        <v>6</v>
      </c>
      <c r="C12" s="35">
        <v>130</v>
      </c>
      <c r="D12" s="35">
        <v>4556.9</v>
      </c>
      <c r="E12" s="35">
        <v>130</v>
      </c>
      <c r="F12" s="35">
        <v>4556.9</v>
      </c>
      <c r="G12" s="35"/>
    </row>
    <row r="13" spans="1:7" ht="21">
      <c r="A13" s="42" t="s">
        <v>43</v>
      </c>
      <c r="B13" s="43"/>
      <c r="C13" s="26"/>
      <c r="D13" s="26"/>
      <c r="E13" s="26"/>
      <c r="F13" s="26"/>
      <c r="G13" s="26"/>
    </row>
    <row r="14" spans="1:7" ht="28.5" customHeight="1">
      <c r="A14" s="44" t="s">
        <v>44</v>
      </c>
      <c r="B14" s="23">
        <f aca="true" t="shared" si="0" ref="B14:G14">SUM(B7:B13)</f>
        <v>135</v>
      </c>
      <c r="C14" s="11">
        <f t="shared" si="0"/>
        <v>5095217.83</v>
      </c>
      <c r="D14" s="11">
        <f t="shared" si="0"/>
        <v>8266227.970000001</v>
      </c>
      <c r="E14" s="11">
        <f t="shared" si="0"/>
        <v>5172340.33</v>
      </c>
      <c r="F14" s="11">
        <f t="shared" si="0"/>
        <v>8429957.97</v>
      </c>
      <c r="G14" s="11">
        <f t="shared" si="0"/>
        <v>0</v>
      </c>
    </row>
    <row r="15" spans="1:7" ht="21">
      <c r="A15" s="30" t="s">
        <v>80</v>
      </c>
      <c r="B15" s="31"/>
      <c r="C15" s="32"/>
      <c r="D15" s="32"/>
      <c r="E15" s="32"/>
      <c r="F15" s="32"/>
      <c r="G15" s="32"/>
    </row>
    <row r="16" spans="1:7" ht="21">
      <c r="A16" s="33" t="s">
        <v>81</v>
      </c>
      <c r="B16" s="34"/>
      <c r="C16" s="35"/>
      <c r="D16" s="35"/>
      <c r="E16" s="35"/>
      <c r="F16" s="35"/>
      <c r="G16" s="35"/>
    </row>
    <row r="17" spans="1:7" ht="21">
      <c r="A17" s="36" t="s">
        <v>72</v>
      </c>
      <c r="B17" s="34"/>
      <c r="C17" s="35"/>
      <c r="D17" s="35"/>
      <c r="E17" s="35"/>
      <c r="F17" s="35"/>
      <c r="G17" s="35"/>
    </row>
    <row r="18" spans="1:7" ht="21">
      <c r="A18" s="36" t="s">
        <v>45</v>
      </c>
      <c r="B18" s="37">
        <v>1459</v>
      </c>
      <c r="C18" s="35">
        <v>541640</v>
      </c>
      <c r="D18" s="35">
        <v>635140</v>
      </c>
      <c r="E18" s="35">
        <v>541640</v>
      </c>
      <c r="F18" s="35">
        <v>635140</v>
      </c>
      <c r="G18" s="35"/>
    </row>
    <row r="19" spans="1:7" ht="21">
      <c r="A19" s="36" t="s">
        <v>46</v>
      </c>
      <c r="B19" s="34">
        <v>119</v>
      </c>
      <c r="C19" s="35">
        <v>39750</v>
      </c>
      <c r="D19" s="35">
        <v>79500</v>
      </c>
      <c r="E19" s="35">
        <v>39750</v>
      </c>
      <c r="F19" s="35">
        <v>79500</v>
      </c>
      <c r="G19" s="35"/>
    </row>
    <row r="20" spans="1:7" ht="21">
      <c r="A20" s="36" t="s">
        <v>47</v>
      </c>
      <c r="B20" s="34">
        <v>7</v>
      </c>
      <c r="C20" s="35">
        <v>1612</v>
      </c>
      <c r="D20" s="35">
        <v>17740.5</v>
      </c>
      <c r="E20" s="35">
        <v>1760</v>
      </c>
      <c r="F20" s="35">
        <v>17740.5</v>
      </c>
      <c r="G20" s="35"/>
    </row>
    <row r="21" spans="1:7" ht="21">
      <c r="A21" s="36" t="s">
        <v>84</v>
      </c>
      <c r="B21" s="34"/>
      <c r="C21" s="35"/>
      <c r="D21" s="35"/>
      <c r="E21" s="35"/>
      <c r="F21" s="35"/>
      <c r="G21" s="35"/>
    </row>
    <row r="22" spans="1:7" ht="21">
      <c r="A22" s="36" t="s">
        <v>49</v>
      </c>
      <c r="B22" s="34">
        <v>1344</v>
      </c>
      <c r="C22" s="35">
        <v>41460</v>
      </c>
      <c r="D22" s="35">
        <v>85000</v>
      </c>
      <c r="E22" s="35">
        <v>41460</v>
      </c>
      <c r="F22" s="35">
        <v>85000</v>
      </c>
      <c r="G22" s="35"/>
    </row>
    <row r="23" spans="1:7" ht="21">
      <c r="A23" s="36" t="s">
        <v>85</v>
      </c>
      <c r="B23" s="34">
        <v>28</v>
      </c>
      <c r="C23" s="35">
        <v>1160</v>
      </c>
      <c r="D23" s="35">
        <v>2190</v>
      </c>
      <c r="E23" s="35">
        <v>1160</v>
      </c>
      <c r="F23" s="35">
        <v>2190</v>
      </c>
      <c r="G23" s="35"/>
    </row>
    <row r="24" spans="1:7" ht="21">
      <c r="A24" s="36" t="s">
        <v>73</v>
      </c>
      <c r="B24" s="34"/>
      <c r="C24" s="35"/>
      <c r="D24" s="35"/>
      <c r="E24" s="35"/>
      <c r="F24" s="35"/>
      <c r="G24" s="35"/>
    </row>
    <row r="25" spans="1:7" ht="21">
      <c r="A25" s="36" t="s">
        <v>50</v>
      </c>
      <c r="B25" s="34"/>
      <c r="C25" s="35"/>
      <c r="D25" s="35"/>
      <c r="E25" s="35"/>
      <c r="F25" s="35"/>
      <c r="G25" s="35"/>
    </row>
    <row r="26" spans="1:7" ht="21">
      <c r="A26" s="36" t="s">
        <v>51</v>
      </c>
      <c r="B26" s="34">
        <v>41</v>
      </c>
      <c r="C26" s="35">
        <v>94869</v>
      </c>
      <c r="D26" s="35">
        <v>213229</v>
      </c>
      <c r="E26" s="35">
        <v>92869</v>
      </c>
      <c r="F26" s="35">
        <v>211229</v>
      </c>
      <c r="G26" s="35">
        <v>2000</v>
      </c>
    </row>
    <row r="27" spans="1:7" ht="21">
      <c r="A27" s="36" t="s">
        <v>52</v>
      </c>
      <c r="B27" s="34"/>
      <c r="C27" s="35"/>
      <c r="D27" s="35"/>
      <c r="E27" s="35"/>
      <c r="F27" s="35"/>
      <c r="G27" s="35"/>
    </row>
    <row r="28" spans="1:7" ht="21">
      <c r="A28" s="36" t="s">
        <v>53</v>
      </c>
      <c r="B28" s="34">
        <v>8</v>
      </c>
      <c r="C28" s="35">
        <v>12920</v>
      </c>
      <c r="D28" s="35">
        <v>37135</v>
      </c>
      <c r="E28" s="35">
        <v>12920</v>
      </c>
      <c r="F28" s="35">
        <v>37135</v>
      </c>
      <c r="G28" s="35"/>
    </row>
    <row r="29" spans="1:7" ht="21">
      <c r="A29" s="36" t="s">
        <v>91</v>
      </c>
      <c r="B29" s="34"/>
      <c r="C29" s="35"/>
      <c r="D29" s="35"/>
      <c r="E29" s="35"/>
      <c r="F29" s="35"/>
      <c r="G29" s="35"/>
    </row>
    <row r="30" spans="1:7" ht="21">
      <c r="A30" s="36" t="s">
        <v>92</v>
      </c>
      <c r="B30" s="34">
        <v>14</v>
      </c>
      <c r="C30" s="35">
        <v>6205</v>
      </c>
      <c r="D30" s="35">
        <v>59900</v>
      </c>
      <c r="E30" s="35">
        <v>6205</v>
      </c>
      <c r="F30" s="35">
        <v>59900</v>
      </c>
      <c r="G30" s="35"/>
    </row>
    <row r="31" spans="1:7" ht="21">
      <c r="A31" s="36" t="s">
        <v>54</v>
      </c>
      <c r="B31" s="34">
        <v>16</v>
      </c>
      <c r="C31" s="35">
        <v>290</v>
      </c>
      <c r="D31" s="35">
        <v>490</v>
      </c>
      <c r="E31" s="35">
        <v>290</v>
      </c>
      <c r="F31" s="35">
        <v>490</v>
      </c>
      <c r="G31" s="35"/>
    </row>
    <row r="32" spans="1:7" ht="21">
      <c r="A32" s="36" t="s">
        <v>86</v>
      </c>
      <c r="B32" s="34">
        <v>375</v>
      </c>
      <c r="C32" s="38">
        <v>37500</v>
      </c>
      <c r="D32" s="35">
        <v>69900</v>
      </c>
      <c r="E32" s="38">
        <v>37500</v>
      </c>
      <c r="F32" s="35">
        <v>69900</v>
      </c>
      <c r="G32" s="35"/>
    </row>
    <row r="33" spans="1:7" ht="21">
      <c r="A33" s="36" t="s">
        <v>87</v>
      </c>
      <c r="B33" s="34"/>
      <c r="C33" s="38"/>
      <c r="D33" s="35">
        <v>2000</v>
      </c>
      <c r="E33" s="38"/>
      <c r="F33" s="35">
        <v>2000</v>
      </c>
      <c r="G33" s="35"/>
    </row>
    <row r="34" spans="1:7" ht="21">
      <c r="A34" s="36" t="s">
        <v>88</v>
      </c>
      <c r="B34" s="34"/>
      <c r="C34" s="35"/>
      <c r="D34" s="35"/>
      <c r="E34" s="35"/>
      <c r="F34" s="35"/>
      <c r="G34" s="35"/>
    </row>
    <row r="35" spans="1:7" ht="21">
      <c r="A35" s="36" t="s">
        <v>74</v>
      </c>
      <c r="B35" s="34"/>
      <c r="C35" s="35"/>
      <c r="D35" s="35"/>
      <c r="E35" s="35"/>
      <c r="F35" s="35"/>
      <c r="G35" s="35"/>
    </row>
    <row r="36" spans="1:7" ht="21">
      <c r="A36" s="36" t="s">
        <v>55</v>
      </c>
      <c r="B36" s="34">
        <v>569</v>
      </c>
      <c r="C36" s="35">
        <v>79794</v>
      </c>
      <c r="D36" s="35">
        <v>160333</v>
      </c>
      <c r="E36" s="35">
        <v>79794</v>
      </c>
      <c r="F36" s="35">
        <v>160333</v>
      </c>
      <c r="G36" s="35"/>
    </row>
    <row r="37" spans="1:7" ht="21">
      <c r="A37" s="36" t="s">
        <v>75</v>
      </c>
      <c r="B37" s="34"/>
      <c r="C37" s="35"/>
      <c r="D37" s="35"/>
      <c r="E37" s="35"/>
      <c r="F37" s="35"/>
      <c r="G37" s="35"/>
    </row>
    <row r="38" spans="1:7" ht="21">
      <c r="A38" s="36" t="s">
        <v>56</v>
      </c>
      <c r="B38" s="37">
        <v>880</v>
      </c>
      <c r="C38" s="35">
        <v>18560</v>
      </c>
      <c r="D38" s="35">
        <v>32350</v>
      </c>
      <c r="E38" s="35">
        <v>18560</v>
      </c>
      <c r="F38" s="35">
        <v>32350</v>
      </c>
      <c r="G38" s="35"/>
    </row>
    <row r="39" spans="1:7" ht="21">
      <c r="A39" s="36" t="s">
        <v>57</v>
      </c>
      <c r="B39" s="34"/>
      <c r="C39" s="38"/>
      <c r="D39" s="38"/>
      <c r="E39" s="38"/>
      <c r="F39" s="38"/>
      <c r="G39" s="35"/>
    </row>
    <row r="40" spans="1:7" ht="21">
      <c r="A40" s="42" t="s">
        <v>89</v>
      </c>
      <c r="B40" s="25">
        <v>8</v>
      </c>
      <c r="C40" s="26">
        <v>25327</v>
      </c>
      <c r="D40" s="26">
        <v>30597</v>
      </c>
      <c r="E40" s="26">
        <v>25327</v>
      </c>
      <c r="F40" s="26">
        <v>30597</v>
      </c>
      <c r="G40" s="26"/>
    </row>
    <row r="41" spans="1:7" ht="21">
      <c r="A41" s="54" t="s">
        <v>90</v>
      </c>
      <c r="B41" s="53">
        <f aca="true" t="shared" si="1" ref="B41:G41">SUM(B18:B40)</f>
        <v>4868</v>
      </c>
      <c r="C41" s="9">
        <f t="shared" si="1"/>
        <v>901087</v>
      </c>
      <c r="D41" s="9">
        <f t="shared" si="1"/>
        <v>1425504.5</v>
      </c>
      <c r="E41" s="10">
        <f t="shared" si="1"/>
        <v>899235</v>
      </c>
      <c r="F41" s="10">
        <f t="shared" si="1"/>
        <v>1423504.5</v>
      </c>
      <c r="G41" s="11">
        <f t="shared" si="1"/>
        <v>2000</v>
      </c>
    </row>
    <row r="42" spans="1:7" ht="21">
      <c r="A42" s="14"/>
      <c r="B42" s="22"/>
      <c r="C42" s="15"/>
      <c r="D42" s="15"/>
      <c r="E42" s="15"/>
      <c r="F42" s="15"/>
      <c r="G42" s="15"/>
    </row>
    <row r="43" spans="1:8" ht="21">
      <c r="A43" s="14"/>
      <c r="B43" s="22"/>
      <c r="C43" s="15"/>
      <c r="D43" s="15"/>
      <c r="E43" s="15"/>
      <c r="F43" s="15"/>
      <c r="G43" s="15"/>
      <c r="H43" s="7"/>
    </row>
    <row r="44" spans="1:7" ht="21">
      <c r="A44" s="150" t="s">
        <v>70</v>
      </c>
      <c r="B44" s="150"/>
      <c r="C44" s="150"/>
      <c r="D44" s="150"/>
      <c r="E44" s="150"/>
      <c r="F44" s="150"/>
      <c r="G44" s="150"/>
    </row>
    <row r="45" spans="1:7" ht="21">
      <c r="A45" s="3"/>
      <c r="B45" s="18"/>
      <c r="G45" s="4"/>
    </row>
    <row r="46" spans="1:7" ht="27" customHeight="1">
      <c r="A46" s="5"/>
      <c r="B46" s="16" t="s">
        <v>78</v>
      </c>
      <c r="C46" s="151" t="s">
        <v>31</v>
      </c>
      <c r="D46" s="151"/>
      <c r="E46" s="151" t="s">
        <v>32</v>
      </c>
      <c r="F46" s="151"/>
      <c r="G46" s="12" t="s">
        <v>33</v>
      </c>
    </row>
    <row r="47" spans="1:7" ht="27" customHeight="1">
      <c r="A47" s="8" t="s">
        <v>35</v>
      </c>
      <c r="B47" s="8" t="s">
        <v>79</v>
      </c>
      <c r="C47" s="9" t="s">
        <v>9</v>
      </c>
      <c r="D47" s="9" t="s">
        <v>36</v>
      </c>
      <c r="E47" s="9" t="s">
        <v>9</v>
      </c>
      <c r="F47" s="9" t="s">
        <v>36</v>
      </c>
      <c r="G47" s="9" t="s">
        <v>34</v>
      </c>
    </row>
    <row r="48" spans="1:7" ht="27" customHeight="1">
      <c r="A48" s="27" t="s">
        <v>76</v>
      </c>
      <c r="B48" s="28"/>
      <c r="C48" s="29"/>
      <c r="D48" s="29"/>
      <c r="E48" s="29"/>
      <c r="F48" s="29"/>
      <c r="G48" s="29"/>
    </row>
    <row r="49" spans="1:7" ht="27" customHeight="1">
      <c r="A49" s="36" t="s">
        <v>82</v>
      </c>
      <c r="B49" s="34">
        <v>6</v>
      </c>
      <c r="C49" s="35">
        <v>48962</v>
      </c>
      <c r="D49" s="35">
        <v>97924</v>
      </c>
      <c r="E49" s="35">
        <v>48962</v>
      </c>
      <c r="F49" s="35">
        <v>97924</v>
      </c>
      <c r="G49" s="35"/>
    </row>
    <row r="50" spans="1:7" ht="27" customHeight="1">
      <c r="A50" s="42" t="s">
        <v>59</v>
      </c>
      <c r="B50" s="45"/>
      <c r="C50" s="47"/>
      <c r="D50" s="47"/>
      <c r="E50" s="47"/>
      <c r="F50" s="47"/>
      <c r="G50" s="46"/>
    </row>
    <row r="51" spans="1:7" ht="21">
      <c r="A51" s="30" t="s">
        <v>60</v>
      </c>
      <c r="B51" s="31"/>
      <c r="C51" s="32"/>
      <c r="D51" s="32"/>
      <c r="E51" s="32"/>
      <c r="F51" s="32"/>
      <c r="G51" s="32"/>
    </row>
    <row r="52" spans="1:7" ht="21">
      <c r="A52" s="44" t="s">
        <v>61</v>
      </c>
      <c r="B52" s="20">
        <f>SUM(B42:B51)</f>
        <v>6</v>
      </c>
      <c r="C52" s="11">
        <f>SUM(C49:C51)</f>
        <v>48962</v>
      </c>
      <c r="D52" s="11">
        <f>SUM(D49:D51)</f>
        <v>97924</v>
      </c>
      <c r="E52" s="11">
        <f>SUM(E49:E51)</f>
        <v>48962</v>
      </c>
      <c r="F52" s="11">
        <f>SUM(F49:F51)</f>
        <v>97924</v>
      </c>
      <c r="G52" s="11"/>
    </row>
    <row r="53" spans="1:8" ht="21">
      <c r="A53" s="30" t="s">
        <v>77</v>
      </c>
      <c r="B53" s="31"/>
      <c r="C53" s="32"/>
      <c r="D53" s="32"/>
      <c r="E53" s="32"/>
      <c r="F53" s="32"/>
      <c r="G53" s="32"/>
      <c r="H53" s="7"/>
    </row>
    <row r="54" spans="1:8" ht="21">
      <c r="A54" s="39" t="s">
        <v>62</v>
      </c>
      <c r="B54" s="52">
        <v>20</v>
      </c>
      <c r="C54" s="41">
        <v>641652</v>
      </c>
      <c r="D54" s="41">
        <v>996211.67</v>
      </c>
      <c r="E54" s="41">
        <v>671569</v>
      </c>
      <c r="F54" s="38">
        <v>996211.67</v>
      </c>
      <c r="G54" s="35"/>
      <c r="H54" s="7"/>
    </row>
    <row r="55" spans="1:8" ht="21">
      <c r="A55" s="36" t="s">
        <v>63</v>
      </c>
      <c r="B55" s="40">
        <v>12</v>
      </c>
      <c r="C55" s="41">
        <v>9000</v>
      </c>
      <c r="D55" s="41">
        <v>14400</v>
      </c>
      <c r="E55" s="41">
        <v>9000</v>
      </c>
      <c r="F55" s="38">
        <v>14400</v>
      </c>
      <c r="G55" s="35"/>
      <c r="H55" s="7"/>
    </row>
    <row r="56" spans="1:8" ht="21">
      <c r="A56" s="36" t="s">
        <v>64</v>
      </c>
      <c r="B56" s="34">
        <v>3</v>
      </c>
      <c r="C56" s="35">
        <v>14460</v>
      </c>
      <c r="D56" s="35">
        <v>280881</v>
      </c>
      <c r="E56" s="35">
        <v>14460</v>
      </c>
      <c r="F56" s="35">
        <v>280881</v>
      </c>
      <c r="G56" s="35"/>
      <c r="H56" s="7"/>
    </row>
    <row r="57" spans="1:8" ht="21">
      <c r="A57" s="36" t="s">
        <v>65</v>
      </c>
      <c r="B57" s="34">
        <v>1</v>
      </c>
      <c r="C57" s="35">
        <v>14040</v>
      </c>
      <c r="D57" s="35">
        <v>14040</v>
      </c>
      <c r="E57" s="35">
        <v>14040</v>
      </c>
      <c r="F57" s="35">
        <v>14040</v>
      </c>
      <c r="G57" s="35"/>
      <c r="H57" s="7"/>
    </row>
    <row r="58" spans="1:7" ht="21">
      <c r="A58" s="36" t="s">
        <v>83</v>
      </c>
      <c r="B58" s="34">
        <v>164</v>
      </c>
      <c r="C58" s="35">
        <v>3280</v>
      </c>
      <c r="D58" s="35">
        <v>6580</v>
      </c>
      <c r="E58" s="35">
        <v>3280</v>
      </c>
      <c r="F58" s="35">
        <v>6580</v>
      </c>
      <c r="G58" s="35"/>
    </row>
    <row r="59" spans="1:7" ht="21">
      <c r="A59" s="36" t="s">
        <v>14</v>
      </c>
      <c r="B59" s="34">
        <v>1</v>
      </c>
      <c r="C59" s="35">
        <v>1250</v>
      </c>
      <c r="D59" s="35">
        <v>1610</v>
      </c>
      <c r="E59" s="35">
        <v>1250</v>
      </c>
      <c r="F59" s="35">
        <v>1610</v>
      </c>
      <c r="G59" s="35"/>
    </row>
    <row r="60" spans="1:7" ht="20.25" customHeight="1">
      <c r="A60" s="49" t="s">
        <v>15</v>
      </c>
      <c r="B60" s="50">
        <v>8</v>
      </c>
      <c r="C60" s="51">
        <v>160</v>
      </c>
      <c r="D60" s="51">
        <v>320</v>
      </c>
      <c r="E60" s="51">
        <v>160</v>
      </c>
      <c r="F60" s="46">
        <v>320</v>
      </c>
      <c r="G60" s="46"/>
    </row>
    <row r="61" spans="1:8" ht="21">
      <c r="A61" s="39" t="s">
        <v>16</v>
      </c>
      <c r="B61" s="40">
        <v>1</v>
      </c>
      <c r="C61" s="48">
        <v>60</v>
      </c>
      <c r="D61" s="48">
        <v>180</v>
      </c>
      <c r="E61" s="48">
        <v>60</v>
      </c>
      <c r="F61" s="35">
        <v>180</v>
      </c>
      <c r="G61" s="35"/>
      <c r="H61" s="7"/>
    </row>
    <row r="62" spans="1:8" ht="21">
      <c r="A62" s="39" t="s">
        <v>19</v>
      </c>
      <c r="B62" s="40">
        <v>1</v>
      </c>
      <c r="C62" s="48">
        <v>399884</v>
      </c>
      <c r="D62" s="48">
        <v>399884</v>
      </c>
      <c r="E62" s="48">
        <v>399884</v>
      </c>
      <c r="F62" s="35">
        <v>399884</v>
      </c>
      <c r="G62" s="55"/>
      <c r="H62" s="7"/>
    </row>
    <row r="63" spans="1:8" ht="21">
      <c r="A63" s="39" t="s">
        <v>18</v>
      </c>
      <c r="B63" s="40">
        <v>1</v>
      </c>
      <c r="C63" s="48">
        <v>500</v>
      </c>
      <c r="D63" s="48">
        <v>500</v>
      </c>
      <c r="E63" s="48">
        <v>500</v>
      </c>
      <c r="F63" s="35">
        <v>500</v>
      </c>
      <c r="G63" s="35"/>
      <c r="H63" s="7"/>
    </row>
    <row r="64" spans="1:8" ht="21">
      <c r="A64" s="56" t="s">
        <v>66</v>
      </c>
      <c r="B64" s="25">
        <f>SUM(B54:B63)</f>
        <v>212</v>
      </c>
      <c r="C64" s="26">
        <f>SUM(C53:C63)</f>
        <v>1084286</v>
      </c>
      <c r="D64" s="26">
        <f>SUM(D53:D63)</f>
        <v>1714606.67</v>
      </c>
      <c r="E64" s="26">
        <f>SUM(E53:E63)</f>
        <v>1114203</v>
      </c>
      <c r="F64" s="26">
        <f>SUM(F53:F63)</f>
        <v>1714606.67</v>
      </c>
      <c r="G64" s="26">
        <f>SUM(G53:G61)</f>
        <v>0</v>
      </c>
      <c r="H64" s="7"/>
    </row>
    <row r="65" spans="1:8" ht="21">
      <c r="A65" s="56" t="s">
        <v>67</v>
      </c>
      <c r="B65" s="21">
        <f aca="true" t="shared" si="2" ref="B65:G65">SUM(B14+B41+B52+B64)</f>
        <v>5221</v>
      </c>
      <c r="C65" s="24">
        <f t="shared" si="2"/>
        <v>7129552.83</v>
      </c>
      <c r="D65" s="24">
        <f t="shared" si="2"/>
        <v>11504263.14</v>
      </c>
      <c r="E65" s="24">
        <f t="shared" si="2"/>
        <v>7234740.33</v>
      </c>
      <c r="F65" s="24">
        <f t="shared" si="2"/>
        <v>11665993.14</v>
      </c>
      <c r="G65" s="24">
        <f t="shared" si="2"/>
        <v>2000</v>
      </c>
      <c r="H65" s="7"/>
    </row>
    <row r="66" spans="1:8" ht="21">
      <c r="A66" s="56" t="s">
        <v>68</v>
      </c>
      <c r="B66" s="20"/>
      <c r="C66" s="11">
        <v>406.28</v>
      </c>
      <c r="D66" s="11">
        <v>1512.68</v>
      </c>
      <c r="E66" s="11">
        <v>406.28</v>
      </c>
      <c r="F66" s="11">
        <v>1512.68</v>
      </c>
      <c r="G66" s="11"/>
      <c r="H66" s="7"/>
    </row>
    <row r="67" spans="1:8" ht="21.75" thickBot="1">
      <c r="A67" s="57" t="s">
        <v>69</v>
      </c>
      <c r="B67" s="58">
        <f>+B65</f>
        <v>5221</v>
      </c>
      <c r="C67" s="13">
        <f>C65-C66</f>
        <v>7129146.55</v>
      </c>
      <c r="D67" s="13">
        <f>D65-D66</f>
        <v>11502750.46</v>
      </c>
      <c r="E67" s="13">
        <f>+E65-E66</f>
        <v>7234334.05</v>
      </c>
      <c r="F67" s="13">
        <f>+F65-F66</f>
        <v>11664480.46</v>
      </c>
      <c r="G67" s="13">
        <f>+G65-G66</f>
        <v>2000</v>
      </c>
      <c r="H67" s="7"/>
    </row>
    <row r="68" spans="1:8" ht="21.75" thickTop="1">
      <c r="A68" s="14"/>
      <c r="B68" s="19"/>
      <c r="C68" s="15"/>
      <c r="D68" s="15"/>
      <c r="E68" s="15"/>
      <c r="F68" s="15"/>
      <c r="G68" s="15"/>
      <c r="H68" s="7"/>
    </row>
    <row r="69" spans="1:8" ht="21">
      <c r="A69" s="14"/>
      <c r="B69" s="19"/>
      <c r="C69" s="15"/>
      <c r="D69" s="15"/>
      <c r="E69" s="15"/>
      <c r="F69" s="15"/>
      <c r="G69" s="15"/>
      <c r="H69" s="7"/>
    </row>
    <row r="70" spans="1:8" ht="21">
      <c r="A70" s="14"/>
      <c r="B70" s="19"/>
      <c r="C70" s="15"/>
      <c r="D70" s="15"/>
      <c r="E70" s="15"/>
      <c r="F70" s="15"/>
      <c r="G70" s="15"/>
      <c r="H70" s="7"/>
    </row>
    <row r="71" spans="1:8" ht="21">
      <c r="A71" s="14"/>
      <c r="B71" s="19"/>
      <c r="C71" s="15"/>
      <c r="D71" s="15" t="s">
        <v>12</v>
      </c>
      <c r="E71" s="15"/>
      <c r="F71" s="15"/>
      <c r="G71" s="15"/>
      <c r="H71" s="7"/>
    </row>
    <row r="72" spans="1:8" ht="21">
      <c r="A72" s="14"/>
      <c r="B72" s="19"/>
      <c r="C72" s="15"/>
      <c r="D72" s="15" t="s">
        <v>13</v>
      </c>
      <c r="E72" s="15"/>
      <c r="F72" s="15"/>
      <c r="G72" s="15"/>
      <c r="H72" s="14"/>
    </row>
    <row r="73" spans="1:8" ht="21">
      <c r="A73" s="14"/>
      <c r="B73" s="19"/>
      <c r="C73" s="15"/>
      <c r="D73" s="15" t="s">
        <v>11</v>
      </c>
      <c r="E73" s="15"/>
      <c r="F73" s="15"/>
      <c r="G73" s="15"/>
      <c r="H73" s="14"/>
    </row>
    <row r="74" spans="1:8" ht="21">
      <c r="A74" s="14"/>
      <c r="B74" s="19"/>
      <c r="C74" s="15"/>
      <c r="D74" s="15" t="s">
        <v>10</v>
      </c>
      <c r="E74" s="15"/>
      <c r="F74" s="15"/>
      <c r="G74" s="15"/>
      <c r="H74" s="14"/>
    </row>
    <row r="75" spans="1:8" ht="23.25">
      <c r="A75" s="145" t="s">
        <v>58</v>
      </c>
      <c r="B75" s="145"/>
      <c r="C75" s="145"/>
      <c r="D75" s="145"/>
      <c r="E75" s="145"/>
      <c r="F75" s="145"/>
      <c r="G75" s="145"/>
      <c r="H75" s="14"/>
    </row>
    <row r="76" spans="1:8" ht="23.25">
      <c r="A76" s="145" t="s">
        <v>20</v>
      </c>
      <c r="B76" s="145"/>
      <c r="C76" s="145"/>
      <c r="D76" s="145"/>
      <c r="E76" s="145"/>
      <c r="F76" s="145"/>
      <c r="G76" s="145"/>
      <c r="H76" s="14"/>
    </row>
    <row r="77" spans="1:8" ht="21">
      <c r="A77" s="3"/>
      <c r="B77" s="18"/>
      <c r="C77" s="4"/>
      <c r="D77" s="4"/>
      <c r="E77" s="4"/>
      <c r="F77" s="4"/>
      <c r="G77" s="4"/>
      <c r="H77" s="14"/>
    </row>
    <row r="78" spans="1:8" ht="21">
      <c r="A78" s="5"/>
      <c r="B78" s="16" t="s">
        <v>78</v>
      </c>
      <c r="C78" s="151" t="s">
        <v>31</v>
      </c>
      <c r="D78" s="151"/>
      <c r="E78" s="151" t="s">
        <v>32</v>
      </c>
      <c r="F78" s="151"/>
      <c r="G78" s="6" t="s">
        <v>33</v>
      </c>
      <c r="H78" s="14"/>
    </row>
    <row r="79" spans="1:8" ht="21">
      <c r="A79" s="8" t="s">
        <v>35</v>
      </c>
      <c r="B79" s="8" t="s">
        <v>79</v>
      </c>
      <c r="C79" s="9" t="s">
        <v>9</v>
      </c>
      <c r="D79" s="9" t="s">
        <v>36</v>
      </c>
      <c r="E79" s="9" t="s">
        <v>9</v>
      </c>
      <c r="F79" s="9" t="s">
        <v>36</v>
      </c>
      <c r="G79" s="9" t="s">
        <v>34</v>
      </c>
      <c r="H79" s="14"/>
    </row>
    <row r="80" spans="1:8" ht="21">
      <c r="A80" s="27" t="s">
        <v>71</v>
      </c>
      <c r="B80" s="28"/>
      <c r="C80" s="29"/>
      <c r="D80" s="29"/>
      <c r="E80" s="29"/>
      <c r="F80" s="29"/>
      <c r="G80" s="29"/>
      <c r="H80" s="14"/>
    </row>
    <row r="81" spans="1:8" ht="21">
      <c r="A81" s="36" t="s">
        <v>37</v>
      </c>
      <c r="B81" s="34">
        <v>36</v>
      </c>
      <c r="C81" s="35">
        <v>575725.39</v>
      </c>
      <c r="D81" s="35">
        <v>8461403.8</v>
      </c>
      <c r="E81" s="35">
        <v>627415.39</v>
      </c>
      <c r="F81" s="35">
        <v>8676823.8</v>
      </c>
      <c r="G81" s="35"/>
      <c r="H81" s="14"/>
    </row>
    <row r="82" spans="1:8" ht="21">
      <c r="A82" s="36" t="s">
        <v>38</v>
      </c>
      <c r="B82" s="34">
        <v>6</v>
      </c>
      <c r="C82" s="35">
        <v>16461.11</v>
      </c>
      <c r="D82" s="35">
        <v>47711.8</v>
      </c>
      <c r="E82" s="35">
        <v>16461.11</v>
      </c>
      <c r="F82" s="35">
        <v>47711.8</v>
      </c>
      <c r="G82" s="35"/>
      <c r="H82" s="14"/>
    </row>
    <row r="83" spans="1:8" ht="21">
      <c r="A83" s="36" t="s">
        <v>39</v>
      </c>
      <c r="B83" s="37">
        <v>27</v>
      </c>
      <c r="C83" s="35">
        <v>3506.5</v>
      </c>
      <c r="D83" s="35">
        <v>31896.7</v>
      </c>
      <c r="E83" s="35">
        <v>3506.5</v>
      </c>
      <c r="F83" s="35">
        <v>31896.7</v>
      </c>
      <c r="G83" s="35"/>
      <c r="H83" s="14"/>
    </row>
    <row r="84" spans="1:8" ht="21">
      <c r="A84" s="36" t="s">
        <v>40</v>
      </c>
      <c r="B84" s="34">
        <v>22</v>
      </c>
      <c r="C84" s="35">
        <v>909.08</v>
      </c>
      <c r="D84" s="35">
        <v>2771.85</v>
      </c>
      <c r="E84" s="35">
        <v>909.08</v>
      </c>
      <c r="F84" s="35">
        <v>2771.85</v>
      </c>
      <c r="G84" s="35"/>
      <c r="H84" s="14"/>
    </row>
    <row r="85" spans="1:8" ht="21">
      <c r="A85" s="36" t="s">
        <v>41</v>
      </c>
      <c r="B85" s="34">
        <v>12</v>
      </c>
      <c r="C85" s="35">
        <v>34732.5</v>
      </c>
      <c r="D85" s="35">
        <v>349221.5</v>
      </c>
      <c r="E85" s="35">
        <v>34732.5</v>
      </c>
      <c r="F85" s="35">
        <v>349221.5</v>
      </c>
      <c r="G85" s="35"/>
      <c r="H85" s="14"/>
    </row>
    <row r="86" spans="1:8" ht="21">
      <c r="A86" s="36" t="s">
        <v>42</v>
      </c>
      <c r="B86" s="34">
        <v>11</v>
      </c>
      <c r="C86" s="35">
        <v>3552.45</v>
      </c>
      <c r="D86" s="35">
        <v>8109.35</v>
      </c>
      <c r="E86" s="35">
        <v>3552.45</v>
      </c>
      <c r="F86" s="35">
        <v>8109.35</v>
      </c>
      <c r="G86" s="35"/>
      <c r="H86" s="14"/>
    </row>
    <row r="87" spans="1:8" ht="21">
      <c r="A87" s="42" t="s">
        <v>43</v>
      </c>
      <c r="B87" s="43"/>
      <c r="C87" s="26"/>
      <c r="D87" s="26"/>
      <c r="E87" s="26"/>
      <c r="F87" s="26"/>
      <c r="G87" s="26"/>
      <c r="H87" s="14"/>
    </row>
    <row r="88" spans="1:7" ht="28.5" customHeight="1">
      <c r="A88" s="44" t="s">
        <v>44</v>
      </c>
      <c r="B88" s="23">
        <f aca="true" t="shared" si="3" ref="B88:G88">SUM(B81:B87)</f>
        <v>114</v>
      </c>
      <c r="C88" s="11">
        <f t="shared" si="3"/>
        <v>634887.0299999999</v>
      </c>
      <c r="D88" s="11">
        <f t="shared" si="3"/>
        <v>8901115</v>
      </c>
      <c r="E88" s="11">
        <f t="shared" si="3"/>
        <v>686577.0299999999</v>
      </c>
      <c r="F88" s="11">
        <f t="shared" si="3"/>
        <v>9116535</v>
      </c>
      <c r="G88" s="11">
        <f t="shared" si="3"/>
        <v>0</v>
      </c>
    </row>
    <row r="89" spans="1:7" ht="28.5" customHeight="1">
      <c r="A89" s="30" t="s">
        <v>80</v>
      </c>
      <c r="B89" s="31"/>
      <c r="C89" s="32"/>
      <c r="D89" s="32"/>
      <c r="E89" s="32"/>
      <c r="F89" s="32"/>
      <c r="G89" s="32"/>
    </row>
    <row r="90" spans="1:7" ht="28.5" customHeight="1">
      <c r="A90" s="33" t="s">
        <v>81</v>
      </c>
      <c r="B90" s="34"/>
      <c r="C90" s="35"/>
      <c r="D90" s="35"/>
      <c r="E90" s="35"/>
      <c r="F90" s="35"/>
      <c r="G90" s="35"/>
    </row>
    <row r="91" spans="1:7" ht="28.5" customHeight="1">
      <c r="A91" s="36" t="s">
        <v>72</v>
      </c>
      <c r="B91" s="34"/>
      <c r="C91" s="35"/>
      <c r="D91" s="35"/>
      <c r="E91" s="35"/>
      <c r="F91" s="35"/>
      <c r="G91" s="35"/>
    </row>
    <row r="92" spans="1:8" ht="21">
      <c r="A92" s="36" t="s">
        <v>45</v>
      </c>
      <c r="B92" s="37">
        <v>2009</v>
      </c>
      <c r="C92" s="35">
        <v>757070</v>
      </c>
      <c r="D92" s="35">
        <v>1392210</v>
      </c>
      <c r="E92" s="35">
        <v>757070</v>
      </c>
      <c r="F92" s="35">
        <v>1392210</v>
      </c>
      <c r="G92" s="35"/>
      <c r="H92" s="14"/>
    </row>
    <row r="93" spans="1:8" ht="21">
      <c r="A93" s="36" t="s">
        <v>46</v>
      </c>
      <c r="B93" s="34">
        <v>97</v>
      </c>
      <c r="C93" s="35">
        <v>25500</v>
      </c>
      <c r="D93" s="35">
        <v>105000</v>
      </c>
      <c r="E93" s="35">
        <v>25500</v>
      </c>
      <c r="F93" s="35">
        <v>105000</v>
      </c>
      <c r="G93" s="35"/>
      <c r="H93" s="14"/>
    </row>
    <row r="94" spans="1:8" ht="21">
      <c r="A94" s="36" t="s">
        <v>47</v>
      </c>
      <c r="B94" s="34">
        <v>12</v>
      </c>
      <c r="C94" s="35">
        <v>4449.5</v>
      </c>
      <c r="D94" s="35">
        <v>22190</v>
      </c>
      <c r="E94" s="35">
        <v>4449.5</v>
      </c>
      <c r="F94" s="35">
        <v>22190</v>
      </c>
      <c r="G94" s="35"/>
      <c r="H94" s="14"/>
    </row>
    <row r="95" spans="1:8" ht="21">
      <c r="A95" s="36" t="s">
        <v>84</v>
      </c>
      <c r="B95" s="34"/>
      <c r="C95" s="35"/>
      <c r="D95" s="35"/>
      <c r="E95" s="35"/>
      <c r="F95" s="35"/>
      <c r="G95" s="35"/>
      <c r="H95" s="14"/>
    </row>
    <row r="96" spans="1:8" ht="21">
      <c r="A96" s="36" t="s">
        <v>49</v>
      </c>
      <c r="B96" s="34">
        <v>1241</v>
      </c>
      <c r="C96" s="35">
        <v>37980</v>
      </c>
      <c r="D96" s="35">
        <v>122980</v>
      </c>
      <c r="E96" s="35">
        <v>37980</v>
      </c>
      <c r="F96" s="35">
        <v>122980</v>
      </c>
      <c r="G96" s="35"/>
      <c r="H96" s="14"/>
    </row>
    <row r="97" spans="1:8" ht="21">
      <c r="A97" s="36" t="s">
        <v>85</v>
      </c>
      <c r="B97" s="34">
        <v>21</v>
      </c>
      <c r="C97" s="35">
        <v>800</v>
      </c>
      <c r="D97" s="35">
        <v>2990</v>
      </c>
      <c r="E97" s="35">
        <v>780</v>
      </c>
      <c r="F97" s="35">
        <v>2970</v>
      </c>
      <c r="G97" s="35">
        <v>20</v>
      </c>
      <c r="H97" s="14"/>
    </row>
    <row r="98" spans="1:8" ht="21">
      <c r="A98" s="36" t="s">
        <v>73</v>
      </c>
      <c r="B98" s="34"/>
      <c r="C98" s="35"/>
      <c r="D98" s="35"/>
      <c r="E98" s="35"/>
      <c r="F98" s="35"/>
      <c r="G98" s="35"/>
      <c r="H98" s="14"/>
    </row>
    <row r="99" spans="1:8" ht="21">
      <c r="A99" s="36" t="s">
        <v>50</v>
      </c>
      <c r="B99" s="34"/>
      <c r="C99" s="35"/>
      <c r="D99" s="35"/>
      <c r="E99" s="35"/>
      <c r="F99" s="35"/>
      <c r="G99" s="35"/>
      <c r="H99" s="14"/>
    </row>
    <row r="100" spans="1:8" ht="21">
      <c r="A100" s="36" t="s">
        <v>51</v>
      </c>
      <c r="B100" s="34">
        <v>134</v>
      </c>
      <c r="C100" s="35">
        <v>317120</v>
      </c>
      <c r="D100" s="35">
        <v>530349</v>
      </c>
      <c r="E100" s="35">
        <v>319120</v>
      </c>
      <c r="F100" s="35">
        <v>530349</v>
      </c>
      <c r="G100" s="35"/>
      <c r="H100" s="14"/>
    </row>
    <row r="101" spans="1:8" ht="21">
      <c r="A101" s="36" t="s">
        <v>52</v>
      </c>
      <c r="B101" s="34"/>
      <c r="C101" s="35"/>
      <c r="D101" s="35"/>
      <c r="E101" s="35"/>
      <c r="F101" s="35"/>
      <c r="G101" s="35"/>
      <c r="H101" s="14"/>
    </row>
    <row r="102" spans="1:8" ht="21">
      <c r="A102" s="36" t="s">
        <v>53</v>
      </c>
      <c r="B102" s="34">
        <v>11</v>
      </c>
      <c r="C102" s="35">
        <v>27000</v>
      </c>
      <c r="D102" s="35">
        <v>64135</v>
      </c>
      <c r="E102" s="35">
        <v>27000</v>
      </c>
      <c r="F102" s="35">
        <v>64135</v>
      </c>
      <c r="G102" s="35"/>
      <c r="H102" s="14"/>
    </row>
    <row r="103" spans="1:8" ht="21">
      <c r="A103" s="36" t="s">
        <v>91</v>
      </c>
      <c r="B103" s="34"/>
      <c r="C103" s="35"/>
      <c r="D103" s="35"/>
      <c r="E103" s="35"/>
      <c r="F103" s="35"/>
      <c r="G103" s="35"/>
      <c r="H103" s="14"/>
    </row>
    <row r="104" spans="1:8" ht="21">
      <c r="A104" s="36" t="s">
        <v>92</v>
      </c>
      <c r="B104" s="34">
        <v>7</v>
      </c>
      <c r="C104" s="35">
        <v>3860</v>
      </c>
      <c r="D104" s="35">
        <v>63760</v>
      </c>
      <c r="E104" s="35">
        <v>3860</v>
      </c>
      <c r="F104" s="35">
        <v>63760</v>
      </c>
      <c r="G104" s="35"/>
      <c r="H104" s="14"/>
    </row>
    <row r="105" spans="1:8" ht="21">
      <c r="A105" s="36" t="s">
        <v>54</v>
      </c>
      <c r="B105" s="34">
        <v>22</v>
      </c>
      <c r="C105" s="35">
        <v>255</v>
      </c>
      <c r="D105" s="35">
        <v>745</v>
      </c>
      <c r="E105" s="35">
        <v>245</v>
      </c>
      <c r="F105" s="35">
        <v>735</v>
      </c>
      <c r="G105" s="35">
        <v>10</v>
      </c>
      <c r="H105" s="14"/>
    </row>
    <row r="106" spans="1:8" ht="21">
      <c r="A106" s="36" t="s">
        <v>86</v>
      </c>
      <c r="B106" s="34">
        <v>221</v>
      </c>
      <c r="C106" s="38">
        <v>22100</v>
      </c>
      <c r="D106" s="35">
        <v>92000</v>
      </c>
      <c r="E106" s="38">
        <v>22100</v>
      </c>
      <c r="F106" s="35">
        <v>92000</v>
      </c>
      <c r="G106" s="35"/>
      <c r="H106" s="14"/>
    </row>
    <row r="107" spans="1:7" ht="21">
      <c r="A107" s="36" t="s">
        <v>87</v>
      </c>
      <c r="B107" s="34">
        <v>5</v>
      </c>
      <c r="C107" s="38">
        <v>10000</v>
      </c>
      <c r="D107" s="35">
        <v>12000</v>
      </c>
      <c r="E107" s="38">
        <v>10000</v>
      </c>
      <c r="F107" s="35">
        <v>12000</v>
      </c>
      <c r="G107" s="35"/>
    </row>
    <row r="108" spans="1:7" ht="21">
      <c r="A108" s="36" t="s">
        <v>88</v>
      </c>
      <c r="B108" s="34">
        <v>18</v>
      </c>
      <c r="C108" s="35">
        <v>13500</v>
      </c>
      <c r="D108" s="35">
        <v>13500</v>
      </c>
      <c r="E108" s="35">
        <v>13500</v>
      </c>
      <c r="F108" s="35">
        <v>13500</v>
      </c>
      <c r="G108" s="35"/>
    </row>
    <row r="109" spans="1:7" ht="21">
      <c r="A109" s="36" t="s">
        <v>74</v>
      </c>
      <c r="B109" s="34"/>
      <c r="C109" s="35"/>
      <c r="D109" s="35"/>
      <c r="E109" s="35"/>
      <c r="F109" s="35"/>
      <c r="G109" s="35"/>
    </row>
    <row r="110" spans="1:7" ht="21">
      <c r="A110" s="36" t="s">
        <v>55</v>
      </c>
      <c r="B110" s="34">
        <v>541</v>
      </c>
      <c r="C110" s="35">
        <v>76785</v>
      </c>
      <c r="D110" s="35">
        <v>237118</v>
      </c>
      <c r="E110" s="35">
        <v>76785</v>
      </c>
      <c r="F110" s="35">
        <v>237118</v>
      </c>
      <c r="G110" s="35"/>
    </row>
    <row r="111" spans="1:7" ht="21">
      <c r="A111" s="36" t="s">
        <v>75</v>
      </c>
      <c r="B111" s="34"/>
      <c r="C111" s="35"/>
      <c r="D111" s="35"/>
      <c r="E111" s="35"/>
      <c r="F111" s="35"/>
      <c r="G111" s="35"/>
    </row>
    <row r="112" spans="1:7" ht="21">
      <c r="A112" s="36" t="s">
        <v>56</v>
      </c>
      <c r="B112" s="37">
        <v>585</v>
      </c>
      <c r="C112" s="35">
        <v>14110</v>
      </c>
      <c r="D112" s="35">
        <v>46460</v>
      </c>
      <c r="E112" s="35">
        <v>14110</v>
      </c>
      <c r="F112" s="35">
        <v>46460</v>
      </c>
      <c r="G112" s="35"/>
    </row>
    <row r="113" spans="1:7" ht="21">
      <c r="A113" s="36" t="s">
        <v>57</v>
      </c>
      <c r="B113" s="34"/>
      <c r="C113" s="38"/>
      <c r="D113" s="38"/>
      <c r="E113" s="38"/>
      <c r="F113" s="38"/>
      <c r="G113" s="35"/>
    </row>
    <row r="114" spans="1:7" ht="21">
      <c r="A114" s="42" t="s">
        <v>89</v>
      </c>
      <c r="B114" s="25">
        <v>14</v>
      </c>
      <c r="C114" s="26">
        <v>27558</v>
      </c>
      <c r="D114" s="26">
        <v>58155</v>
      </c>
      <c r="E114" s="26">
        <v>27558</v>
      </c>
      <c r="F114" s="26">
        <v>58155</v>
      </c>
      <c r="G114" s="26"/>
    </row>
    <row r="115" spans="1:7" ht="21">
      <c r="A115" s="54" t="s">
        <v>90</v>
      </c>
      <c r="B115" s="53">
        <f aca="true" t="shared" si="4" ref="B115:G115">SUM(B92:B114)</f>
        <v>4938</v>
      </c>
      <c r="C115" s="9">
        <f t="shared" si="4"/>
        <v>1338087.5</v>
      </c>
      <c r="D115" s="9">
        <f t="shared" si="4"/>
        <v>2763592</v>
      </c>
      <c r="E115" s="10">
        <f t="shared" si="4"/>
        <v>1340057.5</v>
      </c>
      <c r="F115" s="10">
        <f t="shared" si="4"/>
        <v>2763562</v>
      </c>
      <c r="G115" s="11">
        <f t="shared" si="4"/>
        <v>30</v>
      </c>
    </row>
    <row r="116" spans="1:7" ht="21">
      <c r="A116" s="14"/>
      <c r="B116" s="22"/>
      <c r="C116" s="15"/>
      <c r="D116" s="15"/>
      <c r="E116" s="15"/>
      <c r="F116" s="15"/>
      <c r="G116" s="15"/>
    </row>
    <row r="117" spans="1:7" ht="21">
      <c r="A117" s="14"/>
      <c r="B117" s="22"/>
      <c r="C117" s="15"/>
      <c r="D117" s="15"/>
      <c r="E117" s="15"/>
      <c r="F117" s="15"/>
      <c r="G117" s="15"/>
    </row>
    <row r="118" spans="1:7" ht="21">
      <c r="A118" s="150" t="s">
        <v>70</v>
      </c>
      <c r="B118" s="150"/>
      <c r="C118" s="150"/>
      <c r="D118" s="150"/>
      <c r="E118" s="150"/>
      <c r="F118" s="150"/>
      <c r="G118" s="150"/>
    </row>
    <row r="119" spans="1:7" ht="21">
      <c r="A119" s="3"/>
      <c r="B119" s="18"/>
      <c r="G119" s="4"/>
    </row>
    <row r="120" spans="1:7" ht="21">
      <c r="A120" s="5"/>
      <c r="B120" s="16" t="s">
        <v>78</v>
      </c>
      <c r="C120" s="151" t="s">
        <v>31</v>
      </c>
      <c r="D120" s="151"/>
      <c r="E120" s="151" t="s">
        <v>32</v>
      </c>
      <c r="F120" s="151"/>
      <c r="G120" s="12" t="s">
        <v>33</v>
      </c>
    </row>
    <row r="121" spans="1:7" ht="21">
      <c r="A121" s="8" t="s">
        <v>35</v>
      </c>
      <c r="B121" s="8" t="s">
        <v>79</v>
      </c>
      <c r="C121" s="9" t="s">
        <v>9</v>
      </c>
      <c r="D121" s="9" t="s">
        <v>36</v>
      </c>
      <c r="E121" s="9" t="s">
        <v>9</v>
      </c>
      <c r="F121" s="9" t="s">
        <v>36</v>
      </c>
      <c r="G121" s="9" t="s">
        <v>34</v>
      </c>
    </row>
    <row r="122" spans="1:7" ht="21">
      <c r="A122" s="27" t="s">
        <v>76</v>
      </c>
      <c r="B122" s="28"/>
      <c r="C122" s="29"/>
      <c r="D122" s="29"/>
      <c r="E122" s="29"/>
      <c r="F122" s="29"/>
      <c r="G122" s="29"/>
    </row>
    <row r="123" spans="1:7" ht="21">
      <c r="A123" s="36" t="s">
        <v>82</v>
      </c>
      <c r="B123" s="34">
        <v>6</v>
      </c>
      <c r="C123" s="35">
        <v>48962</v>
      </c>
      <c r="D123" s="35">
        <v>146886</v>
      </c>
      <c r="E123" s="35">
        <v>48962</v>
      </c>
      <c r="F123" s="35">
        <v>146886</v>
      </c>
      <c r="G123" s="35"/>
    </row>
    <row r="124" spans="1:7" ht="21">
      <c r="A124" s="42" t="s">
        <v>59</v>
      </c>
      <c r="B124" s="45"/>
      <c r="C124" s="47"/>
      <c r="D124" s="47"/>
      <c r="E124" s="47"/>
      <c r="F124" s="47"/>
      <c r="G124" s="46"/>
    </row>
    <row r="125" spans="1:7" ht="21">
      <c r="A125" s="30" t="s">
        <v>60</v>
      </c>
      <c r="B125" s="31">
        <v>1</v>
      </c>
      <c r="C125" s="32">
        <v>233416.65</v>
      </c>
      <c r="D125" s="32">
        <v>233416.65</v>
      </c>
      <c r="E125" s="32">
        <v>233416.65</v>
      </c>
      <c r="F125" s="32">
        <v>233416.65</v>
      </c>
      <c r="G125" s="32"/>
    </row>
    <row r="126" spans="1:7" ht="21">
      <c r="A126" s="44" t="s">
        <v>61</v>
      </c>
      <c r="B126" s="20">
        <f>SUM(B116:B125)</f>
        <v>7</v>
      </c>
      <c r="C126" s="11">
        <f>SUM(C123:C125)</f>
        <v>282378.65</v>
      </c>
      <c r="D126" s="11">
        <f>SUM(D123:D125)</f>
        <v>380302.65</v>
      </c>
      <c r="E126" s="11">
        <f>SUM(E123:E125)</f>
        <v>282378.65</v>
      </c>
      <c r="F126" s="11">
        <f>SUM(F123:F125)</f>
        <v>380302.65</v>
      </c>
      <c r="G126" s="11"/>
    </row>
    <row r="127" spans="1:7" ht="21">
      <c r="A127" s="30" t="s">
        <v>77</v>
      </c>
      <c r="B127" s="31"/>
      <c r="C127" s="32"/>
      <c r="D127" s="32"/>
      <c r="E127" s="32"/>
      <c r="F127" s="32"/>
      <c r="G127" s="32"/>
    </row>
    <row r="128" spans="1:7" ht="21">
      <c r="A128" s="39" t="s">
        <v>62</v>
      </c>
      <c r="B128" s="52">
        <v>1</v>
      </c>
      <c r="C128" s="41">
        <v>700</v>
      </c>
      <c r="D128" s="41">
        <v>996911.67</v>
      </c>
      <c r="E128" s="41">
        <v>700</v>
      </c>
      <c r="F128" s="38">
        <v>996911.67</v>
      </c>
      <c r="G128" s="35"/>
    </row>
    <row r="129" spans="1:7" ht="21">
      <c r="A129" s="36" t="s">
        <v>63</v>
      </c>
      <c r="B129" s="40">
        <v>46</v>
      </c>
      <c r="C129" s="41">
        <v>41350</v>
      </c>
      <c r="D129" s="41">
        <v>55750</v>
      </c>
      <c r="E129" s="41">
        <v>41350</v>
      </c>
      <c r="F129" s="38">
        <v>55750</v>
      </c>
      <c r="G129" s="35"/>
    </row>
    <row r="130" spans="1:7" ht="21">
      <c r="A130" s="36" t="s">
        <v>101</v>
      </c>
      <c r="B130" s="34">
        <v>1</v>
      </c>
      <c r="C130" s="35">
        <v>4460</v>
      </c>
      <c r="D130" s="35">
        <v>285341</v>
      </c>
      <c r="E130" s="35">
        <v>4460</v>
      </c>
      <c r="F130" s="35">
        <v>285341</v>
      </c>
      <c r="G130" s="35"/>
    </row>
    <row r="131" spans="1:7" ht="21">
      <c r="A131" s="56" t="s">
        <v>66</v>
      </c>
      <c r="B131" s="25">
        <f>SUM(B128:B130)</f>
        <v>48</v>
      </c>
      <c r="C131" s="26">
        <f>SUM(C127:C130)</f>
        <v>46510</v>
      </c>
      <c r="D131" s="26">
        <f>SUM(D127:D130)</f>
        <v>1338002.67</v>
      </c>
      <c r="E131" s="26">
        <f>SUM(E127:E130)</f>
        <v>46510</v>
      </c>
      <c r="F131" s="26">
        <f>SUM(F127:F130)</f>
        <v>1338002.67</v>
      </c>
      <c r="G131" s="26">
        <f>SUM(G127:G130)</f>
        <v>0</v>
      </c>
    </row>
    <row r="132" spans="1:7" ht="21">
      <c r="A132" s="56" t="s">
        <v>67</v>
      </c>
      <c r="B132" s="21">
        <f aca="true" t="shared" si="5" ref="B132:G132">SUM(B88+B115+B126+B131)</f>
        <v>5107</v>
      </c>
      <c r="C132" s="24">
        <f t="shared" si="5"/>
        <v>2301863.1799999997</v>
      </c>
      <c r="D132" s="24">
        <f t="shared" si="5"/>
        <v>13383012.32</v>
      </c>
      <c r="E132" s="24">
        <f t="shared" si="5"/>
        <v>2355523.1799999997</v>
      </c>
      <c r="F132" s="24">
        <f t="shared" si="5"/>
        <v>13598402.32</v>
      </c>
      <c r="G132" s="24">
        <f t="shared" si="5"/>
        <v>30</v>
      </c>
    </row>
    <row r="133" spans="1:7" ht="21">
      <c r="A133" s="56" t="s">
        <v>68</v>
      </c>
      <c r="B133" s="20"/>
      <c r="C133" s="11">
        <v>220.79</v>
      </c>
      <c r="D133" s="11">
        <v>1733.47</v>
      </c>
      <c r="E133" s="11">
        <v>220.79</v>
      </c>
      <c r="F133" s="11">
        <v>1733.47</v>
      </c>
      <c r="G133" s="11"/>
    </row>
    <row r="134" spans="1:7" ht="21.75" thickBot="1">
      <c r="A134" s="57" t="s">
        <v>69</v>
      </c>
      <c r="B134" s="58">
        <f>+B132</f>
        <v>5107</v>
      </c>
      <c r="C134" s="13">
        <f>C132-C133</f>
        <v>2301642.3899999997</v>
      </c>
      <c r="D134" s="13">
        <f>D132-D133</f>
        <v>13381278.85</v>
      </c>
      <c r="E134" s="13">
        <f>+E132-E133</f>
        <v>2355302.3899999997</v>
      </c>
      <c r="F134" s="13">
        <f>+F132-F133</f>
        <v>13596668.85</v>
      </c>
      <c r="G134" s="13">
        <f>+G132-G133</f>
        <v>30</v>
      </c>
    </row>
    <row r="135" spans="1:7" ht="21.75" thickTop="1">
      <c r="A135" s="14"/>
      <c r="B135" s="19"/>
      <c r="C135" s="15"/>
      <c r="D135" s="15"/>
      <c r="E135" s="15"/>
      <c r="F135" s="15"/>
      <c r="G135" s="15"/>
    </row>
    <row r="136" spans="1:7" ht="21">
      <c r="A136" s="14" t="s">
        <v>23</v>
      </c>
      <c r="B136" s="19"/>
      <c r="C136" s="15"/>
      <c r="D136" s="15"/>
      <c r="E136" s="15"/>
      <c r="F136" s="15"/>
      <c r="G136" s="15"/>
    </row>
    <row r="137" spans="1:7" ht="21">
      <c r="A137" s="14" t="s">
        <v>21</v>
      </c>
      <c r="B137" s="19"/>
      <c r="C137" s="15"/>
      <c r="D137" s="15"/>
      <c r="E137" s="15"/>
      <c r="F137" s="15"/>
      <c r="G137" s="15"/>
    </row>
    <row r="138" spans="1:7" ht="21">
      <c r="A138" s="14" t="s">
        <v>22</v>
      </c>
      <c r="B138" s="19"/>
      <c r="C138" s="15"/>
      <c r="D138" s="15" t="s">
        <v>12</v>
      </c>
      <c r="E138" s="15"/>
      <c r="F138" s="15"/>
      <c r="G138" s="15"/>
    </row>
    <row r="139" spans="1:7" ht="21">
      <c r="A139" s="14"/>
      <c r="B139" s="19"/>
      <c r="C139" s="15"/>
      <c r="D139" s="15" t="s">
        <v>13</v>
      </c>
      <c r="E139" s="15"/>
      <c r="F139" s="15"/>
      <c r="G139" s="15"/>
    </row>
    <row r="140" spans="1:7" ht="21">
      <c r="A140" s="14"/>
      <c r="B140" s="19"/>
      <c r="C140" s="15"/>
      <c r="D140" s="15" t="s">
        <v>11</v>
      </c>
      <c r="E140" s="15"/>
      <c r="F140" s="15"/>
      <c r="G140" s="15"/>
    </row>
    <row r="141" spans="1:7" ht="21">
      <c r="A141" s="14"/>
      <c r="B141" s="19"/>
      <c r="C141" s="15"/>
      <c r="D141" s="15" t="s">
        <v>10</v>
      </c>
      <c r="E141" s="15"/>
      <c r="F141" s="15"/>
      <c r="G141" s="15"/>
    </row>
    <row r="142" spans="1:7" ht="21">
      <c r="A142" s="14"/>
      <c r="B142" s="22"/>
      <c r="C142" s="15"/>
      <c r="D142" s="15"/>
      <c r="E142" s="15"/>
      <c r="F142" s="15"/>
      <c r="G142" s="15"/>
    </row>
    <row r="143" spans="1:7" ht="23.25">
      <c r="A143" s="145" t="s">
        <v>58</v>
      </c>
      <c r="B143" s="145"/>
      <c r="C143" s="145"/>
      <c r="D143" s="145"/>
      <c r="E143" s="145"/>
      <c r="F143" s="145"/>
      <c r="G143" s="145"/>
    </row>
    <row r="144" spans="1:7" ht="23.25">
      <c r="A144" s="145" t="s">
        <v>24</v>
      </c>
      <c r="B144" s="145"/>
      <c r="C144" s="145"/>
      <c r="D144" s="145"/>
      <c r="E144" s="145"/>
      <c r="F144" s="145"/>
      <c r="G144" s="145"/>
    </row>
    <row r="145" spans="1:7" ht="21">
      <c r="A145" s="3"/>
      <c r="B145" s="18"/>
      <c r="C145" s="4"/>
      <c r="D145" s="4"/>
      <c r="E145" s="4"/>
      <c r="F145" s="4"/>
      <c r="G145" s="4"/>
    </row>
    <row r="146" spans="1:7" ht="21">
      <c r="A146" s="5"/>
      <c r="B146" s="16" t="s">
        <v>78</v>
      </c>
      <c r="C146" s="151" t="s">
        <v>31</v>
      </c>
      <c r="D146" s="151"/>
      <c r="E146" s="151" t="s">
        <v>32</v>
      </c>
      <c r="F146" s="151"/>
      <c r="G146" s="6" t="s">
        <v>33</v>
      </c>
    </row>
    <row r="147" spans="1:7" ht="21">
      <c r="A147" s="8" t="s">
        <v>35</v>
      </c>
      <c r="B147" s="8" t="s">
        <v>79</v>
      </c>
      <c r="C147" s="9" t="s">
        <v>9</v>
      </c>
      <c r="D147" s="9" t="s">
        <v>36</v>
      </c>
      <c r="E147" s="9" t="s">
        <v>9</v>
      </c>
      <c r="F147" s="9" t="s">
        <v>36</v>
      </c>
      <c r="G147" s="9" t="s">
        <v>34</v>
      </c>
    </row>
    <row r="148" spans="1:7" ht="21">
      <c r="A148" s="27" t="s">
        <v>71</v>
      </c>
      <c r="B148" s="28"/>
      <c r="C148" s="29"/>
      <c r="D148" s="29"/>
      <c r="E148" s="29"/>
      <c r="F148" s="29"/>
      <c r="G148" s="29"/>
    </row>
    <row r="149" spans="1:7" ht="21">
      <c r="A149" s="36" t="s">
        <v>37</v>
      </c>
      <c r="B149" s="34">
        <v>207</v>
      </c>
      <c r="C149" s="35">
        <v>4052243.41</v>
      </c>
      <c r="D149" s="35">
        <v>12513647.21</v>
      </c>
      <c r="E149" s="35">
        <v>4128793.41</v>
      </c>
      <c r="F149" s="35">
        <v>12805617.21</v>
      </c>
      <c r="G149" s="35"/>
    </row>
    <row r="150" spans="1:7" ht="21">
      <c r="A150" s="36" t="s">
        <v>38</v>
      </c>
      <c r="B150" s="34">
        <v>10</v>
      </c>
      <c r="C150" s="35">
        <v>10079.45</v>
      </c>
      <c r="D150" s="35">
        <v>57791.25</v>
      </c>
      <c r="E150" s="35">
        <v>10079.45</v>
      </c>
      <c r="F150" s="35">
        <v>57791.25</v>
      </c>
      <c r="G150" s="35"/>
    </row>
    <row r="151" spans="1:7" ht="21">
      <c r="A151" s="36" t="s">
        <v>39</v>
      </c>
      <c r="B151" s="37">
        <v>522</v>
      </c>
      <c r="C151" s="35">
        <v>186982.5</v>
      </c>
      <c r="D151" s="35">
        <v>218879.2</v>
      </c>
      <c r="E151" s="35">
        <v>186982.5</v>
      </c>
      <c r="F151" s="35">
        <v>218879.2</v>
      </c>
      <c r="G151" s="35"/>
    </row>
    <row r="152" spans="1:7" ht="21">
      <c r="A152" s="36" t="s">
        <v>40</v>
      </c>
      <c r="B152" s="34">
        <v>36</v>
      </c>
      <c r="C152" s="35">
        <v>1243.15</v>
      </c>
      <c r="D152" s="35">
        <v>4015</v>
      </c>
      <c r="E152" s="35">
        <v>1243.15</v>
      </c>
      <c r="F152" s="35">
        <v>4015</v>
      </c>
      <c r="G152" s="35"/>
    </row>
    <row r="153" spans="1:7" ht="21">
      <c r="A153" s="36" t="s">
        <v>41</v>
      </c>
      <c r="B153" s="34">
        <v>155</v>
      </c>
      <c r="C153" s="35">
        <v>628213</v>
      </c>
      <c r="D153" s="35">
        <v>977434.5</v>
      </c>
      <c r="E153" s="35">
        <v>627253</v>
      </c>
      <c r="F153" s="35">
        <v>976474.5</v>
      </c>
      <c r="G153" s="35">
        <v>960</v>
      </c>
    </row>
    <row r="154" spans="1:7" ht="21">
      <c r="A154" s="36" t="s">
        <v>42</v>
      </c>
      <c r="B154" s="34" t="s">
        <v>0</v>
      </c>
      <c r="C154" s="35">
        <v>0</v>
      </c>
      <c r="D154" s="35">
        <v>8109.35</v>
      </c>
      <c r="E154" s="35">
        <v>0</v>
      </c>
      <c r="F154" s="35">
        <v>8109.35</v>
      </c>
      <c r="G154" s="35"/>
    </row>
    <row r="155" spans="1:7" ht="21">
      <c r="A155" s="42" t="s">
        <v>43</v>
      </c>
      <c r="B155" s="43"/>
      <c r="C155" s="26"/>
      <c r="D155" s="26"/>
      <c r="E155" s="26"/>
      <c r="F155" s="26"/>
      <c r="G155" s="26"/>
    </row>
    <row r="156" spans="1:7" ht="21">
      <c r="A156" s="44" t="s">
        <v>44</v>
      </c>
      <c r="B156" s="23">
        <f aca="true" t="shared" si="6" ref="B156:G156">SUM(B149:B155)</f>
        <v>930</v>
      </c>
      <c r="C156" s="11">
        <f t="shared" si="6"/>
        <v>4878761.510000001</v>
      </c>
      <c r="D156" s="11">
        <f t="shared" si="6"/>
        <v>13779876.51</v>
      </c>
      <c r="E156" s="11">
        <f t="shared" si="6"/>
        <v>4954351.510000001</v>
      </c>
      <c r="F156" s="11">
        <f t="shared" si="6"/>
        <v>14070886.51</v>
      </c>
      <c r="G156" s="11">
        <f t="shared" si="6"/>
        <v>960</v>
      </c>
    </row>
    <row r="157" spans="1:7" ht="21">
      <c r="A157" s="30" t="s">
        <v>80</v>
      </c>
      <c r="B157" s="31"/>
      <c r="C157" s="32"/>
      <c r="D157" s="32"/>
      <c r="E157" s="32"/>
      <c r="F157" s="32"/>
      <c r="G157" s="32"/>
    </row>
    <row r="158" spans="1:7" ht="21">
      <c r="A158" s="33" t="s">
        <v>81</v>
      </c>
      <c r="B158" s="34"/>
      <c r="C158" s="35"/>
      <c r="D158" s="35"/>
      <c r="E158" s="35"/>
      <c r="F158" s="35"/>
      <c r="G158" s="35"/>
    </row>
    <row r="159" spans="1:7" ht="21">
      <c r="A159" s="36" t="s">
        <v>72</v>
      </c>
      <c r="B159" s="34"/>
      <c r="C159" s="35"/>
      <c r="D159" s="35"/>
      <c r="E159" s="35"/>
      <c r="F159" s="35"/>
      <c r="G159" s="35"/>
    </row>
    <row r="160" spans="1:7" ht="21">
      <c r="A160" s="36" t="s">
        <v>45</v>
      </c>
      <c r="B160" s="37">
        <v>3291</v>
      </c>
      <c r="C160" s="35">
        <v>922320</v>
      </c>
      <c r="D160" s="35">
        <v>2314530</v>
      </c>
      <c r="E160" s="35">
        <v>922320</v>
      </c>
      <c r="F160" s="35">
        <v>2314530</v>
      </c>
      <c r="G160" s="35"/>
    </row>
    <row r="161" spans="1:7" ht="21">
      <c r="A161" s="36" t="s">
        <v>46</v>
      </c>
      <c r="B161" s="34">
        <v>120</v>
      </c>
      <c r="C161" s="35">
        <v>35750</v>
      </c>
      <c r="D161" s="35">
        <v>140750</v>
      </c>
      <c r="E161" s="35">
        <v>35750</v>
      </c>
      <c r="F161" s="35">
        <v>140750</v>
      </c>
      <c r="G161" s="35"/>
    </row>
    <row r="162" spans="1:7" ht="21">
      <c r="A162" s="36" t="s">
        <v>47</v>
      </c>
      <c r="B162" s="34">
        <v>9</v>
      </c>
      <c r="C162" s="35">
        <v>2354</v>
      </c>
      <c r="D162" s="35">
        <v>24544</v>
      </c>
      <c r="E162" s="35">
        <v>2297</v>
      </c>
      <c r="F162" s="35">
        <v>24487</v>
      </c>
      <c r="G162" s="35">
        <v>57</v>
      </c>
    </row>
    <row r="163" spans="1:7" ht="21">
      <c r="A163" s="36" t="s">
        <v>84</v>
      </c>
      <c r="B163" s="34"/>
      <c r="C163" s="35"/>
      <c r="D163" s="35"/>
      <c r="E163" s="35"/>
      <c r="F163" s="35"/>
      <c r="G163" s="35"/>
    </row>
    <row r="164" spans="1:7" ht="21">
      <c r="A164" s="36" t="s">
        <v>49</v>
      </c>
      <c r="B164" s="34">
        <v>1487</v>
      </c>
      <c r="C164" s="35">
        <v>46140</v>
      </c>
      <c r="D164" s="35">
        <v>169120</v>
      </c>
      <c r="E164" s="35">
        <v>46140</v>
      </c>
      <c r="F164" s="35">
        <v>169120</v>
      </c>
      <c r="G164" s="35"/>
    </row>
    <row r="165" spans="1:7" ht="21">
      <c r="A165" s="36" t="s">
        <v>85</v>
      </c>
      <c r="B165" s="34">
        <v>34</v>
      </c>
      <c r="C165" s="35">
        <v>1570</v>
      </c>
      <c r="D165" s="35">
        <v>4560</v>
      </c>
      <c r="E165" s="35">
        <v>1470</v>
      </c>
      <c r="F165" s="35">
        <v>4440</v>
      </c>
      <c r="G165" s="35">
        <v>120</v>
      </c>
    </row>
    <row r="166" spans="1:7" ht="21">
      <c r="A166" s="36" t="s">
        <v>73</v>
      </c>
      <c r="B166" s="34"/>
      <c r="C166" s="35"/>
      <c r="D166" s="35"/>
      <c r="E166" s="35"/>
      <c r="F166" s="35"/>
      <c r="G166" s="35"/>
    </row>
    <row r="167" spans="1:7" ht="21">
      <c r="A167" s="36" t="s">
        <v>50</v>
      </c>
      <c r="B167" s="34"/>
      <c r="C167" s="35"/>
      <c r="D167" s="35"/>
      <c r="E167" s="35"/>
      <c r="F167" s="35"/>
      <c r="G167" s="35"/>
    </row>
    <row r="168" spans="1:7" ht="21">
      <c r="A168" s="36" t="s">
        <v>51</v>
      </c>
      <c r="B168" s="34">
        <v>42</v>
      </c>
      <c r="C168" s="35">
        <v>99675</v>
      </c>
      <c r="D168" s="35">
        <v>630024</v>
      </c>
      <c r="E168" s="35">
        <v>99675</v>
      </c>
      <c r="F168" s="35">
        <v>630024</v>
      </c>
      <c r="G168" s="35"/>
    </row>
    <row r="169" spans="1:7" ht="21">
      <c r="A169" s="36" t="s">
        <v>52</v>
      </c>
      <c r="B169" s="34"/>
      <c r="C169" s="35"/>
      <c r="D169" s="35"/>
      <c r="E169" s="35"/>
      <c r="F169" s="35"/>
      <c r="G169" s="35"/>
    </row>
    <row r="170" spans="1:7" ht="21">
      <c r="A170" s="36" t="s">
        <v>53</v>
      </c>
      <c r="B170" s="34">
        <v>8</v>
      </c>
      <c r="C170" s="35">
        <v>18000</v>
      </c>
      <c r="D170" s="35">
        <v>82135</v>
      </c>
      <c r="E170" s="35">
        <v>18000</v>
      </c>
      <c r="F170" s="35">
        <v>82135</v>
      </c>
      <c r="G170" s="35"/>
    </row>
    <row r="171" spans="1:7" ht="21">
      <c r="A171" s="36" t="s">
        <v>91</v>
      </c>
      <c r="B171" s="34"/>
      <c r="C171" s="35"/>
      <c r="D171" s="35"/>
      <c r="E171" s="35"/>
      <c r="F171" s="35"/>
      <c r="G171" s="35"/>
    </row>
    <row r="172" spans="1:7" ht="21">
      <c r="A172" s="36" t="s">
        <v>92</v>
      </c>
      <c r="B172" s="34">
        <v>16</v>
      </c>
      <c r="C172" s="35">
        <v>7950</v>
      </c>
      <c r="D172" s="35">
        <v>71710</v>
      </c>
      <c r="E172" s="35">
        <v>7950</v>
      </c>
      <c r="F172" s="35">
        <v>71710</v>
      </c>
      <c r="G172" s="35"/>
    </row>
    <row r="173" spans="1:7" ht="21">
      <c r="A173" s="36" t="s">
        <v>54</v>
      </c>
      <c r="B173" s="34">
        <v>9</v>
      </c>
      <c r="C173" s="35">
        <v>90</v>
      </c>
      <c r="D173" s="35">
        <v>835</v>
      </c>
      <c r="E173" s="35">
        <v>100</v>
      </c>
      <c r="F173" s="35">
        <v>835</v>
      </c>
      <c r="G173" s="35"/>
    </row>
    <row r="174" spans="1:7" ht="21">
      <c r="A174" s="36" t="s">
        <v>86</v>
      </c>
      <c r="B174" s="34">
        <v>28</v>
      </c>
      <c r="C174" s="38">
        <v>2800</v>
      </c>
      <c r="D174" s="35">
        <v>94800</v>
      </c>
      <c r="E174" s="38">
        <v>2800</v>
      </c>
      <c r="F174" s="35">
        <v>94800</v>
      </c>
      <c r="G174" s="35"/>
    </row>
    <row r="175" spans="1:7" ht="21">
      <c r="A175" s="36" t="s">
        <v>87</v>
      </c>
      <c r="B175" s="34">
        <v>1</v>
      </c>
      <c r="C175" s="38">
        <v>2000</v>
      </c>
      <c r="D175" s="35">
        <v>14000</v>
      </c>
      <c r="E175" s="38">
        <v>2000</v>
      </c>
      <c r="F175" s="35">
        <v>14000</v>
      </c>
      <c r="G175" s="35"/>
    </row>
    <row r="176" spans="1:7" ht="21">
      <c r="A176" s="36" t="s">
        <v>88</v>
      </c>
      <c r="B176" s="34">
        <v>6</v>
      </c>
      <c r="C176" s="35">
        <v>4500</v>
      </c>
      <c r="D176" s="35">
        <v>18000</v>
      </c>
      <c r="E176" s="35">
        <v>4500</v>
      </c>
      <c r="F176" s="35">
        <v>18000</v>
      </c>
      <c r="G176" s="35"/>
    </row>
    <row r="177" spans="1:7" ht="21">
      <c r="A177" s="36" t="s">
        <v>74</v>
      </c>
      <c r="B177" s="34"/>
      <c r="C177" s="35"/>
      <c r="D177" s="35"/>
      <c r="E177" s="35"/>
      <c r="F177" s="35"/>
      <c r="G177" s="35"/>
    </row>
    <row r="178" spans="1:7" ht="21">
      <c r="A178" s="36" t="s">
        <v>55</v>
      </c>
      <c r="B178" s="34">
        <v>671</v>
      </c>
      <c r="C178" s="35">
        <v>117297</v>
      </c>
      <c r="D178" s="35">
        <v>354415</v>
      </c>
      <c r="E178" s="35">
        <v>117297</v>
      </c>
      <c r="F178" s="35">
        <v>354415</v>
      </c>
      <c r="G178" s="35"/>
    </row>
    <row r="179" spans="1:7" ht="21">
      <c r="A179" s="36" t="s">
        <v>75</v>
      </c>
      <c r="B179" s="34"/>
      <c r="C179" s="35"/>
      <c r="D179" s="35"/>
      <c r="E179" s="35"/>
      <c r="F179" s="35"/>
      <c r="G179" s="35"/>
    </row>
    <row r="180" spans="1:7" ht="21">
      <c r="A180" s="36" t="s">
        <v>56</v>
      </c>
      <c r="B180" s="37">
        <v>725</v>
      </c>
      <c r="C180" s="35">
        <v>15910</v>
      </c>
      <c r="D180" s="35">
        <v>62370</v>
      </c>
      <c r="E180" s="35">
        <v>15910</v>
      </c>
      <c r="F180" s="35">
        <v>62370</v>
      </c>
      <c r="G180" s="35"/>
    </row>
    <row r="181" spans="1:7" ht="21">
      <c r="A181" s="36" t="s">
        <v>57</v>
      </c>
      <c r="B181" s="34"/>
      <c r="C181" s="38"/>
      <c r="D181" s="38"/>
      <c r="E181" s="38"/>
      <c r="F181" s="38"/>
      <c r="G181" s="35"/>
    </row>
    <row r="182" spans="1:7" ht="21">
      <c r="A182" s="42" t="s">
        <v>89</v>
      </c>
      <c r="B182" s="25">
        <v>2</v>
      </c>
      <c r="C182" s="26">
        <v>1000</v>
      </c>
      <c r="D182" s="26">
        <v>59155</v>
      </c>
      <c r="E182" s="26">
        <v>1000</v>
      </c>
      <c r="F182" s="26">
        <v>59155</v>
      </c>
      <c r="G182" s="26"/>
    </row>
    <row r="183" spans="1:7" ht="21">
      <c r="A183" s="54" t="s">
        <v>90</v>
      </c>
      <c r="B183" s="53">
        <f aca="true" t="shared" si="7" ref="B183:G183">SUM(B160:B182)</f>
        <v>6449</v>
      </c>
      <c r="C183" s="9">
        <f t="shared" si="7"/>
        <v>1277356</v>
      </c>
      <c r="D183" s="9">
        <f t="shared" si="7"/>
        <v>4040948</v>
      </c>
      <c r="E183" s="10">
        <f t="shared" si="7"/>
        <v>1277209</v>
      </c>
      <c r="F183" s="10">
        <f t="shared" si="7"/>
        <v>4040771</v>
      </c>
      <c r="G183" s="11">
        <f t="shared" si="7"/>
        <v>177</v>
      </c>
    </row>
    <row r="184" spans="1:7" ht="21">
      <c r="A184" s="14"/>
      <c r="B184" s="22"/>
      <c r="C184" s="15"/>
      <c r="D184" s="15"/>
      <c r="E184" s="15"/>
      <c r="F184" s="15"/>
      <c r="G184" s="15"/>
    </row>
    <row r="185" spans="1:7" ht="21">
      <c r="A185" s="14"/>
      <c r="B185" s="22"/>
      <c r="C185" s="15"/>
      <c r="D185" s="15"/>
      <c r="E185" s="15"/>
      <c r="F185" s="15"/>
      <c r="G185" s="15"/>
    </row>
    <row r="186" spans="1:7" ht="21">
      <c r="A186" s="150" t="s">
        <v>70</v>
      </c>
      <c r="B186" s="150"/>
      <c r="C186" s="150"/>
      <c r="D186" s="150"/>
      <c r="E186" s="150"/>
      <c r="F186" s="150"/>
      <c r="G186" s="150"/>
    </row>
    <row r="187" spans="1:7" ht="21">
      <c r="A187" s="3"/>
      <c r="B187" s="18"/>
      <c r="G187" s="4"/>
    </row>
    <row r="188" spans="1:7" ht="21">
      <c r="A188" s="5"/>
      <c r="B188" s="16" t="s">
        <v>78</v>
      </c>
      <c r="C188" s="151" t="s">
        <v>31</v>
      </c>
      <c r="D188" s="151"/>
      <c r="E188" s="151" t="s">
        <v>32</v>
      </c>
      <c r="F188" s="151"/>
      <c r="G188" s="12" t="s">
        <v>33</v>
      </c>
    </row>
    <row r="189" spans="1:7" ht="21">
      <c r="A189" s="8" t="s">
        <v>35</v>
      </c>
      <c r="B189" s="8" t="s">
        <v>79</v>
      </c>
      <c r="C189" s="9" t="s">
        <v>9</v>
      </c>
      <c r="D189" s="9" t="s">
        <v>36</v>
      </c>
      <c r="E189" s="9" t="s">
        <v>9</v>
      </c>
      <c r="F189" s="9" t="s">
        <v>36</v>
      </c>
      <c r="G189" s="9" t="s">
        <v>34</v>
      </c>
    </row>
    <row r="190" spans="1:7" ht="21">
      <c r="A190" s="27" t="s">
        <v>76</v>
      </c>
      <c r="B190" s="28"/>
      <c r="C190" s="29"/>
      <c r="D190" s="29"/>
      <c r="E190" s="29"/>
      <c r="F190" s="29"/>
      <c r="G190" s="29"/>
    </row>
    <row r="191" spans="1:7" ht="21">
      <c r="A191" s="36" t="s">
        <v>82</v>
      </c>
      <c r="B191" s="34">
        <v>6</v>
      </c>
      <c r="C191" s="35">
        <v>48962</v>
      </c>
      <c r="D191" s="35">
        <v>195848</v>
      </c>
      <c r="E191" s="35">
        <v>48962</v>
      </c>
      <c r="F191" s="35">
        <v>195848</v>
      </c>
      <c r="G191" s="35"/>
    </row>
    <row r="192" spans="1:7" ht="21">
      <c r="A192" s="42" t="s">
        <v>59</v>
      </c>
      <c r="B192" s="45"/>
      <c r="C192" s="47"/>
      <c r="D192" s="47"/>
      <c r="E192" s="47"/>
      <c r="F192" s="47"/>
      <c r="G192" s="46"/>
    </row>
    <row r="193" spans="1:7" ht="21">
      <c r="A193" s="30" t="s">
        <v>60</v>
      </c>
      <c r="B193" s="31">
        <v>1</v>
      </c>
      <c r="C193" s="32">
        <v>14151.36</v>
      </c>
      <c r="D193" s="32">
        <v>247568.013</v>
      </c>
      <c r="E193" s="32">
        <v>14151.36</v>
      </c>
      <c r="F193" s="32">
        <v>247568.01</v>
      </c>
      <c r="G193" s="32"/>
    </row>
    <row r="194" spans="1:7" ht="21">
      <c r="A194" s="44" t="s">
        <v>61</v>
      </c>
      <c r="B194" s="20">
        <f>SUM(B184:B193)</f>
        <v>7</v>
      </c>
      <c r="C194" s="11">
        <f>SUM(C191:C193)</f>
        <v>63113.36</v>
      </c>
      <c r="D194" s="11">
        <f>SUM(D191:D193)</f>
        <v>443416.01300000004</v>
      </c>
      <c r="E194" s="11">
        <f>SUM(E191:E193)</f>
        <v>63113.36</v>
      </c>
      <c r="F194" s="11">
        <f>SUM(F191:F193)</f>
        <v>443416.01</v>
      </c>
      <c r="G194" s="11"/>
    </row>
    <row r="195" spans="1:7" ht="21">
      <c r="A195" s="30" t="s">
        <v>77</v>
      </c>
      <c r="B195" s="31"/>
      <c r="C195" s="32"/>
      <c r="D195" s="32"/>
      <c r="E195" s="32"/>
      <c r="F195" s="32"/>
      <c r="G195" s="32"/>
    </row>
    <row r="196" spans="1:7" ht="21">
      <c r="A196" s="39" t="s">
        <v>62</v>
      </c>
      <c r="B196" s="52">
        <v>1</v>
      </c>
      <c r="C196" s="41">
        <v>19</v>
      </c>
      <c r="D196" s="41">
        <v>996930.67</v>
      </c>
      <c r="E196" s="41">
        <v>19</v>
      </c>
      <c r="F196" s="38">
        <v>996930.67</v>
      </c>
      <c r="G196" s="35"/>
    </row>
    <row r="197" spans="1:7" ht="21">
      <c r="A197" s="36" t="s">
        <v>63</v>
      </c>
      <c r="B197" s="40">
        <v>6</v>
      </c>
      <c r="C197" s="41">
        <v>12600</v>
      </c>
      <c r="D197" s="41">
        <v>68350</v>
      </c>
      <c r="E197" s="41">
        <v>12600</v>
      </c>
      <c r="F197" s="38">
        <v>68350</v>
      </c>
      <c r="G197" s="35"/>
    </row>
    <row r="198" spans="1:7" ht="21">
      <c r="A198" s="36" t="s">
        <v>64</v>
      </c>
      <c r="B198" s="34">
        <v>2</v>
      </c>
      <c r="C198" s="35">
        <v>4460</v>
      </c>
      <c r="D198" s="35">
        <v>289801</v>
      </c>
      <c r="E198" s="35">
        <v>4460</v>
      </c>
      <c r="F198" s="35">
        <v>289801</v>
      </c>
      <c r="G198" s="35"/>
    </row>
    <row r="199" spans="1:7" ht="21">
      <c r="A199" s="36" t="s">
        <v>65</v>
      </c>
      <c r="B199" s="34">
        <v>1</v>
      </c>
      <c r="C199" s="35">
        <v>23184</v>
      </c>
      <c r="D199" s="35">
        <v>50678</v>
      </c>
      <c r="E199" s="35">
        <v>23184</v>
      </c>
      <c r="F199" s="35">
        <v>50678</v>
      </c>
      <c r="G199" s="35"/>
    </row>
    <row r="200" spans="1:7" ht="21">
      <c r="A200" s="36" t="s">
        <v>83</v>
      </c>
      <c r="B200" s="34">
        <v>229</v>
      </c>
      <c r="C200" s="35">
        <v>3780</v>
      </c>
      <c r="D200" s="35">
        <v>13440</v>
      </c>
      <c r="E200" s="35">
        <v>3780</v>
      </c>
      <c r="F200" s="35">
        <v>13440</v>
      </c>
      <c r="G200" s="35"/>
    </row>
    <row r="201" spans="1:7" ht="21">
      <c r="A201" s="36" t="s">
        <v>14</v>
      </c>
      <c r="B201" s="34">
        <v>1</v>
      </c>
      <c r="C201" s="35">
        <v>20</v>
      </c>
      <c r="D201" s="35">
        <v>1630</v>
      </c>
      <c r="E201" s="35">
        <v>20</v>
      </c>
      <c r="F201" s="35">
        <v>1630</v>
      </c>
      <c r="G201" s="35"/>
    </row>
    <row r="202" spans="1:7" ht="21">
      <c r="A202" s="49" t="s">
        <v>15</v>
      </c>
      <c r="B202" s="50">
        <v>7</v>
      </c>
      <c r="C202" s="51">
        <v>140</v>
      </c>
      <c r="D202" s="51">
        <v>700</v>
      </c>
      <c r="E202" s="51">
        <v>140</v>
      </c>
      <c r="F202" s="46">
        <v>700</v>
      </c>
      <c r="G202" s="46"/>
    </row>
    <row r="203" spans="1:7" ht="21">
      <c r="A203" s="39" t="s">
        <v>16</v>
      </c>
      <c r="B203" s="40">
        <v>1</v>
      </c>
      <c r="C203" s="48">
        <v>60</v>
      </c>
      <c r="D203" s="48">
        <v>240</v>
      </c>
      <c r="E203" s="48">
        <v>60</v>
      </c>
      <c r="F203" s="35">
        <v>240</v>
      </c>
      <c r="G203" s="35"/>
    </row>
    <row r="204" spans="1:7" ht="21">
      <c r="A204" s="39" t="s">
        <v>19</v>
      </c>
      <c r="B204" s="40">
        <v>1</v>
      </c>
      <c r="C204" s="48">
        <v>31320.1</v>
      </c>
      <c r="D204" s="48">
        <v>5106208.88</v>
      </c>
      <c r="E204" s="48">
        <v>31320.1</v>
      </c>
      <c r="F204" s="35">
        <v>5106208.88</v>
      </c>
      <c r="G204" s="55"/>
    </row>
    <row r="205" spans="1:7" ht="21">
      <c r="A205" s="39" t="s">
        <v>18</v>
      </c>
      <c r="B205" s="40"/>
      <c r="C205" s="48"/>
      <c r="D205" s="48">
        <v>500</v>
      </c>
      <c r="E205" s="48"/>
      <c r="F205" s="35">
        <v>500</v>
      </c>
      <c r="G205" s="35"/>
    </row>
    <row r="206" spans="1:7" ht="21">
      <c r="A206" s="39" t="s">
        <v>25</v>
      </c>
      <c r="B206" s="50">
        <v>2</v>
      </c>
      <c r="C206" s="51">
        <v>226</v>
      </c>
      <c r="D206" s="51">
        <v>226</v>
      </c>
      <c r="E206" s="51">
        <v>226</v>
      </c>
      <c r="F206" s="46">
        <v>226</v>
      </c>
      <c r="G206" s="46"/>
    </row>
    <row r="207" spans="1:7" ht="21">
      <c r="A207" s="56" t="s">
        <v>66</v>
      </c>
      <c r="B207" s="25">
        <f>SUM(B196:B206)</f>
        <v>251</v>
      </c>
      <c r="C207" s="26">
        <f>SUM(C195:C206)</f>
        <v>75809.1</v>
      </c>
      <c r="D207" s="26">
        <f>SUM(D195:D206)</f>
        <v>6528704.55</v>
      </c>
      <c r="E207" s="26">
        <f>SUM(E195:E206)</f>
        <v>75809.1</v>
      </c>
      <c r="F207" s="26">
        <f>SUM(F195:F206)</f>
        <v>6528704.55</v>
      </c>
      <c r="G207" s="26">
        <f>SUM(G195:G203)</f>
        <v>0</v>
      </c>
    </row>
    <row r="208" spans="1:7" ht="21">
      <c r="A208" s="56" t="s">
        <v>67</v>
      </c>
      <c r="B208" s="21">
        <f aca="true" t="shared" si="8" ref="B208:G208">SUM(B156+B183+B194+B207)</f>
        <v>7637</v>
      </c>
      <c r="C208" s="24">
        <f t="shared" si="8"/>
        <v>6295039.970000001</v>
      </c>
      <c r="D208" s="24">
        <f t="shared" si="8"/>
        <v>24792945.073</v>
      </c>
      <c r="E208" s="24">
        <f t="shared" si="8"/>
        <v>6370482.970000001</v>
      </c>
      <c r="F208" s="24">
        <f t="shared" si="8"/>
        <v>25083778.07</v>
      </c>
      <c r="G208" s="24">
        <f t="shared" si="8"/>
        <v>1137</v>
      </c>
    </row>
    <row r="209" spans="1:7" ht="21">
      <c r="A209" s="56" t="s">
        <v>68</v>
      </c>
      <c r="B209" s="20"/>
      <c r="C209" s="11">
        <v>9412.39</v>
      </c>
      <c r="D209" s="11">
        <v>11145.86</v>
      </c>
      <c r="E209" s="11">
        <v>9412.39</v>
      </c>
      <c r="F209" s="11">
        <v>11145.86</v>
      </c>
      <c r="G209" s="11"/>
    </row>
    <row r="210" spans="1:7" ht="21.75" thickBot="1">
      <c r="A210" s="57" t="s">
        <v>69</v>
      </c>
      <c r="B210" s="58">
        <f>+B208</f>
        <v>7637</v>
      </c>
      <c r="C210" s="13">
        <f>C208-C209</f>
        <v>6285627.580000001</v>
      </c>
      <c r="D210" s="13">
        <f>D208-D209</f>
        <v>24781799.213</v>
      </c>
      <c r="E210" s="13">
        <f>+E208-E209</f>
        <v>6361070.580000001</v>
      </c>
      <c r="F210" s="13">
        <f>+F208-F209</f>
        <v>25072632.21</v>
      </c>
      <c r="G210" s="13">
        <f>+G208-G209</f>
        <v>1137</v>
      </c>
    </row>
    <row r="211" spans="1:7" ht="21.75" thickTop="1">
      <c r="A211" s="14"/>
      <c r="B211" s="19"/>
      <c r="C211" s="15"/>
      <c r="D211" s="15"/>
      <c r="E211" s="15"/>
      <c r="F211" s="15"/>
      <c r="G211" s="15"/>
    </row>
    <row r="212" spans="1:7" ht="21">
      <c r="A212" s="14" t="s">
        <v>23</v>
      </c>
      <c r="B212" s="19"/>
      <c r="C212" s="15"/>
      <c r="D212" s="15"/>
      <c r="E212" s="15"/>
      <c r="F212" s="15"/>
      <c r="G212" s="15"/>
    </row>
    <row r="213" spans="1:7" ht="21">
      <c r="A213" s="14" t="s">
        <v>21</v>
      </c>
      <c r="B213" s="19"/>
      <c r="C213" s="15"/>
      <c r="D213" s="15"/>
      <c r="E213" s="15"/>
      <c r="F213" s="15"/>
      <c r="G213" s="15"/>
    </row>
    <row r="214" spans="1:7" ht="21">
      <c r="A214" s="14" t="s">
        <v>22</v>
      </c>
      <c r="B214" s="19"/>
      <c r="C214" s="15"/>
      <c r="D214" s="15" t="s">
        <v>12</v>
      </c>
      <c r="E214" s="15"/>
      <c r="F214" s="15"/>
      <c r="G214" s="15"/>
    </row>
    <row r="215" spans="1:7" ht="21">
      <c r="A215" s="14"/>
      <c r="B215" s="19"/>
      <c r="C215" s="15"/>
      <c r="D215" s="15" t="s">
        <v>13</v>
      </c>
      <c r="E215" s="15"/>
      <c r="F215" s="15"/>
      <c r="G215" s="15"/>
    </row>
    <row r="216" spans="1:7" ht="21">
      <c r="A216" s="14"/>
      <c r="B216" s="19"/>
      <c r="C216" s="15"/>
      <c r="D216" s="15" t="s">
        <v>11</v>
      </c>
      <c r="E216" s="15"/>
      <c r="F216" s="15"/>
      <c r="G216" s="15"/>
    </row>
    <row r="217" spans="1:7" ht="21">
      <c r="A217" s="14"/>
      <c r="B217" s="19"/>
      <c r="C217" s="15"/>
      <c r="D217" s="15" t="s">
        <v>10</v>
      </c>
      <c r="E217" s="15"/>
      <c r="F217" s="15"/>
      <c r="G217" s="15"/>
    </row>
    <row r="218" spans="1:7" ht="21">
      <c r="A218" s="14"/>
      <c r="B218" s="22"/>
      <c r="C218" s="15"/>
      <c r="D218" s="15"/>
      <c r="E218" s="15"/>
      <c r="F218" s="15"/>
      <c r="G218" s="15"/>
    </row>
    <row r="219" spans="1:7" ht="23.25">
      <c r="A219" s="145" t="s">
        <v>58</v>
      </c>
      <c r="B219" s="145"/>
      <c r="C219" s="145"/>
      <c r="D219" s="145"/>
      <c r="E219" s="145"/>
      <c r="F219" s="145"/>
      <c r="G219" s="145"/>
    </row>
    <row r="220" spans="1:7" ht="23.25">
      <c r="A220" s="145" t="s">
        <v>26</v>
      </c>
      <c r="B220" s="145"/>
      <c r="C220" s="145"/>
      <c r="D220" s="145"/>
      <c r="E220" s="145"/>
      <c r="F220" s="145"/>
      <c r="G220" s="145"/>
    </row>
    <row r="221" spans="1:7" ht="21">
      <c r="A221" s="3"/>
      <c r="B221" s="18"/>
      <c r="C221" s="4"/>
      <c r="D221" s="4"/>
      <c r="E221" s="4"/>
      <c r="F221" s="4"/>
      <c r="G221" s="4"/>
    </row>
    <row r="222" spans="1:7" ht="21">
      <c r="A222" s="5"/>
      <c r="B222" s="16" t="s">
        <v>78</v>
      </c>
      <c r="C222" s="151" t="s">
        <v>31</v>
      </c>
      <c r="D222" s="151"/>
      <c r="E222" s="151" t="s">
        <v>32</v>
      </c>
      <c r="F222" s="151"/>
      <c r="G222" s="6" t="s">
        <v>33</v>
      </c>
    </row>
    <row r="223" spans="1:7" ht="21">
      <c r="A223" s="8" t="s">
        <v>35</v>
      </c>
      <c r="B223" s="8" t="s">
        <v>79</v>
      </c>
      <c r="C223" s="9" t="s">
        <v>9</v>
      </c>
      <c r="D223" s="9" t="s">
        <v>36</v>
      </c>
      <c r="E223" s="9" t="s">
        <v>9</v>
      </c>
      <c r="F223" s="9" t="s">
        <v>36</v>
      </c>
      <c r="G223" s="9" t="s">
        <v>34</v>
      </c>
    </row>
    <row r="224" spans="1:7" ht="21">
      <c r="A224" s="27" t="s">
        <v>71</v>
      </c>
      <c r="B224" s="28"/>
      <c r="C224" s="29"/>
      <c r="D224" s="29"/>
      <c r="E224" s="29"/>
      <c r="F224" s="29"/>
      <c r="G224" s="29"/>
    </row>
    <row r="225" spans="1:7" ht="21">
      <c r="A225" s="36" t="s">
        <v>37</v>
      </c>
      <c r="B225" s="34">
        <v>625</v>
      </c>
      <c r="C225" s="35">
        <v>10918196.78</v>
      </c>
      <c r="D225" s="35">
        <v>23431843.99</v>
      </c>
      <c r="E225" s="35">
        <v>10965986.78</v>
      </c>
      <c r="F225" s="35">
        <v>23771603.99</v>
      </c>
      <c r="G225" s="35">
        <v>3900</v>
      </c>
    </row>
    <row r="226" spans="1:7" ht="21">
      <c r="A226" s="36" t="s">
        <v>38</v>
      </c>
      <c r="B226" s="34">
        <v>11</v>
      </c>
      <c r="C226" s="35">
        <v>9517.11</v>
      </c>
      <c r="D226" s="35">
        <v>67308.36</v>
      </c>
      <c r="E226" s="35">
        <v>9517.11</v>
      </c>
      <c r="F226" s="35">
        <v>67308.36</v>
      </c>
      <c r="G226" s="35"/>
    </row>
    <row r="227" spans="1:7" ht="21">
      <c r="A227" s="36" t="s">
        <v>39</v>
      </c>
      <c r="B227" s="37">
        <v>491</v>
      </c>
      <c r="C227" s="35">
        <v>204258.12</v>
      </c>
      <c r="D227" s="35">
        <v>423137.32</v>
      </c>
      <c r="E227" s="35">
        <v>204258.12</v>
      </c>
      <c r="F227" s="35">
        <v>423137.32</v>
      </c>
      <c r="G227" s="35"/>
    </row>
    <row r="228" spans="1:7" ht="21">
      <c r="A228" s="36" t="s">
        <v>40</v>
      </c>
      <c r="B228" s="34">
        <v>10</v>
      </c>
      <c r="C228" s="35">
        <v>225.89</v>
      </c>
      <c r="D228" s="35">
        <v>4240.89</v>
      </c>
      <c r="E228" s="35">
        <v>225.89</v>
      </c>
      <c r="F228" s="35">
        <v>4240.89</v>
      </c>
      <c r="G228" s="35"/>
    </row>
    <row r="229" spans="1:7" ht="21">
      <c r="A229" s="36" t="s">
        <v>41</v>
      </c>
      <c r="B229" s="34">
        <v>489</v>
      </c>
      <c r="C229" s="35">
        <v>2036967</v>
      </c>
      <c r="D229" s="35">
        <v>3014401.5</v>
      </c>
      <c r="E229" s="35">
        <v>2037727</v>
      </c>
      <c r="F229" s="35">
        <v>3014201.5</v>
      </c>
      <c r="G229" s="35">
        <v>200</v>
      </c>
    </row>
    <row r="230" spans="1:7" ht="21">
      <c r="A230" s="36" t="s">
        <v>42</v>
      </c>
      <c r="B230" s="34">
        <v>15</v>
      </c>
      <c r="C230" s="35">
        <v>604.8</v>
      </c>
      <c r="D230" s="35">
        <v>8714.15</v>
      </c>
      <c r="E230" s="35">
        <v>604.8</v>
      </c>
      <c r="F230" s="35">
        <v>8714.15</v>
      </c>
      <c r="G230" s="35"/>
    </row>
    <row r="231" spans="1:7" ht="21">
      <c r="A231" s="42" t="s">
        <v>43</v>
      </c>
      <c r="B231" s="43"/>
      <c r="C231" s="26"/>
      <c r="D231" s="26"/>
      <c r="E231" s="26"/>
      <c r="F231" s="26"/>
      <c r="G231" s="26"/>
    </row>
    <row r="232" spans="1:7" ht="21">
      <c r="A232" s="44" t="s">
        <v>44</v>
      </c>
      <c r="B232" s="23">
        <f aca="true" t="shared" si="9" ref="B232:G232">SUM(B225:B231)</f>
        <v>1641</v>
      </c>
      <c r="C232" s="11">
        <f t="shared" si="9"/>
        <v>13169769.7</v>
      </c>
      <c r="D232" s="11">
        <f t="shared" si="9"/>
        <v>26949646.209999997</v>
      </c>
      <c r="E232" s="11">
        <f t="shared" si="9"/>
        <v>13218319.7</v>
      </c>
      <c r="F232" s="11">
        <f t="shared" si="9"/>
        <v>27289206.209999997</v>
      </c>
      <c r="G232" s="11">
        <f t="shared" si="9"/>
        <v>4100</v>
      </c>
    </row>
    <row r="233" spans="1:7" ht="21">
      <c r="A233" s="30" t="s">
        <v>80</v>
      </c>
      <c r="B233" s="31"/>
      <c r="C233" s="32"/>
      <c r="D233" s="32"/>
      <c r="E233" s="32"/>
      <c r="F233" s="32"/>
      <c r="G233" s="32"/>
    </row>
    <row r="234" spans="1:7" ht="21">
      <c r="A234" s="33" t="s">
        <v>81</v>
      </c>
      <c r="B234" s="34"/>
      <c r="C234" s="35"/>
      <c r="D234" s="35"/>
      <c r="E234" s="35"/>
      <c r="F234" s="35"/>
      <c r="G234" s="35"/>
    </row>
    <row r="235" spans="1:7" ht="21">
      <c r="A235" s="36" t="s">
        <v>72</v>
      </c>
      <c r="B235" s="34"/>
      <c r="C235" s="35"/>
      <c r="D235" s="35"/>
      <c r="E235" s="35"/>
      <c r="F235" s="35"/>
      <c r="G235" s="35"/>
    </row>
    <row r="236" spans="1:7" ht="21">
      <c r="A236" s="36" t="s">
        <v>45</v>
      </c>
      <c r="B236" s="37">
        <v>2346</v>
      </c>
      <c r="C236" s="35">
        <v>682880</v>
      </c>
      <c r="D236" s="35">
        <v>2997410</v>
      </c>
      <c r="E236" s="35">
        <v>682880</v>
      </c>
      <c r="F236" s="35">
        <v>2997410</v>
      </c>
      <c r="G236" s="35"/>
    </row>
    <row r="237" spans="1:7" ht="21">
      <c r="A237" s="36" t="s">
        <v>46</v>
      </c>
      <c r="B237" s="34">
        <v>102</v>
      </c>
      <c r="C237" s="35">
        <v>27500</v>
      </c>
      <c r="D237" s="35">
        <v>168250</v>
      </c>
      <c r="E237" s="35">
        <v>27500</v>
      </c>
      <c r="F237" s="35">
        <v>168250</v>
      </c>
      <c r="G237" s="35"/>
    </row>
    <row r="238" spans="1:7" ht="21">
      <c r="A238" s="36" t="s">
        <v>47</v>
      </c>
      <c r="B238" s="34">
        <v>3</v>
      </c>
      <c r="C238" s="35">
        <v>144</v>
      </c>
      <c r="D238" s="35">
        <v>24688</v>
      </c>
      <c r="E238" s="35">
        <v>201</v>
      </c>
      <c r="F238" s="35">
        <v>24688</v>
      </c>
      <c r="G238" s="35"/>
    </row>
    <row r="239" spans="1:7" ht="21">
      <c r="A239" s="36" t="s">
        <v>84</v>
      </c>
      <c r="B239" s="34"/>
      <c r="C239" s="35"/>
      <c r="D239" s="35"/>
      <c r="E239" s="35"/>
      <c r="F239" s="35"/>
      <c r="G239" s="35"/>
    </row>
    <row r="240" spans="1:7" ht="21">
      <c r="A240" s="36" t="s">
        <v>49</v>
      </c>
      <c r="B240" s="34">
        <v>1475</v>
      </c>
      <c r="C240" s="35">
        <v>46970</v>
      </c>
      <c r="D240" s="35">
        <v>216090</v>
      </c>
      <c r="E240" s="35">
        <v>46970</v>
      </c>
      <c r="F240" s="35">
        <v>216090</v>
      </c>
      <c r="G240" s="35"/>
    </row>
    <row r="241" spans="1:7" ht="21">
      <c r="A241" s="36" t="s">
        <v>85</v>
      </c>
      <c r="B241" s="34">
        <v>16</v>
      </c>
      <c r="C241" s="35">
        <v>650</v>
      </c>
      <c r="D241" s="35">
        <v>5210</v>
      </c>
      <c r="E241" s="35">
        <v>770</v>
      </c>
      <c r="F241" s="35">
        <v>5210</v>
      </c>
      <c r="G241" s="35"/>
    </row>
    <row r="242" spans="1:7" ht="21">
      <c r="A242" s="36" t="s">
        <v>73</v>
      </c>
      <c r="B242" s="34"/>
      <c r="C242" s="35"/>
      <c r="D242" s="35"/>
      <c r="E242" s="35"/>
      <c r="F242" s="35"/>
      <c r="G242" s="35"/>
    </row>
    <row r="243" spans="1:7" ht="21">
      <c r="A243" s="36" t="s">
        <v>50</v>
      </c>
      <c r="B243" s="34"/>
      <c r="C243" s="35"/>
      <c r="D243" s="35"/>
      <c r="E243" s="35"/>
      <c r="F243" s="35"/>
      <c r="G243" s="35"/>
    </row>
    <row r="244" spans="1:7" ht="21">
      <c r="A244" s="36" t="s">
        <v>51</v>
      </c>
      <c r="B244" s="34">
        <v>23</v>
      </c>
      <c r="C244" s="35">
        <v>57300</v>
      </c>
      <c r="D244" s="35">
        <v>687324</v>
      </c>
      <c r="E244" s="35">
        <v>57300</v>
      </c>
      <c r="F244" s="35">
        <v>687324</v>
      </c>
      <c r="G244" s="35"/>
    </row>
    <row r="245" spans="1:7" ht="21">
      <c r="A245" s="36" t="s">
        <v>52</v>
      </c>
      <c r="B245" s="34"/>
      <c r="C245" s="35"/>
      <c r="D245" s="35"/>
      <c r="E245" s="35"/>
      <c r="F245" s="35"/>
      <c r="G245" s="35"/>
    </row>
    <row r="246" spans="1:7" ht="21">
      <c r="A246" s="36" t="s">
        <v>53</v>
      </c>
      <c r="B246" s="34"/>
      <c r="C246" s="35">
        <v>0</v>
      </c>
      <c r="D246" s="35">
        <v>82135</v>
      </c>
      <c r="E246" s="35">
        <v>0</v>
      </c>
      <c r="F246" s="35">
        <v>82135</v>
      </c>
      <c r="G246" s="35"/>
    </row>
    <row r="247" spans="1:7" ht="21">
      <c r="A247" s="36" t="s">
        <v>91</v>
      </c>
      <c r="B247" s="34"/>
      <c r="C247" s="35"/>
      <c r="D247" s="35"/>
      <c r="E247" s="35"/>
      <c r="F247" s="35"/>
      <c r="G247" s="35"/>
    </row>
    <row r="248" spans="1:7" ht="21">
      <c r="A248" s="36" t="s">
        <v>92</v>
      </c>
      <c r="B248" s="34">
        <v>5</v>
      </c>
      <c r="C248" s="35">
        <v>1990</v>
      </c>
      <c r="D248" s="35">
        <v>73700</v>
      </c>
      <c r="E248" s="35">
        <v>1990</v>
      </c>
      <c r="F248" s="35">
        <v>73700</v>
      </c>
      <c r="G248" s="35"/>
    </row>
    <row r="249" spans="1:7" ht="21">
      <c r="A249" s="36" t="s">
        <v>54</v>
      </c>
      <c r="B249" s="34">
        <v>11</v>
      </c>
      <c r="C249" s="35">
        <v>110</v>
      </c>
      <c r="D249" s="35">
        <v>945</v>
      </c>
      <c r="E249" s="35">
        <v>110</v>
      </c>
      <c r="F249" s="35">
        <v>945</v>
      </c>
      <c r="G249" s="35"/>
    </row>
    <row r="250" spans="1:7" ht="21">
      <c r="A250" s="36" t="s">
        <v>86</v>
      </c>
      <c r="B250" s="34">
        <v>4</v>
      </c>
      <c r="C250" s="38">
        <v>400</v>
      </c>
      <c r="D250" s="35">
        <v>95200</v>
      </c>
      <c r="E250" s="38">
        <v>400</v>
      </c>
      <c r="F250" s="35">
        <v>95200</v>
      </c>
      <c r="G250" s="35"/>
    </row>
    <row r="251" spans="1:7" ht="21">
      <c r="A251" s="36" t="s">
        <v>87</v>
      </c>
      <c r="B251" s="34">
        <v>1</v>
      </c>
      <c r="C251" s="38">
        <v>2000</v>
      </c>
      <c r="D251" s="35">
        <v>16000</v>
      </c>
      <c r="E251" s="38">
        <v>2000</v>
      </c>
      <c r="F251" s="35">
        <v>16000</v>
      </c>
      <c r="G251" s="35"/>
    </row>
    <row r="252" spans="1:7" ht="21">
      <c r="A252" s="36" t="s">
        <v>88</v>
      </c>
      <c r="B252" s="34"/>
      <c r="C252" s="35">
        <v>0</v>
      </c>
      <c r="D252" s="35">
        <v>18000</v>
      </c>
      <c r="E252" s="35">
        <v>0</v>
      </c>
      <c r="F252" s="35">
        <v>18000</v>
      </c>
      <c r="G252" s="35"/>
    </row>
    <row r="253" spans="1:7" ht="21">
      <c r="A253" s="36" t="s">
        <v>74</v>
      </c>
      <c r="B253" s="34"/>
      <c r="C253" s="35"/>
      <c r="D253" s="35"/>
      <c r="E253" s="35"/>
      <c r="F253" s="35"/>
      <c r="G253" s="35"/>
    </row>
    <row r="254" spans="1:7" ht="21">
      <c r="A254" s="36" t="s">
        <v>55</v>
      </c>
      <c r="B254" s="34">
        <v>553</v>
      </c>
      <c r="C254" s="35">
        <v>100584</v>
      </c>
      <c r="D254" s="35">
        <v>454999</v>
      </c>
      <c r="E254" s="35">
        <v>100584</v>
      </c>
      <c r="F254" s="35">
        <v>454999</v>
      </c>
      <c r="G254" s="35"/>
    </row>
    <row r="255" spans="1:7" ht="21">
      <c r="A255" s="36" t="s">
        <v>75</v>
      </c>
      <c r="B255" s="34"/>
      <c r="C255" s="35"/>
      <c r="D255" s="35"/>
      <c r="E255" s="35"/>
      <c r="F255" s="35"/>
      <c r="G255" s="35"/>
    </row>
    <row r="256" spans="1:7" ht="21">
      <c r="A256" s="36" t="s">
        <v>56</v>
      </c>
      <c r="B256" s="37">
        <v>680</v>
      </c>
      <c r="C256" s="35">
        <v>15390</v>
      </c>
      <c r="D256" s="35">
        <v>77760</v>
      </c>
      <c r="E256" s="35">
        <v>15390</v>
      </c>
      <c r="F256" s="35">
        <v>77760</v>
      </c>
      <c r="G256" s="35"/>
    </row>
    <row r="257" spans="1:7" ht="21">
      <c r="A257" s="36" t="s">
        <v>57</v>
      </c>
      <c r="B257" s="34"/>
      <c r="C257" s="38"/>
      <c r="D257" s="38"/>
      <c r="E257" s="38"/>
      <c r="F257" s="38"/>
      <c r="G257" s="35"/>
    </row>
    <row r="258" spans="1:7" ht="21">
      <c r="A258" s="42" t="s">
        <v>89</v>
      </c>
      <c r="B258" s="25"/>
      <c r="C258" s="26">
        <v>0</v>
      </c>
      <c r="D258" s="26">
        <v>59155</v>
      </c>
      <c r="E258" s="26">
        <v>0</v>
      </c>
      <c r="F258" s="26">
        <v>59155</v>
      </c>
      <c r="G258" s="26"/>
    </row>
    <row r="259" spans="1:7" ht="21">
      <c r="A259" s="54" t="s">
        <v>90</v>
      </c>
      <c r="B259" s="53">
        <f aca="true" t="shared" si="10" ref="B259:G259">SUM(B236:B258)</f>
        <v>5219</v>
      </c>
      <c r="C259" s="9">
        <f t="shared" si="10"/>
        <v>935918</v>
      </c>
      <c r="D259" s="9">
        <f t="shared" si="10"/>
        <v>4976866</v>
      </c>
      <c r="E259" s="10">
        <f t="shared" si="10"/>
        <v>936095</v>
      </c>
      <c r="F259" s="10">
        <f t="shared" si="10"/>
        <v>4976866</v>
      </c>
      <c r="G259" s="11">
        <f t="shared" si="10"/>
        <v>0</v>
      </c>
    </row>
    <row r="260" spans="1:7" ht="21">
      <c r="A260" s="14"/>
      <c r="B260" s="22"/>
      <c r="C260" s="15"/>
      <c r="D260" s="15"/>
      <c r="E260" s="15"/>
      <c r="F260" s="15"/>
      <c r="G260" s="15"/>
    </row>
    <row r="261" spans="1:7" ht="21">
      <c r="A261" s="14"/>
      <c r="B261" s="22"/>
      <c r="C261" s="15"/>
      <c r="D261" s="15"/>
      <c r="E261" s="15"/>
      <c r="F261" s="15"/>
      <c r="G261" s="15"/>
    </row>
    <row r="262" spans="1:7" ht="21">
      <c r="A262" s="150" t="s">
        <v>70</v>
      </c>
      <c r="B262" s="150"/>
      <c r="C262" s="150"/>
      <c r="D262" s="150"/>
      <c r="E262" s="150"/>
      <c r="F262" s="150"/>
      <c r="G262" s="150"/>
    </row>
    <row r="263" spans="1:7" ht="21">
      <c r="A263" s="3"/>
      <c r="B263" s="18"/>
      <c r="G263" s="4"/>
    </row>
    <row r="264" spans="1:7" ht="21">
      <c r="A264" s="5"/>
      <c r="B264" s="16" t="s">
        <v>78</v>
      </c>
      <c r="C264" s="151" t="s">
        <v>31</v>
      </c>
      <c r="D264" s="151"/>
      <c r="E264" s="151" t="s">
        <v>32</v>
      </c>
      <c r="F264" s="151"/>
      <c r="G264" s="12" t="s">
        <v>33</v>
      </c>
    </row>
    <row r="265" spans="1:7" ht="21">
      <c r="A265" s="8" t="s">
        <v>35</v>
      </c>
      <c r="B265" s="8" t="s">
        <v>79</v>
      </c>
      <c r="C265" s="9" t="s">
        <v>9</v>
      </c>
      <c r="D265" s="9" t="s">
        <v>36</v>
      </c>
      <c r="E265" s="9" t="s">
        <v>9</v>
      </c>
      <c r="F265" s="9" t="s">
        <v>36</v>
      </c>
      <c r="G265" s="9" t="s">
        <v>34</v>
      </c>
    </row>
    <row r="266" spans="1:7" ht="21">
      <c r="A266" s="27" t="s">
        <v>76</v>
      </c>
      <c r="B266" s="28"/>
      <c r="C266" s="29"/>
      <c r="D266" s="29"/>
      <c r="E266" s="29"/>
      <c r="F266" s="29"/>
      <c r="G266" s="29"/>
    </row>
    <row r="267" spans="1:7" ht="21">
      <c r="A267" s="36" t="s">
        <v>82</v>
      </c>
      <c r="B267" s="34">
        <v>6</v>
      </c>
      <c r="C267" s="35">
        <v>48962</v>
      </c>
      <c r="D267" s="35">
        <v>244810</v>
      </c>
      <c r="E267" s="35">
        <v>48962</v>
      </c>
      <c r="F267" s="35">
        <v>244810</v>
      </c>
      <c r="G267" s="35"/>
    </row>
    <row r="268" spans="1:7" ht="21">
      <c r="A268" s="42" t="s">
        <v>59</v>
      </c>
      <c r="B268" s="45"/>
      <c r="C268" s="47"/>
      <c r="D268" s="47"/>
      <c r="E268" s="47"/>
      <c r="F268" s="47"/>
      <c r="G268" s="46"/>
    </row>
    <row r="269" spans="1:7" ht="21">
      <c r="A269" s="30" t="s">
        <v>60</v>
      </c>
      <c r="B269" s="31"/>
      <c r="C269" s="32">
        <v>0</v>
      </c>
      <c r="D269" s="32">
        <v>247568.013</v>
      </c>
      <c r="E269" s="32">
        <v>0</v>
      </c>
      <c r="F269" s="32">
        <v>247568.01</v>
      </c>
      <c r="G269" s="32"/>
    </row>
    <row r="270" spans="1:7" ht="21">
      <c r="A270" s="44" t="s">
        <v>61</v>
      </c>
      <c r="B270" s="20">
        <f>SUM(B260:B269)</f>
        <v>6</v>
      </c>
      <c r="C270" s="11">
        <f>SUM(C267:C269)</f>
        <v>48962</v>
      </c>
      <c r="D270" s="11">
        <f>SUM(D267:D269)</f>
        <v>492378.01300000004</v>
      </c>
      <c r="E270" s="11">
        <f>SUM(E267:E269)</f>
        <v>48962</v>
      </c>
      <c r="F270" s="11">
        <f>SUM(F267:F269)</f>
        <v>492378.01</v>
      </c>
      <c r="G270" s="11"/>
    </row>
    <row r="271" spans="1:7" ht="21">
      <c r="A271" s="30" t="s">
        <v>77</v>
      </c>
      <c r="B271" s="31"/>
      <c r="C271" s="32"/>
      <c r="D271" s="32"/>
      <c r="E271" s="32"/>
      <c r="F271" s="32"/>
      <c r="G271" s="32"/>
    </row>
    <row r="272" spans="1:7" ht="21">
      <c r="A272" s="39" t="s">
        <v>62</v>
      </c>
      <c r="B272" s="52">
        <v>8</v>
      </c>
      <c r="C272" s="41">
        <v>149.36</v>
      </c>
      <c r="D272" s="41">
        <v>997080.03</v>
      </c>
      <c r="E272" s="41">
        <v>149.36</v>
      </c>
      <c r="F272" s="38">
        <v>997080.03</v>
      </c>
      <c r="G272" s="35"/>
    </row>
    <row r="273" spans="1:7" ht="21">
      <c r="A273" s="36" t="s">
        <v>63</v>
      </c>
      <c r="B273" s="40">
        <v>10</v>
      </c>
      <c r="C273" s="41">
        <v>245250</v>
      </c>
      <c r="D273" s="41">
        <v>313600</v>
      </c>
      <c r="E273" s="41">
        <v>245250</v>
      </c>
      <c r="F273" s="38">
        <v>313600</v>
      </c>
      <c r="G273" s="35"/>
    </row>
    <row r="274" spans="1:7" ht="21">
      <c r="A274" s="36" t="s">
        <v>64</v>
      </c>
      <c r="B274" s="34">
        <v>2</v>
      </c>
      <c r="C274" s="35">
        <v>4460</v>
      </c>
      <c r="D274" s="35">
        <v>294261</v>
      </c>
      <c r="E274" s="35">
        <v>4460</v>
      </c>
      <c r="F274" s="35">
        <v>294261</v>
      </c>
      <c r="G274" s="35"/>
    </row>
    <row r="275" spans="1:7" ht="21">
      <c r="A275" s="36" t="s">
        <v>65</v>
      </c>
      <c r="B275" s="34">
        <v>2</v>
      </c>
      <c r="C275" s="35">
        <v>15134</v>
      </c>
      <c r="D275" s="35">
        <v>65812</v>
      </c>
      <c r="E275" s="35">
        <v>15134</v>
      </c>
      <c r="F275" s="35">
        <v>65812</v>
      </c>
      <c r="G275" s="35"/>
    </row>
    <row r="276" spans="1:7" ht="21">
      <c r="A276" s="36" t="s">
        <v>83</v>
      </c>
      <c r="B276" s="34">
        <v>130</v>
      </c>
      <c r="C276" s="35">
        <v>2600</v>
      </c>
      <c r="D276" s="35">
        <v>16040</v>
      </c>
      <c r="E276" s="35">
        <v>2600</v>
      </c>
      <c r="F276" s="35">
        <v>16040</v>
      </c>
      <c r="G276" s="35"/>
    </row>
    <row r="277" spans="1:7" ht="21">
      <c r="A277" s="36" t="s">
        <v>14</v>
      </c>
      <c r="B277" s="34"/>
      <c r="C277" s="35">
        <v>0</v>
      </c>
      <c r="D277" s="35">
        <v>1630</v>
      </c>
      <c r="E277" s="35">
        <v>0</v>
      </c>
      <c r="F277" s="35">
        <v>1630</v>
      </c>
      <c r="G277" s="35"/>
    </row>
    <row r="278" spans="1:7" ht="21">
      <c r="A278" s="49" t="s">
        <v>15</v>
      </c>
      <c r="B278" s="50">
        <v>24</v>
      </c>
      <c r="C278" s="51">
        <v>480</v>
      </c>
      <c r="D278" s="51">
        <v>1180</v>
      </c>
      <c r="E278" s="51">
        <v>480</v>
      </c>
      <c r="F278" s="46">
        <v>1180</v>
      </c>
      <c r="G278" s="46"/>
    </row>
    <row r="279" spans="1:7" ht="21">
      <c r="A279" s="39" t="s">
        <v>16</v>
      </c>
      <c r="B279" s="40"/>
      <c r="C279" s="48">
        <v>0</v>
      </c>
      <c r="D279" s="48">
        <v>240</v>
      </c>
      <c r="E279" s="48">
        <v>0</v>
      </c>
      <c r="F279" s="35">
        <v>240</v>
      </c>
      <c r="G279" s="35"/>
    </row>
    <row r="280" spans="1:7" ht="21">
      <c r="A280" s="39" t="s">
        <v>19</v>
      </c>
      <c r="B280" s="40"/>
      <c r="C280" s="48">
        <v>0</v>
      </c>
      <c r="D280" s="48">
        <v>5106208.88</v>
      </c>
      <c r="E280" s="48">
        <v>0</v>
      </c>
      <c r="F280" s="35">
        <v>5106208.88</v>
      </c>
      <c r="G280" s="55"/>
    </row>
    <row r="281" spans="1:7" ht="21">
      <c r="A281" s="39" t="s">
        <v>18</v>
      </c>
      <c r="B281" s="40"/>
      <c r="C281" s="48">
        <v>0</v>
      </c>
      <c r="D281" s="48">
        <v>500</v>
      </c>
      <c r="E281" s="48">
        <v>0</v>
      </c>
      <c r="F281" s="35">
        <v>500</v>
      </c>
      <c r="G281" s="35"/>
    </row>
    <row r="282" spans="1:7" ht="21">
      <c r="A282" s="39" t="s">
        <v>25</v>
      </c>
      <c r="B282" s="50"/>
      <c r="C282" s="51">
        <v>0</v>
      </c>
      <c r="D282" s="51">
        <v>226</v>
      </c>
      <c r="E282" s="51">
        <v>0</v>
      </c>
      <c r="F282" s="46">
        <v>226</v>
      </c>
      <c r="G282" s="46"/>
    </row>
    <row r="283" spans="1:7" ht="21">
      <c r="A283" s="56" t="s">
        <v>66</v>
      </c>
      <c r="B283" s="25">
        <f>SUM(B272:B282)</f>
        <v>176</v>
      </c>
      <c r="C283" s="26">
        <f>SUM(C271:C282)</f>
        <v>268073.36</v>
      </c>
      <c r="D283" s="26">
        <f>SUM(D271:D282)</f>
        <v>6796777.91</v>
      </c>
      <c r="E283" s="26">
        <f>SUM(E271:E282)</f>
        <v>268073.36</v>
      </c>
      <c r="F283" s="26">
        <f>SUM(F271:F282)</f>
        <v>6796777.91</v>
      </c>
      <c r="G283" s="26">
        <f>SUM(G271:G279)</f>
        <v>0</v>
      </c>
    </row>
    <row r="284" spans="1:7" ht="21">
      <c r="A284" s="56" t="s">
        <v>67</v>
      </c>
      <c r="B284" s="21">
        <f aca="true" t="shared" si="11" ref="B284:G284">SUM(B232+B259+B270+B283)</f>
        <v>7042</v>
      </c>
      <c r="C284" s="24">
        <f t="shared" si="11"/>
        <v>14422723.059999999</v>
      </c>
      <c r="D284" s="24">
        <f t="shared" si="11"/>
        <v>39215668.133</v>
      </c>
      <c r="E284" s="24">
        <f t="shared" si="11"/>
        <v>14471450.059999999</v>
      </c>
      <c r="F284" s="24">
        <f t="shared" si="11"/>
        <v>39555228.129999995</v>
      </c>
      <c r="G284" s="24">
        <f t="shared" si="11"/>
        <v>4100</v>
      </c>
    </row>
    <row r="285" spans="1:7" ht="21">
      <c r="A285" s="56" t="s">
        <v>68</v>
      </c>
      <c r="B285" s="20"/>
      <c r="C285" s="11">
        <v>10225.33</v>
      </c>
      <c r="D285" s="11">
        <v>21371.19</v>
      </c>
      <c r="E285" s="11">
        <v>10225.33</v>
      </c>
      <c r="F285" s="11">
        <v>21371.19</v>
      </c>
      <c r="G285" s="11"/>
    </row>
    <row r="286" spans="1:7" ht="21.75" thickBot="1">
      <c r="A286" s="57" t="s">
        <v>69</v>
      </c>
      <c r="B286" s="58">
        <f>+B284</f>
        <v>7042</v>
      </c>
      <c r="C286" s="13">
        <f>C284-C285</f>
        <v>14412497.729999999</v>
      </c>
      <c r="D286" s="13">
        <f>D284-D285</f>
        <v>39194296.943</v>
      </c>
      <c r="E286" s="13">
        <f>+E284-E285</f>
        <v>14461224.729999999</v>
      </c>
      <c r="F286" s="13">
        <f>+F284-F285</f>
        <v>39533856.94</v>
      </c>
      <c r="G286" s="13">
        <f>+G284-G285</f>
        <v>4100</v>
      </c>
    </row>
    <row r="287" spans="1:7" ht="21.75" thickTop="1">
      <c r="A287" s="14"/>
      <c r="B287" s="19"/>
      <c r="C287" s="15"/>
      <c r="D287" s="15"/>
      <c r="E287" s="15"/>
      <c r="F287" s="15"/>
      <c r="G287" s="15"/>
    </row>
    <row r="288" spans="1:7" ht="21">
      <c r="A288" s="14" t="s">
        <v>23</v>
      </c>
      <c r="B288" s="19"/>
      <c r="C288" s="15"/>
      <c r="D288" s="15"/>
      <c r="E288" s="15"/>
      <c r="F288" s="15"/>
      <c r="G288" s="15"/>
    </row>
    <row r="289" spans="1:7" ht="21">
      <c r="A289" s="14" t="s">
        <v>21</v>
      </c>
      <c r="B289" s="19"/>
      <c r="C289" s="15"/>
      <c r="D289" s="15"/>
      <c r="E289" s="15"/>
      <c r="F289" s="15"/>
      <c r="G289" s="15"/>
    </row>
    <row r="290" spans="1:7" ht="21">
      <c r="A290" s="14" t="s">
        <v>22</v>
      </c>
      <c r="B290" s="19"/>
      <c r="C290" s="15"/>
      <c r="D290" s="15" t="s">
        <v>12</v>
      </c>
      <c r="E290" s="15"/>
      <c r="F290" s="15"/>
      <c r="G290" s="15"/>
    </row>
    <row r="291" spans="1:7" ht="21">
      <c r="A291" s="14"/>
      <c r="B291" s="19"/>
      <c r="C291" s="15"/>
      <c r="D291" s="15" t="s">
        <v>13</v>
      </c>
      <c r="E291" s="15"/>
      <c r="F291" s="15"/>
      <c r="G291" s="15"/>
    </row>
    <row r="292" spans="1:7" ht="21">
      <c r="A292" s="14"/>
      <c r="B292" s="19"/>
      <c r="C292" s="15"/>
      <c r="D292" s="15" t="s">
        <v>11</v>
      </c>
      <c r="E292" s="15"/>
      <c r="F292" s="15"/>
      <c r="G292" s="15"/>
    </row>
    <row r="293" spans="1:7" ht="21">
      <c r="A293" s="14"/>
      <c r="B293" s="19"/>
      <c r="C293" s="15"/>
      <c r="D293" s="15" t="s">
        <v>10</v>
      </c>
      <c r="E293" s="15"/>
      <c r="F293" s="15"/>
      <c r="G293" s="15"/>
    </row>
    <row r="294" spans="1:7" ht="21">
      <c r="A294" s="14"/>
      <c r="B294" s="22"/>
      <c r="C294" s="15"/>
      <c r="D294" s="15"/>
      <c r="E294" s="15"/>
      <c r="F294" s="15"/>
      <c r="G294" s="15"/>
    </row>
    <row r="295" spans="1:7" ht="23.25">
      <c r="A295" s="145" t="s">
        <v>58</v>
      </c>
      <c r="B295" s="145"/>
      <c r="C295" s="145"/>
      <c r="D295" s="145"/>
      <c r="E295" s="145"/>
      <c r="F295" s="145"/>
      <c r="G295" s="145"/>
    </row>
    <row r="296" spans="1:7" ht="23.25">
      <c r="A296" s="145" t="s">
        <v>27</v>
      </c>
      <c r="B296" s="145"/>
      <c r="C296" s="145"/>
      <c r="D296" s="145"/>
      <c r="E296" s="145"/>
      <c r="F296" s="145"/>
      <c r="G296" s="145"/>
    </row>
    <row r="297" spans="1:7" ht="21">
      <c r="A297" s="3"/>
      <c r="B297" s="18"/>
      <c r="C297" s="4"/>
      <c r="D297" s="4"/>
      <c r="E297" s="4"/>
      <c r="F297" s="4"/>
      <c r="G297" s="4"/>
    </row>
    <row r="298" spans="1:7" ht="21">
      <c r="A298" s="5"/>
      <c r="B298" s="16" t="s">
        <v>78</v>
      </c>
      <c r="C298" s="151" t="s">
        <v>31</v>
      </c>
      <c r="D298" s="151"/>
      <c r="E298" s="151" t="s">
        <v>32</v>
      </c>
      <c r="F298" s="151"/>
      <c r="G298" s="6" t="s">
        <v>33</v>
      </c>
    </row>
    <row r="299" spans="1:7" ht="21">
      <c r="A299" s="8" t="s">
        <v>35</v>
      </c>
      <c r="B299" s="8" t="s">
        <v>79</v>
      </c>
      <c r="C299" s="9" t="s">
        <v>9</v>
      </c>
      <c r="D299" s="9" t="s">
        <v>36</v>
      </c>
      <c r="E299" s="9" t="s">
        <v>9</v>
      </c>
      <c r="F299" s="9" t="s">
        <v>36</v>
      </c>
      <c r="G299" s="9" t="s">
        <v>34</v>
      </c>
    </row>
    <row r="300" spans="1:7" ht="21">
      <c r="A300" s="27" t="s">
        <v>71</v>
      </c>
      <c r="B300" s="28"/>
      <c r="C300" s="29"/>
      <c r="D300" s="29"/>
      <c r="E300" s="29"/>
      <c r="F300" s="29"/>
      <c r="G300" s="29"/>
    </row>
    <row r="301" spans="1:7" ht="21">
      <c r="A301" s="36" t="s">
        <v>37</v>
      </c>
      <c r="B301" s="34">
        <v>602</v>
      </c>
      <c r="C301" s="35">
        <v>31767133.05</v>
      </c>
      <c r="D301" s="35">
        <v>55198977.04</v>
      </c>
      <c r="E301" s="35">
        <v>31780083.05</v>
      </c>
      <c r="F301" s="35">
        <v>55551687.04</v>
      </c>
      <c r="G301" s="35">
        <v>42640</v>
      </c>
    </row>
    <row r="302" spans="1:7" ht="21">
      <c r="A302" s="36" t="s">
        <v>38</v>
      </c>
      <c r="B302" s="34">
        <v>17</v>
      </c>
      <c r="C302" s="35">
        <v>13113.74</v>
      </c>
      <c r="D302" s="35">
        <v>80422.1</v>
      </c>
      <c r="E302" s="35">
        <v>13113.74</v>
      </c>
      <c r="F302" s="35">
        <v>80422.1</v>
      </c>
      <c r="G302" s="35"/>
    </row>
    <row r="303" spans="1:7" ht="21">
      <c r="A303" s="36" t="s">
        <v>39</v>
      </c>
      <c r="B303" s="37">
        <v>520</v>
      </c>
      <c r="C303" s="35">
        <v>255140.71</v>
      </c>
      <c r="D303" s="35">
        <v>678278.03</v>
      </c>
      <c r="E303" s="35">
        <v>255140.71</v>
      </c>
      <c r="F303" s="35">
        <v>678278.03</v>
      </c>
      <c r="G303" s="35"/>
    </row>
    <row r="304" spans="1:7" ht="21">
      <c r="A304" s="36" t="s">
        <v>40</v>
      </c>
      <c r="B304" s="34">
        <v>10</v>
      </c>
      <c r="C304" s="35">
        <v>531.75</v>
      </c>
      <c r="D304" s="35">
        <v>4772.64</v>
      </c>
      <c r="E304" s="35">
        <v>531.75</v>
      </c>
      <c r="F304" s="35">
        <v>4772.64</v>
      </c>
      <c r="G304" s="35"/>
    </row>
    <row r="305" spans="1:7" ht="21">
      <c r="A305" s="36" t="s">
        <v>41</v>
      </c>
      <c r="B305" s="34">
        <v>622</v>
      </c>
      <c r="C305" s="35">
        <v>3132163.6</v>
      </c>
      <c r="D305" s="35">
        <v>6146565.1</v>
      </c>
      <c r="E305" s="35">
        <v>3060941.6</v>
      </c>
      <c r="F305" s="35">
        <v>6075143.1</v>
      </c>
      <c r="G305" s="35">
        <v>71422</v>
      </c>
    </row>
    <row r="306" spans="1:7" ht="21">
      <c r="A306" s="36" t="s">
        <v>42</v>
      </c>
      <c r="B306" s="34">
        <v>12</v>
      </c>
      <c r="C306" s="35">
        <v>2452.8</v>
      </c>
      <c r="D306" s="35">
        <v>11166.95</v>
      </c>
      <c r="E306" s="35">
        <v>2452.8</v>
      </c>
      <c r="F306" s="35">
        <v>11166.95</v>
      </c>
      <c r="G306" s="35"/>
    </row>
    <row r="307" spans="1:7" ht="21">
      <c r="A307" s="42" t="s">
        <v>43</v>
      </c>
      <c r="B307" s="43"/>
      <c r="C307" s="26"/>
      <c r="D307" s="26"/>
      <c r="E307" s="26"/>
      <c r="F307" s="26"/>
      <c r="G307" s="26"/>
    </row>
    <row r="308" spans="1:7" ht="21">
      <c r="A308" s="44" t="s">
        <v>44</v>
      </c>
      <c r="B308" s="23">
        <f aca="true" t="shared" si="12" ref="B308:G308">SUM(B301:B307)</f>
        <v>1783</v>
      </c>
      <c r="C308" s="11">
        <f t="shared" si="12"/>
        <v>35170535.65</v>
      </c>
      <c r="D308" s="11">
        <f t="shared" si="12"/>
        <v>62120181.86000001</v>
      </c>
      <c r="E308" s="11">
        <f t="shared" si="12"/>
        <v>35112263.65</v>
      </c>
      <c r="F308" s="11">
        <f t="shared" si="12"/>
        <v>62401469.86000001</v>
      </c>
      <c r="G308" s="11">
        <f t="shared" si="12"/>
        <v>114062</v>
      </c>
    </row>
    <row r="309" spans="1:7" ht="21">
      <c r="A309" s="30" t="s">
        <v>80</v>
      </c>
      <c r="B309" s="31"/>
      <c r="C309" s="32"/>
      <c r="D309" s="32"/>
      <c r="E309" s="32"/>
      <c r="F309" s="32"/>
      <c r="G309" s="32"/>
    </row>
    <row r="310" spans="1:7" ht="21">
      <c r="A310" s="33" t="s">
        <v>81</v>
      </c>
      <c r="B310" s="34"/>
      <c r="C310" s="35"/>
      <c r="D310" s="35"/>
      <c r="E310" s="35"/>
      <c r="F310" s="35"/>
      <c r="G310" s="35"/>
    </row>
    <row r="311" spans="1:7" ht="21">
      <c r="A311" s="36" t="s">
        <v>72</v>
      </c>
      <c r="B311" s="34"/>
      <c r="C311" s="35"/>
      <c r="D311" s="35"/>
      <c r="E311" s="35"/>
      <c r="F311" s="35"/>
      <c r="G311" s="35"/>
    </row>
    <row r="312" spans="1:7" ht="21">
      <c r="A312" s="36" t="s">
        <v>45</v>
      </c>
      <c r="B312" s="37">
        <v>2467</v>
      </c>
      <c r="C312" s="35">
        <v>698710</v>
      </c>
      <c r="D312" s="35">
        <v>3696120</v>
      </c>
      <c r="E312" s="35">
        <v>698710</v>
      </c>
      <c r="F312" s="35">
        <v>3696120</v>
      </c>
      <c r="G312" s="35"/>
    </row>
    <row r="313" spans="1:7" ht="21">
      <c r="A313" s="36" t="s">
        <v>46</v>
      </c>
      <c r="B313" s="34">
        <v>103</v>
      </c>
      <c r="C313" s="35">
        <v>29000</v>
      </c>
      <c r="D313" s="35">
        <v>197250</v>
      </c>
      <c r="E313" s="35">
        <v>29000</v>
      </c>
      <c r="F313" s="35">
        <v>197250</v>
      </c>
      <c r="G313" s="35"/>
    </row>
    <row r="314" spans="1:7" ht="21">
      <c r="A314" s="36" t="s">
        <v>47</v>
      </c>
      <c r="B314" s="34">
        <v>7</v>
      </c>
      <c r="C314" s="35">
        <v>543.5</v>
      </c>
      <c r="D314" s="35">
        <v>25231.5</v>
      </c>
      <c r="E314" s="35">
        <v>543.5</v>
      </c>
      <c r="F314" s="35">
        <v>25231.5</v>
      </c>
      <c r="G314" s="35"/>
    </row>
    <row r="315" spans="1:7" ht="21">
      <c r="A315" s="36" t="s">
        <v>84</v>
      </c>
      <c r="B315" s="34"/>
      <c r="C315" s="35"/>
      <c r="D315" s="35"/>
      <c r="E315" s="35"/>
      <c r="F315" s="35"/>
      <c r="G315" s="35"/>
    </row>
    <row r="316" spans="1:7" ht="21">
      <c r="A316" s="36" t="s">
        <v>49</v>
      </c>
      <c r="B316" s="34">
        <v>1478</v>
      </c>
      <c r="C316" s="35">
        <v>46310</v>
      </c>
      <c r="D316" s="35">
        <v>262400</v>
      </c>
      <c r="E316" s="35">
        <v>46310</v>
      </c>
      <c r="F316" s="35">
        <v>262400</v>
      </c>
      <c r="G316" s="35"/>
    </row>
    <row r="317" spans="1:7" ht="21">
      <c r="A317" s="36" t="s">
        <v>85</v>
      </c>
      <c r="B317" s="34">
        <v>22</v>
      </c>
      <c r="C317" s="35">
        <v>940</v>
      </c>
      <c r="D317" s="35">
        <v>6150</v>
      </c>
      <c r="E317" s="35">
        <v>880</v>
      </c>
      <c r="F317" s="35">
        <v>6090</v>
      </c>
      <c r="G317" s="35">
        <v>60</v>
      </c>
    </row>
    <row r="318" spans="1:7" ht="21">
      <c r="A318" s="36" t="s">
        <v>73</v>
      </c>
      <c r="B318" s="34"/>
      <c r="C318" s="35"/>
      <c r="D318" s="35"/>
      <c r="E318" s="35"/>
      <c r="F318" s="35"/>
      <c r="G318" s="35"/>
    </row>
    <row r="319" spans="1:7" ht="21">
      <c r="A319" s="36" t="s">
        <v>50</v>
      </c>
      <c r="B319" s="34"/>
      <c r="C319" s="35"/>
      <c r="D319" s="35"/>
      <c r="E319" s="35"/>
      <c r="F319" s="35"/>
      <c r="G319" s="35"/>
    </row>
    <row r="320" spans="1:7" ht="21">
      <c r="A320" s="36" t="s">
        <v>51</v>
      </c>
      <c r="B320" s="34">
        <v>43</v>
      </c>
      <c r="C320" s="35">
        <v>89550</v>
      </c>
      <c r="D320" s="35">
        <v>776874</v>
      </c>
      <c r="E320" s="35">
        <v>89550</v>
      </c>
      <c r="F320" s="35">
        <v>776874</v>
      </c>
      <c r="G320" s="35"/>
    </row>
    <row r="321" spans="1:7" ht="21">
      <c r="A321" s="36" t="s">
        <v>52</v>
      </c>
      <c r="B321" s="34"/>
      <c r="C321" s="35"/>
      <c r="D321" s="35"/>
      <c r="E321" s="35"/>
      <c r="F321" s="35"/>
      <c r="G321" s="35"/>
    </row>
    <row r="322" spans="1:7" ht="21">
      <c r="A322" s="36" t="s">
        <v>53</v>
      </c>
      <c r="B322" s="34">
        <v>3</v>
      </c>
      <c r="C322" s="35">
        <v>6000</v>
      </c>
      <c r="D322" s="35">
        <v>88135</v>
      </c>
      <c r="E322" s="35">
        <v>6000</v>
      </c>
      <c r="F322" s="35">
        <v>88135</v>
      </c>
      <c r="G322" s="35"/>
    </row>
    <row r="323" spans="1:7" ht="21">
      <c r="A323" s="36" t="s">
        <v>91</v>
      </c>
      <c r="B323" s="34"/>
      <c r="C323" s="35"/>
      <c r="D323" s="35"/>
      <c r="E323" s="35"/>
      <c r="F323" s="35"/>
      <c r="G323" s="35"/>
    </row>
    <row r="324" spans="1:7" ht="21">
      <c r="A324" s="36" t="s">
        <v>92</v>
      </c>
      <c r="B324" s="34">
        <v>15</v>
      </c>
      <c r="C324" s="35">
        <v>5030</v>
      </c>
      <c r="D324" s="35">
        <v>78730</v>
      </c>
      <c r="E324" s="35">
        <v>5030</v>
      </c>
      <c r="F324" s="35">
        <v>78730</v>
      </c>
      <c r="G324" s="35"/>
    </row>
    <row r="325" spans="1:7" ht="21">
      <c r="A325" s="36" t="s">
        <v>54</v>
      </c>
      <c r="B325" s="34">
        <v>10</v>
      </c>
      <c r="C325" s="35">
        <v>295</v>
      </c>
      <c r="D325" s="35">
        <v>1240</v>
      </c>
      <c r="E325" s="35">
        <v>295</v>
      </c>
      <c r="F325" s="35">
        <v>1240</v>
      </c>
      <c r="G325" s="35"/>
    </row>
    <row r="326" spans="1:7" ht="21">
      <c r="A326" s="36" t="s">
        <v>86</v>
      </c>
      <c r="B326" s="34"/>
      <c r="C326" s="38">
        <v>0</v>
      </c>
      <c r="D326" s="35">
        <v>95200</v>
      </c>
      <c r="E326" s="38">
        <v>0</v>
      </c>
      <c r="F326" s="35">
        <v>95200</v>
      </c>
      <c r="G326" s="35"/>
    </row>
    <row r="327" spans="1:7" ht="21">
      <c r="A327" s="36" t="s">
        <v>87</v>
      </c>
      <c r="B327" s="34"/>
      <c r="C327" s="38">
        <v>0</v>
      </c>
      <c r="D327" s="35">
        <v>16000</v>
      </c>
      <c r="E327" s="38">
        <v>0</v>
      </c>
      <c r="F327" s="35">
        <v>16000</v>
      </c>
      <c r="G327" s="35"/>
    </row>
    <row r="328" spans="1:7" ht="21">
      <c r="A328" s="36" t="s">
        <v>88</v>
      </c>
      <c r="B328" s="34"/>
      <c r="C328" s="35">
        <v>0</v>
      </c>
      <c r="D328" s="35">
        <v>18000</v>
      </c>
      <c r="E328" s="35">
        <v>0</v>
      </c>
      <c r="F328" s="35">
        <v>18000</v>
      </c>
      <c r="G328" s="35"/>
    </row>
    <row r="329" spans="1:7" ht="21">
      <c r="A329" s="36" t="s">
        <v>74</v>
      </c>
      <c r="B329" s="34"/>
      <c r="C329" s="35"/>
      <c r="D329" s="35"/>
      <c r="E329" s="35"/>
      <c r="F329" s="35"/>
      <c r="G329" s="35"/>
    </row>
    <row r="330" spans="1:7" ht="21">
      <c r="A330" s="36" t="s">
        <v>55</v>
      </c>
      <c r="B330" s="34">
        <v>528</v>
      </c>
      <c r="C330" s="35">
        <v>108176</v>
      </c>
      <c r="D330" s="35">
        <v>563175</v>
      </c>
      <c r="E330" s="35">
        <v>108176</v>
      </c>
      <c r="F330" s="35">
        <v>563175</v>
      </c>
      <c r="G330" s="35"/>
    </row>
    <row r="331" spans="1:7" ht="21">
      <c r="A331" s="36" t="s">
        <v>75</v>
      </c>
      <c r="B331" s="34"/>
      <c r="C331" s="35"/>
      <c r="D331" s="35"/>
      <c r="E331" s="35"/>
      <c r="F331" s="35"/>
      <c r="G331" s="35"/>
    </row>
    <row r="332" spans="1:7" ht="21">
      <c r="A332" s="36" t="s">
        <v>56</v>
      </c>
      <c r="B332" s="37">
        <v>820</v>
      </c>
      <c r="C332" s="35">
        <v>18010</v>
      </c>
      <c r="D332" s="35">
        <v>95770</v>
      </c>
      <c r="E332" s="35">
        <v>18010</v>
      </c>
      <c r="F332" s="35">
        <v>95770</v>
      </c>
      <c r="G332" s="35"/>
    </row>
    <row r="333" spans="1:7" ht="21">
      <c r="A333" s="36" t="s">
        <v>57</v>
      </c>
      <c r="B333" s="34"/>
      <c r="C333" s="38"/>
      <c r="D333" s="38"/>
      <c r="E333" s="38"/>
      <c r="F333" s="38"/>
      <c r="G333" s="35"/>
    </row>
    <row r="334" spans="1:7" ht="21">
      <c r="A334" s="42" t="s">
        <v>89</v>
      </c>
      <c r="B334" s="25"/>
      <c r="C334" s="26">
        <v>0</v>
      </c>
      <c r="D334" s="26">
        <v>59155</v>
      </c>
      <c r="E334" s="26">
        <v>0</v>
      </c>
      <c r="F334" s="26">
        <v>59155</v>
      </c>
      <c r="G334" s="26"/>
    </row>
    <row r="335" spans="1:7" ht="21">
      <c r="A335" s="54" t="s">
        <v>90</v>
      </c>
      <c r="B335" s="53">
        <f aca="true" t="shared" si="13" ref="B335:G335">SUM(B312:B334)</f>
        <v>5496</v>
      </c>
      <c r="C335" s="9">
        <f t="shared" si="13"/>
        <v>1002564.5</v>
      </c>
      <c r="D335" s="9">
        <f t="shared" si="13"/>
        <v>5979430.5</v>
      </c>
      <c r="E335" s="10">
        <f t="shared" si="13"/>
        <v>1002504.5</v>
      </c>
      <c r="F335" s="10">
        <f t="shared" si="13"/>
        <v>5979370.5</v>
      </c>
      <c r="G335" s="11">
        <f t="shared" si="13"/>
        <v>60</v>
      </c>
    </row>
    <row r="336" spans="1:7" ht="21">
      <c r="A336" s="14"/>
      <c r="B336" s="22"/>
      <c r="C336" s="15"/>
      <c r="D336" s="15"/>
      <c r="E336" s="15"/>
      <c r="F336" s="15"/>
      <c r="G336" s="15"/>
    </row>
    <row r="337" spans="1:7" ht="21">
      <c r="A337" s="14"/>
      <c r="B337" s="22"/>
      <c r="C337" s="15"/>
      <c r="D337" s="15"/>
      <c r="E337" s="15"/>
      <c r="F337" s="15"/>
      <c r="G337" s="15"/>
    </row>
    <row r="338" spans="1:7" ht="21">
      <c r="A338" s="150" t="s">
        <v>70</v>
      </c>
      <c r="B338" s="150"/>
      <c r="C338" s="150"/>
      <c r="D338" s="150"/>
      <c r="E338" s="150"/>
      <c r="F338" s="150"/>
      <c r="G338" s="150"/>
    </row>
    <row r="339" spans="1:7" ht="21">
      <c r="A339" s="3"/>
      <c r="B339" s="18"/>
      <c r="G339" s="4"/>
    </row>
    <row r="340" spans="1:7" ht="21">
      <c r="A340" s="5"/>
      <c r="B340" s="16" t="s">
        <v>78</v>
      </c>
      <c r="C340" s="151" t="s">
        <v>31</v>
      </c>
      <c r="D340" s="151"/>
      <c r="E340" s="151" t="s">
        <v>32</v>
      </c>
      <c r="F340" s="151"/>
      <c r="G340" s="12" t="s">
        <v>33</v>
      </c>
    </row>
    <row r="341" spans="1:7" ht="21">
      <c r="A341" s="8" t="s">
        <v>35</v>
      </c>
      <c r="B341" s="8" t="s">
        <v>79</v>
      </c>
      <c r="C341" s="9" t="s">
        <v>9</v>
      </c>
      <c r="D341" s="9" t="s">
        <v>36</v>
      </c>
      <c r="E341" s="9" t="s">
        <v>9</v>
      </c>
      <c r="F341" s="9" t="s">
        <v>36</v>
      </c>
      <c r="G341" s="9" t="s">
        <v>34</v>
      </c>
    </row>
    <row r="342" spans="1:7" ht="21">
      <c r="A342" s="27" t="s">
        <v>76</v>
      </c>
      <c r="B342" s="28"/>
      <c r="C342" s="29"/>
      <c r="D342" s="29"/>
      <c r="E342" s="29"/>
      <c r="F342" s="29"/>
      <c r="G342" s="29"/>
    </row>
    <row r="343" spans="1:7" ht="21">
      <c r="A343" s="36" t="s">
        <v>82</v>
      </c>
      <c r="B343" s="34">
        <v>6</v>
      </c>
      <c r="C343" s="35">
        <v>48962</v>
      </c>
      <c r="D343" s="35">
        <v>293772</v>
      </c>
      <c r="E343" s="35">
        <v>48962</v>
      </c>
      <c r="F343" s="35">
        <v>293772</v>
      </c>
      <c r="G343" s="35"/>
    </row>
    <row r="344" spans="1:7" ht="21">
      <c r="A344" s="42" t="s">
        <v>59</v>
      </c>
      <c r="B344" s="45"/>
      <c r="C344" s="47"/>
      <c r="D344" s="47"/>
      <c r="E344" s="47"/>
      <c r="F344" s="47"/>
      <c r="G344" s="46"/>
    </row>
    <row r="345" spans="1:7" ht="21">
      <c r="A345" s="30" t="s">
        <v>60</v>
      </c>
      <c r="B345" s="31"/>
      <c r="C345" s="32">
        <v>0</v>
      </c>
      <c r="D345" s="32">
        <v>247568.013</v>
      </c>
      <c r="E345" s="32">
        <v>0</v>
      </c>
      <c r="F345" s="32">
        <v>247568.01</v>
      </c>
      <c r="G345" s="32"/>
    </row>
    <row r="346" spans="1:7" ht="21">
      <c r="A346" s="44" t="s">
        <v>61</v>
      </c>
      <c r="B346" s="20">
        <f>SUM(B336:B345)</f>
        <v>6</v>
      </c>
      <c r="C346" s="11">
        <f>SUM(C343:C345)</f>
        <v>48962</v>
      </c>
      <c r="D346" s="11">
        <f>SUM(D343:D345)</f>
        <v>541340.013</v>
      </c>
      <c r="E346" s="11">
        <f>SUM(E343:E345)</f>
        <v>48962</v>
      </c>
      <c r="F346" s="11">
        <f>SUM(F343:F345)</f>
        <v>541340.01</v>
      </c>
      <c r="G346" s="11"/>
    </row>
    <row r="347" spans="1:7" ht="21">
      <c r="A347" s="30" t="s">
        <v>77</v>
      </c>
      <c r="B347" s="31"/>
      <c r="C347" s="32"/>
      <c r="D347" s="32"/>
      <c r="E347" s="32"/>
      <c r="F347" s="32"/>
      <c r="G347" s="32"/>
    </row>
    <row r="348" spans="1:7" ht="21">
      <c r="A348" s="39" t="s">
        <v>62</v>
      </c>
      <c r="B348" s="52"/>
      <c r="C348" s="41">
        <v>0</v>
      </c>
      <c r="D348" s="41">
        <v>997080.03</v>
      </c>
      <c r="E348" s="41">
        <v>0</v>
      </c>
      <c r="F348" s="38">
        <v>997080.03</v>
      </c>
      <c r="G348" s="35"/>
    </row>
    <row r="349" spans="1:7" ht="21">
      <c r="A349" s="36" t="s">
        <v>63</v>
      </c>
      <c r="B349" s="40"/>
      <c r="C349" s="41">
        <v>0</v>
      </c>
      <c r="D349" s="41">
        <v>313600</v>
      </c>
      <c r="E349" s="41">
        <v>0</v>
      </c>
      <c r="F349" s="38">
        <v>313600</v>
      </c>
      <c r="G349" s="35"/>
    </row>
    <row r="350" spans="1:7" ht="21">
      <c r="A350" s="36" t="s">
        <v>64</v>
      </c>
      <c r="B350" s="34">
        <v>2</v>
      </c>
      <c r="C350" s="35">
        <v>4460</v>
      </c>
      <c r="D350" s="35">
        <v>298721</v>
      </c>
      <c r="E350" s="35">
        <v>4460</v>
      </c>
      <c r="F350" s="35">
        <v>298721</v>
      </c>
      <c r="G350" s="35"/>
    </row>
    <row r="351" spans="1:7" ht="21">
      <c r="A351" s="36" t="s">
        <v>65</v>
      </c>
      <c r="B351" s="34"/>
      <c r="C351" s="35">
        <v>0</v>
      </c>
      <c r="D351" s="35">
        <v>65812</v>
      </c>
      <c r="E351" s="35">
        <v>0</v>
      </c>
      <c r="F351" s="35">
        <v>65812</v>
      </c>
      <c r="G351" s="35"/>
    </row>
    <row r="352" spans="1:7" ht="21">
      <c r="A352" s="36" t="s">
        <v>83</v>
      </c>
      <c r="B352" s="34">
        <v>192</v>
      </c>
      <c r="C352" s="35">
        <v>3840</v>
      </c>
      <c r="D352" s="35">
        <v>19880</v>
      </c>
      <c r="E352" s="35">
        <v>3840</v>
      </c>
      <c r="F352" s="35">
        <v>19880</v>
      </c>
      <c r="G352" s="35"/>
    </row>
    <row r="353" spans="1:7" ht="21">
      <c r="A353" s="36" t="s">
        <v>14</v>
      </c>
      <c r="B353" s="34"/>
      <c r="C353" s="35">
        <v>0</v>
      </c>
      <c r="D353" s="35">
        <v>1630</v>
      </c>
      <c r="E353" s="35">
        <v>0</v>
      </c>
      <c r="F353" s="35">
        <v>1630</v>
      </c>
      <c r="G353" s="35"/>
    </row>
    <row r="354" spans="1:7" ht="21">
      <c r="A354" s="49" t="s">
        <v>15</v>
      </c>
      <c r="B354" s="50">
        <v>30</v>
      </c>
      <c r="C354" s="51">
        <v>600</v>
      </c>
      <c r="D354" s="51">
        <v>1780</v>
      </c>
      <c r="E354" s="51">
        <v>600</v>
      </c>
      <c r="F354" s="46">
        <v>1780</v>
      </c>
      <c r="G354" s="46"/>
    </row>
    <row r="355" spans="1:7" ht="21">
      <c r="A355" s="39" t="s">
        <v>16</v>
      </c>
      <c r="B355" s="40"/>
      <c r="C355" s="48">
        <v>0</v>
      </c>
      <c r="D355" s="48">
        <v>240</v>
      </c>
      <c r="E355" s="48">
        <v>0</v>
      </c>
      <c r="F355" s="35">
        <v>240</v>
      </c>
      <c r="G355" s="35"/>
    </row>
    <row r="356" spans="1:7" ht="21">
      <c r="A356" s="39" t="s">
        <v>19</v>
      </c>
      <c r="B356" s="40"/>
      <c r="C356" s="48">
        <v>0</v>
      </c>
      <c r="D356" s="48">
        <v>5106208.88</v>
      </c>
      <c r="E356" s="48">
        <v>0</v>
      </c>
      <c r="F356" s="35">
        <v>5106208.88</v>
      </c>
      <c r="G356" s="55"/>
    </row>
    <row r="357" spans="1:7" ht="21">
      <c r="A357" s="39" t="s">
        <v>18</v>
      </c>
      <c r="B357" s="40"/>
      <c r="C357" s="48">
        <v>0</v>
      </c>
      <c r="D357" s="48">
        <v>500</v>
      </c>
      <c r="E357" s="48">
        <v>0</v>
      </c>
      <c r="F357" s="35">
        <v>500</v>
      </c>
      <c r="G357" s="35"/>
    </row>
    <row r="358" spans="1:7" ht="21">
      <c r="A358" s="39" t="s">
        <v>25</v>
      </c>
      <c r="B358" s="50"/>
      <c r="C358" s="51">
        <v>0</v>
      </c>
      <c r="D358" s="51">
        <v>226</v>
      </c>
      <c r="E358" s="51">
        <v>0</v>
      </c>
      <c r="F358" s="46">
        <v>226</v>
      </c>
      <c r="G358" s="46"/>
    </row>
    <row r="359" spans="1:7" ht="21">
      <c r="A359" s="56" t="s">
        <v>66</v>
      </c>
      <c r="B359" s="25">
        <f>SUM(B348:B358)</f>
        <v>224</v>
      </c>
      <c r="C359" s="26">
        <f>SUM(C347:C358)</f>
        <v>8900</v>
      </c>
      <c r="D359" s="26">
        <f>SUM(D347:D358)</f>
        <v>6805677.91</v>
      </c>
      <c r="E359" s="26">
        <f>SUM(E347:E358)</f>
        <v>8900</v>
      </c>
      <c r="F359" s="26">
        <f>SUM(F347:F358)</f>
        <v>6805677.91</v>
      </c>
      <c r="G359" s="26">
        <f>SUM(G347:G355)</f>
        <v>0</v>
      </c>
    </row>
    <row r="360" spans="1:7" ht="21">
      <c r="A360" s="56" t="s">
        <v>67</v>
      </c>
      <c r="B360" s="21">
        <f aca="true" t="shared" si="14" ref="B360:G360">SUM(B308+B335+B346+B359)</f>
        <v>7509</v>
      </c>
      <c r="C360" s="24">
        <f t="shared" si="14"/>
        <v>36230962.15</v>
      </c>
      <c r="D360" s="24">
        <f t="shared" si="14"/>
        <v>75446630.283</v>
      </c>
      <c r="E360" s="24">
        <f t="shared" si="14"/>
        <v>36172630.15</v>
      </c>
      <c r="F360" s="24">
        <f t="shared" si="14"/>
        <v>75727858.28000002</v>
      </c>
      <c r="G360" s="24">
        <f t="shared" si="14"/>
        <v>114122</v>
      </c>
    </row>
    <row r="361" spans="1:7" ht="21">
      <c r="A361" s="56" t="s">
        <v>68</v>
      </c>
      <c r="B361" s="20"/>
      <c r="C361" s="11">
        <v>12784.71</v>
      </c>
      <c r="D361" s="11">
        <v>34155.9</v>
      </c>
      <c r="E361" s="11">
        <v>12784.71</v>
      </c>
      <c r="F361" s="11">
        <v>34155.9</v>
      </c>
      <c r="G361" s="11"/>
    </row>
    <row r="362" spans="1:7" ht="21.75" thickBot="1">
      <c r="A362" s="57" t="s">
        <v>69</v>
      </c>
      <c r="B362" s="58">
        <f>+B360</f>
        <v>7509</v>
      </c>
      <c r="C362" s="13">
        <f>C360-C361</f>
        <v>36218177.44</v>
      </c>
      <c r="D362" s="13">
        <f>D360-D361</f>
        <v>75412474.383</v>
      </c>
      <c r="E362" s="13">
        <f>+E360-E361</f>
        <v>36159845.44</v>
      </c>
      <c r="F362" s="13">
        <f>+F360-F361</f>
        <v>75693702.38000001</v>
      </c>
      <c r="G362" s="13">
        <f>+G360-G361</f>
        <v>114122</v>
      </c>
    </row>
    <row r="363" spans="1:7" ht="21.75" thickTop="1">
      <c r="A363" s="14"/>
      <c r="B363" s="19"/>
      <c r="C363" s="15"/>
      <c r="D363" s="15"/>
      <c r="E363" s="15"/>
      <c r="F363" s="15"/>
      <c r="G363" s="15"/>
    </row>
    <row r="364" spans="1:7" ht="21">
      <c r="A364" s="14" t="s">
        <v>23</v>
      </c>
      <c r="B364" s="19"/>
      <c r="C364" s="15"/>
      <c r="D364" s="15"/>
      <c r="E364" s="15"/>
      <c r="F364" s="15"/>
      <c r="G364" s="15"/>
    </row>
    <row r="365" spans="1:7" ht="21">
      <c r="A365" s="14" t="s">
        <v>21</v>
      </c>
      <c r="B365" s="19"/>
      <c r="C365" s="15"/>
      <c r="D365" s="15"/>
      <c r="E365" s="15"/>
      <c r="F365" s="15"/>
      <c r="G365" s="15"/>
    </row>
    <row r="366" spans="1:7" ht="21">
      <c r="A366" s="14" t="s">
        <v>22</v>
      </c>
      <c r="B366" s="19"/>
      <c r="C366" s="15"/>
      <c r="D366" s="15" t="s">
        <v>12</v>
      </c>
      <c r="E366" s="15"/>
      <c r="F366" s="15"/>
      <c r="G366" s="15"/>
    </row>
    <row r="367" spans="1:7" ht="21">
      <c r="A367" s="14"/>
      <c r="B367" s="19"/>
      <c r="C367" s="15"/>
      <c r="D367" s="15" t="s">
        <v>13</v>
      </c>
      <c r="E367" s="15"/>
      <c r="F367" s="15"/>
      <c r="G367" s="15"/>
    </row>
    <row r="368" spans="1:7" ht="21">
      <c r="A368" s="14"/>
      <c r="B368" s="19"/>
      <c r="C368" s="15"/>
      <c r="D368" s="15" t="s">
        <v>11</v>
      </c>
      <c r="E368" s="15"/>
      <c r="F368" s="15"/>
      <c r="G368" s="15"/>
    </row>
    <row r="369" spans="1:7" ht="21">
      <c r="A369" s="14"/>
      <c r="B369" s="19"/>
      <c r="C369" s="15"/>
      <c r="D369" s="15" t="s">
        <v>10</v>
      </c>
      <c r="E369" s="15"/>
      <c r="F369" s="15"/>
      <c r="G369" s="15"/>
    </row>
    <row r="370" spans="1:7" ht="21">
      <c r="A370" s="14"/>
      <c r="B370" s="22"/>
      <c r="C370" s="15"/>
      <c r="D370" s="15"/>
      <c r="E370" s="15"/>
      <c r="F370" s="15"/>
      <c r="G370" s="15"/>
    </row>
    <row r="371" spans="1:7" ht="23.25">
      <c r="A371" s="145" t="s">
        <v>58</v>
      </c>
      <c r="B371" s="145"/>
      <c r="C371" s="145"/>
      <c r="D371" s="145"/>
      <c r="E371" s="145"/>
      <c r="F371" s="145"/>
      <c r="G371" s="145"/>
    </row>
    <row r="372" spans="1:7" ht="23.25">
      <c r="A372" s="145" t="s">
        <v>28</v>
      </c>
      <c r="B372" s="145"/>
      <c r="C372" s="145"/>
      <c r="D372" s="145"/>
      <c r="E372" s="145"/>
      <c r="F372" s="145"/>
      <c r="G372" s="145"/>
    </row>
    <row r="373" spans="1:7" ht="21">
      <c r="A373" s="3"/>
      <c r="B373" s="18"/>
      <c r="C373" s="4"/>
      <c r="D373" s="4"/>
      <c r="E373" s="4"/>
      <c r="F373" s="4"/>
      <c r="G373" s="4"/>
    </row>
    <row r="374" spans="1:7" ht="21">
      <c r="A374" s="5"/>
      <c r="B374" s="16" t="s">
        <v>78</v>
      </c>
      <c r="C374" s="151" t="s">
        <v>31</v>
      </c>
      <c r="D374" s="151"/>
      <c r="E374" s="151" t="s">
        <v>32</v>
      </c>
      <c r="F374" s="151"/>
      <c r="G374" s="6" t="s">
        <v>33</v>
      </c>
    </row>
    <row r="375" spans="1:7" ht="21">
      <c r="A375" s="8" t="s">
        <v>35</v>
      </c>
      <c r="B375" s="8" t="s">
        <v>79</v>
      </c>
      <c r="C375" s="9" t="s">
        <v>9</v>
      </c>
      <c r="D375" s="9" t="s">
        <v>36</v>
      </c>
      <c r="E375" s="9" t="s">
        <v>9</v>
      </c>
      <c r="F375" s="9" t="s">
        <v>36</v>
      </c>
      <c r="G375" s="9" t="s">
        <v>34</v>
      </c>
    </row>
    <row r="376" spans="1:7" ht="21">
      <c r="A376" s="27" t="s">
        <v>71</v>
      </c>
      <c r="B376" s="28"/>
      <c r="C376" s="29"/>
      <c r="D376" s="29"/>
      <c r="E376" s="29"/>
      <c r="F376" s="29"/>
      <c r="G376" s="29"/>
    </row>
    <row r="377" spans="1:7" ht="21">
      <c r="A377" s="36" t="s">
        <v>37</v>
      </c>
      <c r="B377" s="34">
        <v>486</v>
      </c>
      <c r="C377" s="35">
        <v>40834156.29</v>
      </c>
      <c r="D377" s="35">
        <v>96033133.33</v>
      </c>
      <c r="E377" s="35">
        <v>40928486.29</v>
      </c>
      <c r="F377" s="35">
        <v>96480173.33</v>
      </c>
      <c r="G377" s="35"/>
    </row>
    <row r="378" spans="1:7" ht="21">
      <c r="A378" s="36" t="s">
        <v>38</v>
      </c>
      <c r="B378" s="34">
        <v>11</v>
      </c>
      <c r="C378" s="35">
        <v>38071.35</v>
      </c>
      <c r="D378" s="35">
        <v>118493.45</v>
      </c>
      <c r="E378" s="35">
        <v>38071.35</v>
      </c>
      <c r="F378" s="35">
        <v>118493.45</v>
      </c>
      <c r="G378" s="35"/>
    </row>
    <row r="379" spans="1:7" ht="21">
      <c r="A379" s="36" t="s">
        <v>39</v>
      </c>
      <c r="B379" s="37">
        <v>727</v>
      </c>
      <c r="C379" s="35">
        <v>521887.22</v>
      </c>
      <c r="D379" s="35">
        <v>1200165.25</v>
      </c>
      <c r="E379" s="35">
        <v>521887.22</v>
      </c>
      <c r="F379" s="35">
        <v>1200165.25</v>
      </c>
      <c r="G379" s="35"/>
    </row>
    <row r="380" spans="1:7" ht="21">
      <c r="A380" s="36" t="s">
        <v>40</v>
      </c>
      <c r="B380" s="34">
        <v>21</v>
      </c>
      <c r="C380" s="35">
        <v>1358.69</v>
      </c>
      <c r="D380" s="35">
        <v>6131.33</v>
      </c>
      <c r="E380" s="35">
        <v>1358.69</v>
      </c>
      <c r="F380" s="35">
        <v>6131.33</v>
      </c>
      <c r="G380" s="35"/>
    </row>
    <row r="381" spans="1:7" ht="21">
      <c r="A381" s="36" t="s">
        <v>41</v>
      </c>
      <c r="B381" s="34">
        <v>252</v>
      </c>
      <c r="C381" s="35">
        <v>2561005</v>
      </c>
      <c r="D381" s="35">
        <v>8707570.1</v>
      </c>
      <c r="E381" s="35">
        <v>2567687</v>
      </c>
      <c r="F381" s="35">
        <v>8642830.1</v>
      </c>
      <c r="G381" s="35">
        <v>64740</v>
      </c>
    </row>
    <row r="382" spans="1:7" ht="21">
      <c r="A382" s="36" t="s">
        <v>42</v>
      </c>
      <c r="B382" s="34">
        <v>81</v>
      </c>
      <c r="C382" s="35">
        <v>18756.2</v>
      </c>
      <c r="D382" s="35">
        <v>29923.15</v>
      </c>
      <c r="E382" s="35">
        <v>18756.2</v>
      </c>
      <c r="F382" s="35">
        <v>29923.15</v>
      </c>
      <c r="G382" s="35"/>
    </row>
    <row r="383" spans="1:7" ht="21">
      <c r="A383" s="42" t="s">
        <v>43</v>
      </c>
      <c r="B383" s="43"/>
      <c r="C383" s="26"/>
      <c r="D383" s="26"/>
      <c r="E383" s="26"/>
      <c r="F383" s="26"/>
      <c r="G383" s="26"/>
    </row>
    <row r="384" spans="1:7" ht="21">
      <c r="A384" s="44" t="s">
        <v>44</v>
      </c>
      <c r="B384" s="23">
        <f aca="true" t="shared" si="15" ref="B384:G384">SUM(B377:B383)</f>
        <v>1578</v>
      </c>
      <c r="C384" s="11">
        <f t="shared" si="15"/>
        <v>43975234.75</v>
      </c>
      <c r="D384" s="11">
        <f t="shared" si="15"/>
        <v>106095416.61</v>
      </c>
      <c r="E384" s="11">
        <f t="shared" si="15"/>
        <v>44076246.75</v>
      </c>
      <c r="F384" s="11">
        <f t="shared" si="15"/>
        <v>106477716.61</v>
      </c>
      <c r="G384" s="11">
        <f t="shared" si="15"/>
        <v>64740</v>
      </c>
    </row>
    <row r="385" spans="1:7" ht="21">
      <c r="A385" s="30" t="s">
        <v>80</v>
      </c>
      <c r="B385" s="31"/>
      <c r="C385" s="32"/>
      <c r="D385" s="32"/>
      <c r="E385" s="32"/>
      <c r="F385" s="32"/>
      <c r="G385" s="32"/>
    </row>
    <row r="386" spans="1:7" ht="21">
      <c r="A386" s="33" t="s">
        <v>81</v>
      </c>
      <c r="B386" s="34"/>
      <c r="C386" s="35"/>
      <c r="D386" s="35"/>
      <c r="E386" s="35"/>
      <c r="F386" s="35"/>
      <c r="G386" s="35"/>
    </row>
    <row r="387" spans="1:7" ht="21">
      <c r="A387" s="36" t="s">
        <v>72</v>
      </c>
      <c r="B387" s="34"/>
      <c r="C387" s="35"/>
      <c r="D387" s="35"/>
      <c r="E387" s="35"/>
      <c r="F387" s="35"/>
      <c r="G387" s="35"/>
    </row>
    <row r="388" spans="1:7" ht="21">
      <c r="A388" s="36" t="s">
        <v>45</v>
      </c>
      <c r="B388" s="37">
        <v>2308</v>
      </c>
      <c r="C388" s="35">
        <v>696560</v>
      </c>
      <c r="D388" s="35">
        <v>4392680</v>
      </c>
      <c r="E388" s="35">
        <v>696560</v>
      </c>
      <c r="F388" s="35">
        <v>4392680</v>
      </c>
      <c r="G388" s="35"/>
    </row>
    <row r="389" spans="1:7" ht="21">
      <c r="A389" s="36" t="s">
        <v>46</v>
      </c>
      <c r="B389" s="34">
        <v>108</v>
      </c>
      <c r="C389" s="35">
        <v>30250</v>
      </c>
      <c r="D389" s="35">
        <v>227500</v>
      </c>
      <c r="E389" s="35">
        <v>30250</v>
      </c>
      <c r="F389" s="35">
        <v>227500</v>
      </c>
      <c r="G389" s="35"/>
    </row>
    <row r="390" spans="1:7" ht="21">
      <c r="A390" s="36" t="s">
        <v>47</v>
      </c>
      <c r="B390" s="34">
        <v>11</v>
      </c>
      <c r="C390" s="35">
        <v>5185</v>
      </c>
      <c r="D390" s="35">
        <v>30416.5</v>
      </c>
      <c r="E390" s="35">
        <v>5185</v>
      </c>
      <c r="F390" s="35">
        <v>30416.5</v>
      </c>
      <c r="G390" s="35"/>
    </row>
    <row r="391" spans="1:7" ht="21">
      <c r="A391" s="36" t="s">
        <v>84</v>
      </c>
      <c r="B391" s="34"/>
      <c r="C391" s="35"/>
      <c r="D391" s="35"/>
      <c r="E391" s="35"/>
      <c r="F391" s="35"/>
      <c r="G391" s="35"/>
    </row>
    <row r="392" spans="1:7" ht="21">
      <c r="A392" s="36" t="s">
        <v>49</v>
      </c>
      <c r="B392" s="34">
        <v>1303</v>
      </c>
      <c r="C392" s="35">
        <v>38160</v>
      </c>
      <c r="D392" s="35">
        <v>300560</v>
      </c>
      <c r="E392" s="35">
        <v>38160</v>
      </c>
      <c r="F392" s="35">
        <v>300560</v>
      </c>
      <c r="G392" s="35"/>
    </row>
    <row r="393" spans="1:7" ht="21">
      <c r="A393" s="36" t="s">
        <v>85</v>
      </c>
      <c r="B393" s="34">
        <v>23</v>
      </c>
      <c r="C393" s="35">
        <v>870</v>
      </c>
      <c r="D393" s="35">
        <v>7020</v>
      </c>
      <c r="E393" s="35">
        <v>930</v>
      </c>
      <c r="F393" s="35">
        <v>7020</v>
      </c>
      <c r="G393" s="35"/>
    </row>
    <row r="394" spans="1:7" ht="21">
      <c r="A394" s="36" t="s">
        <v>73</v>
      </c>
      <c r="B394" s="34"/>
      <c r="C394" s="35"/>
      <c r="D394" s="35"/>
      <c r="E394" s="35"/>
      <c r="F394" s="35"/>
      <c r="G394" s="35"/>
    </row>
    <row r="395" spans="1:7" ht="21">
      <c r="A395" s="36" t="s">
        <v>50</v>
      </c>
      <c r="B395" s="34"/>
      <c r="C395" s="35"/>
      <c r="D395" s="35"/>
      <c r="E395" s="35"/>
      <c r="F395" s="35"/>
      <c r="G395" s="35"/>
    </row>
    <row r="396" spans="1:7" ht="21">
      <c r="A396" s="36" t="s">
        <v>51</v>
      </c>
      <c r="B396" s="34">
        <v>20</v>
      </c>
      <c r="C396" s="35">
        <v>39800</v>
      </c>
      <c r="D396" s="35">
        <v>816674</v>
      </c>
      <c r="E396" s="35">
        <v>39800</v>
      </c>
      <c r="F396" s="35">
        <v>816674</v>
      </c>
      <c r="G396" s="35"/>
    </row>
    <row r="397" spans="1:7" ht="21">
      <c r="A397" s="36" t="s">
        <v>52</v>
      </c>
      <c r="B397" s="34"/>
      <c r="C397" s="35"/>
      <c r="D397" s="35"/>
      <c r="E397" s="35"/>
      <c r="F397" s="35"/>
      <c r="G397" s="35"/>
    </row>
    <row r="398" spans="1:7" ht="21">
      <c r="A398" s="36" t="s">
        <v>53</v>
      </c>
      <c r="B398" s="34">
        <v>7</v>
      </c>
      <c r="C398" s="35">
        <v>15500</v>
      </c>
      <c r="D398" s="35">
        <v>103635</v>
      </c>
      <c r="E398" s="35">
        <v>15500</v>
      </c>
      <c r="F398" s="35">
        <v>103635</v>
      </c>
      <c r="G398" s="35"/>
    </row>
    <row r="399" spans="1:7" ht="21">
      <c r="A399" s="36" t="s">
        <v>91</v>
      </c>
      <c r="B399" s="34"/>
      <c r="C399" s="35"/>
      <c r="D399" s="35"/>
      <c r="E399" s="35"/>
      <c r="F399" s="35"/>
      <c r="G399" s="35"/>
    </row>
    <row r="400" spans="1:7" ht="21">
      <c r="A400" s="36" t="s">
        <v>92</v>
      </c>
      <c r="B400" s="34">
        <v>9</v>
      </c>
      <c r="C400" s="35">
        <v>4045</v>
      </c>
      <c r="D400" s="35">
        <v>82775</v>
      </c>
      <c r="E400" s="35">
        <v>4045</v>
      </c>
      <c r="F400" s="35">
        <v>82775</v>
      </c>
      <c r="G400" s="35"/>
    </row>
    <row r="401" spans="1:7" ht="21">
      <c r="A401" s="36" t="s">
        <v>54</v>
      </c>
      <c r="B401" s="34">
        <v>3</v>
      </c>
      <c r="C401" s="35">
        <v>30</v>
      </c>
      <c r="D401" s="35">
        <v>1270</v>
      </c>
      <c r="E401" s="35">
        <v>30</v>
      </c>
      <c r="F401" s="35">
        <v>1270</v>
      </c>
      <c r="G401" s="35"/>
    </row>
    <row r="402" spans="1:7" ht="21">
      <c r="A402" s="36" t="s">
        <v>86</v>
      </c>
      <c r="B402" s="34"/>
      <c r="C402" s="38">
        <v>0</v>
      </c>
      <c r="D402" s="35">
        <v>95200</v>
      </c>
      <c r="E402" s="38">
        <v>0</v>
      </c>
      <c r="F402" s="35">
        <v>95200</v>
      </c>
      <c r="G402" s="35"/>
    </row>
    <row r="403" spans="1:7" ht="21">
      <c r="A403" s="36" t="s">
        <v>87</v>
      </c>
      <c r="B403" s="34"/>
      <c r="C403" s="38">
        <v>0</v>
      </c>
      <c r="D403" s="35">
        <v>16000</v>
      </c>
      <c r="E403" s="38">
        <v>0</v>
      </c>
      <c r="F403" s="35">
        <v>16000</v>
      </c>
      <c r="G403" s="35"/>
    </row>
    <row r="404" spans="1:7" ht="21">
      <c r="A404" s="36" t="s">
        <v>88</v>
      </c>
      <c r="B404" s="34"/>
      <c r="C404" s="35">
        <v>0</v>
      </c>
      <c r="D404" s="35">
        <v>18000</v>
      </c>
      <c r="E404" s="35">
        <v>0</v>
      </c>
      <c r="F404" s="35">
        <v>18000</v>
      </c>
      <c r="G404" s="35"/>
    </row>
    <row r="405" spans="1:7" ht="21">
      <c r="A405" s="36" t="s">
        <v>74</v>
      </c>
      <c r="B405" s="34"/>
      <c r="C405" s="35"/>
      <c r="D405" s="35"/>
      <c r="E405" s="35"/>
      <c r="F405" s="35"/>
      <c r="G405" s="35"/>
    </row>
    <row r="406" spans="1:7" ht="21">
      <c r="A406" s="36" t="s">
        <v>55</v>
      </c>
      <c r="B406" s="34">
        <v>626</v>
      </c>
      <c r="C406" s="35">
        <v>118364</v>
      </c>
      <c r="D406" s="35">
        <v>681539</v>
      </c>
      <c r="E406" s="35">
        <v>118364</v>
      </c>
      <c r="F406" s="35">
        <v>681539</v>
      </c>
      <c r="G406" s="35"/>
    </row>
    <row r="407" spans="1:7" ht="21">
      <c r="A407" s="36" t="s">
        <v>75</v>
      </c>
      <c r="B407" s="34"/>
      <c r="C407" s="35"/>
      <c r="D407" s="35"/>
      <c r="E407" s="35"/>
      <c r="F407" s="35"/>
      <c r="G407" s="35"/>
    </row>
    <row r="408" spans="1:7" ht="21">
      <c r="A408" s="36" t="s">
        <v>56</v>
      </c>
      <c r="B408" s="37">
        <v>616</v>
      </c>
      <c r="C408" s="35">
        <v>13160</v>
      </c>
      <c r="D408" s="35">
        <v>108930</v>
      </c>
      <c r="E408" s="35">
        <v>13160</v>
      </c>
      <c r="F408" s="35">
        <v>108930</v>
      </c>
      <c r="G408" s="35"/>
    </row>
    <row r="409" spans="1:7" ht="21">
      <c r="A409" s="36" t="s">
        <v>57</v>
      </c>
      <c r="B409" s="34">
        <v>1</v>
      </c>
      <c r="C409" s="38">
        <v>820</v>
      </c>
      <c r="D409" s="38">
        <v>820</v>
      </c>
      <c r="E409" s="38">
        <v>820</v>
      </c>
      <c r="F409" s="38">
        <v>820</v>
      </c>
      <c r="G409" s="35"/>
    </row>
    <row r="410" spans="1:7" ht="21">
      <c r="A410" s="42" t="s">
        <v>89</v>
      </c>
      <c r="B410" s="25"/>
      <c r="C410" s="26">
        <v>0</v>
      </c>
      <c r="D410" s="26">
        <v>59155</v>
      </c>
      <c r="E410" s="26">
        <v>0</v>
      </c>
      <c r="F410" s="26">
        <v>59155</v>
      </c>
      <c r="G410" s="26"/>
    </row>
    <row r="411" spans="1:7" ht="21">
      <c r="A411" s="54" t="s">
        <v>90</v>
      </c>
      <c r="B411" s="53">
        <f aca="true" t="shared" si="16" ref="B411:G411">SUM(B388:B410)</f>
        <v>5035</v>
      </c>
      <c r="C411" s="9">
        <f t="shared" si="16"/>
        <v>962744</v>
      </c>
      <c r="D411" s="9">
        <f t="shared" si="16"/>
        <v>6942174.5</v>
      </c>
      <c r="E411" s="10">
        <f t="shared" si="16"/>
        <v>962804</v>
      </c>
      <c r="F411" s="10">
        <f t="shared" si="16"/>
        <v>6942174.5</v>
      </c>
      <c r="G411" s="11">
        <f t="shared" si="16"/>
        <v>0</v>
      </c>
    </row>
    <row r="412" spans="1:7" ht="21">
      <c r="A412" s="14"/>
      <c r="B412" s="22"/>
      <c r="C412" s="15"/>
      <c r="D412" s="15"/>
      <c r="E412" s="15"/>
      <c r="F412" s="15"/>
      <c r="G412" s="15"/>
    </row>
    <row r="413" spans="1:7" ht="21">
      <c r="A413" s="14"/>
      <c r="B413" s="22"/>
      <c r="C413" s="15"/>
      <c r="D413" s="15"/>
      <c r="E413" s="15"/>
      <c r="F413" s="15"/>
      <c r="G413" s="15"/>
    </row>
    <row r="414" spans="1:7" ht="21">
      <c r="A414" s="150" t="s">
        <v>70</v>
      </c>
      <c r="B414" s="150"/>
      <c r="C414" s="150"/>
      <c r="D414" s="150"/>
      <c r="E414" s="150"/>
      <c r="F414" s="150"/>
      <c r="G414" s="150"/>
    </row>
    <row r="415" spans="1:7" ht="21">
      <c r="A415" s="3"/>
      <c r="B415" s="18"/>
      <c r="G415" s="4"/>
    </row>
    <row r="416" spans="1:7" ht="21">
      <c r="A416" s="5"/>
      <c r="B416" s="16" t="s">
        <v>78</v>
      </c>
      <c r="C416" s="151" t="s">
        <v>31</v>
      </c>
      <c r="D416" s="151"/>
      <c r="E416" s="151" t="s">
        <v>32</v>
      </c>
      <c r="F416" s="151"/>
      <c r="G416" s="12" t="s">
        <v>33</v>
      </c>
    </row>
    <row r="417" spans="1:7" ht="21">
      <c r="A417" s="8" t="s">
        <v>35</v>
      </c>
      <c r="B417" s="8" t="s">
        <v>79</v>
      </c>
      <c r="C417" s="9" t="s">
        <v>9</v>
      </c>
      <c r="D417" s="9" t="s">
        <v>36</v>
      </c>
      <c r="E417" s="9" t="s">
        <v>9</v>
      </c>
      <c r="F417" s="9" t="s">
        <v>36</v>
      </c>
      <c r="G417" s="9" t="s">
        <v>34</v>
      </c>
    </row>
    <row r="418" spans="1:7" ht="21">
      <c r="A418" s="27" t="s">
        <v>76</v>
      </c>
      <c r="B418" s="28"/>
      <c r="C418" s="29"/>
      <c r="D418" s="29"/>
      <c r="E418" s="29"/>
      <c r="F418" s="29"/>
      <c r="G418" s="29"/>
    </row>
    <row r="419" spans="1:7" ht="21">
      <c r="A419" s="36" t="s">
        <v>82</v>
      </c>
      <c r="B419" s="34">
        <v>6</v>
      </c>
      <c r="C419" s="35">
        <v>48962</v>
      </c>
      <c r="D419" s="35">
        <v>342734</v>
      </c>
      <c r="E419" s="35">
        <v>48962</v>
      </c>
      <c r="F419" s="35">
        <v>342734</v>
      </c>
      <c r="G419" s="35"/>
    </row>
    <row r="420" spans="1:7" ht="21">
      <c r="A420" s="42" t="s">
        <v>59</v>
      </c>
      <c r="B420" s="45"/>
      <c r="C420" s="47"/>
      <c r="D420" s="47"/>
      <c r="E420" s="47"/>
      <c r="F420" s="47"/>
      <c r="G420" s="46"/>
    </row>
    <row r="421" spans="1:7" ht="21">
      <c r="A421" s="30" t="s">
        <v>60</v>
      </c>
      <c r="B421" s="31"/>
      <c r="C421" s="32">
        <v>0</v>
      </c>
      <c r="D421" s="32">
        <v>247568.013</v>
      </c>
      <c r="E421" s="32">
        <v>0</v>
      </c>
      <c r="F421" s="32">
        <v>247568.01</v>
      </c>
      <c r="G421" s="32"/>
    </row>
    <row r="422" spans="1:7" ht="21">
      <c r="A422" s="44" t="s">
        <v>61</v>
      </c>
      <c r="B422" s="20">
        <f>SUM(B412:B421)</f>
        <v>6</v>
      </c>
      <c r="C422" s="11">
        <f>SUM(C419:C421)</f>
        <v>48962</v>
      </c>
      <c r="D422" s="11">
        <f>SUM(D419:D421)</f>
        <v>590302.013</v>
      </c>
      <c r="E422" s="11">
        <f>SUM(E419:E421)</f>
        <v>48962</v>
      </c>
      <c r="F422" s="11">
        <f>SUM(F419:F421)</f>
        <v>590302.01</v>
      </c>
      <c r="G422" s="11"/>
    </row>
    <row r="423" spans="1:7" ht="21">
      <c r="A423" s="30" t="s">
        <v>77</v>
      </c>
      <c r="B423" s="31"/>
      <c r="C423" s="32"/>
      <c r="D423" s="32"/>
      <c r="E423" s="32"/>
      <c r="F423" s="32"/>
      <c r="G423" s="32"/>
    </row>
    <row r="424" spans="1:7" ht="21">
      <c r="A424" s="39" t="s">
        <v>62</v>
      </c>
      <c r="B424" s="52">
        <v>29</v>
      </c>
      <c r="C424" s="41">
        <v>198911.92</v>
      </c>
      <c r="D424" s="41">
        <v>1195991.95</v>
      </c>
      <c r="E424" s="41">
        <v>198911.92</v>
      </c>
      <c r="F424" s="38">
        <v>1195991.95</v>
      </c>
      <c r="G424" s="35"/>
    </row>
    <row r="425" spans="1:7" ht="21">
      <c r="A425" s="36" t="s">
        <v>63</v>
      </c>
      <c r="B425" s="40"/>
      <c r="C425" s="41">
        <v>0</v>
      </c>
      <c r="D425" s="41">
        <v>313600</v>
      </c>
      <c r="E425" s="41">
        <v>0</v>
      </c>
      <c r="F425" s="38">
        <v>313600</v>
      </c>
      <c r="G425" s="35"/>
    </row>
    <row r="426" spans="1:7" ht="21">
      <c r="A426" s="36" t="s">
        <v>64</v>
      </c>
      <c r="B426" s="34">
        <v>2</v>
      </c>
      <c r="C426" s="35">
        <v>4460</v>
      </c>
      <c r="D426" s="35">
        <v>303181</v>
      </c>
      <c r="E426" s="35">
        <v>4460</v>
      </c>
      <c r="F426" s="35">
        <v>303181</v>
      </c>
      <c r="G426" s="35"/>
    </row>
    <row r="427" spans="1:7" ht="21">
      <c r="A427" s="36" t="s">
        <v>65</v>
      </c>
      <c r="B427" s="34"/>
      <c r="C427" s="35">
        <v>0</v>
      </c>
      <c r="D427" s="35">
        <v>65812</v>
      </c>
      <c r="E427" s="35">
        <v>0</v>
      </c>
      <c r="F427" s="35">
        <v>65812</v>
      </c>
      <c r="G427" s="35"/>
    </row>
    <row r="428" spans="1:7" ht="21">
      <c r="A428" s="36" t="s">
        <v>83</v>
      </c>
      <c r="B428" s="34">
        <v>143</v>
      </c>
      <c r="C428" s="35">
        <v>2880</v>
      </c>
      <c r="D428" s="35">
        <v>22760</v>
      </c>
      <c r="E428" s="35">
        <v>2880</v>
      </c>
      <c r="F428" s="35">
        <v>22760</v>
      </c>
      <c r="G428" s="35"/>
    </row>
    <row r="429" spans="1:7" ht="21">
      <c r="A429" s="36" t="s">
        <v>14</v>
      </c>
      <c r="B429" s="34">
        <v>1</v>
      </c>
      <c r="C429" s="35">
        <v>2000</v>
      </c>
      <c r="D429" s="35">
        <v>3630</v>
      </c>
      <c r="E429" s="35">
        <v>2000</v>
      </c>
      <c r="F429" s="35">
        <v>3630</v>
      </c>
      <c r="G429" s="35"/>
    </row>
    <row r="430" spans="1:7" ht="21">
      <c r="A430" s="49" t="s">
        <v>15</v>
      </c>
      <c r="B430" s="50">
        <v>23</v>
      </c>
      <c r="C430" s="51">
        <v>460</v>
      </c>
      <c r="D430" s="51">
        <v>2240</v>
      </c>
      <c r="E430" s="51">
        <v>460</v>
      </c>
      <c r="F430" s="46">
        <v>2240</v>
      </c>
      <c r="G430" s="46"/>
    </row>
    <row r="431" spans="1:7" ht="21">
      <c r="A431" s="39" t="s">
        <v>16</v>
      </c>
      <c r="B431" s="40"/>
      <c r="C431" s="48">
        <v>0</v>
      </c>
      <c r="D431" s="48">
        <v>240</v>
      </c>
      <c r="E431" s="48">
        <v>0</v>
      </c>
      <c r="F431" s="35">
        <v>240</v>
      </c>
      <c r="G431" s="35"/>
    </row>
    <row r="432" spans="1:7" ht="21">
      <c r="A432" s="39" t="s">
        <v>19</v>
      </c>
      <c r="B432" s="40"/>
      <c r="C432" s="48">
        <v>0</v>
      </c>
      <c r="D432" s="48">
        <v>5106208.88</v>
      </c>
      <c r="E432" s="48">
        <v>0</v>
      </c>
      <c r="F432" s="35">
        <v>5106208.88</v>
      </c>
      <c r="G432" s="55"/>
    </row>
    <row r="433" spans="1:7" ht="21">
      <c r="A433" s="39" t="s">
        <v>18</v>
      </c>
      <c r="B433" s="40"/>
      <c r="C433" s="48">
        <v>0</v>
      </c>
      <c r="D433" s="48">
        <v>500</v>
      </c>
      <c r="E433" s="48">
        <v>0</v>
      </c>
      <c r="F433" s="35">
        <v>500</v>
      </c>
      <c r="G433" s="35"/>
    </row>
    <row r="434" spans="1:7" ht="21">
      <c r="A434" s="39" t="s">
        <v>25</v>
      </c>
      <c r="B434" s="50">
        <v>46</v>
      </c>
      <c r="C434" s="51">
        <v>3752.83</v>
      </c>
      <c r="D434" s="51">
        <v>3978.83</v>
      </c>
      <c r="E434" s="51">
        <v>3752.83</v>
      </c>
      <c r="F434" s="46">
        <v>3978.83</v>
      </c>
      <c r="G434" s="46"/>
    </row>
    <row r="435" spans="1:7" ht="21">
      <c r="A435" s="56" t="s">
        <v>66</v>
      </c>
      <c r="B435" s="25">
        <f>SUM(B424:B434)</f>
        <v>244</v>
      </c>
      <c r="C435" s="26">
        <f>SUM(C423:C434)</f>
        <v>212464.75</v>
      </c>
      <c r="D435" s="26">
        <f>SUM(D423:D434)</f>
        <v>7018142.66</v>
      </c>
      <c r="E435" s="26">
        <f>SUM(E423:E434)</f>
        <v>212464.75</v>
      </c>
      <c r="F435" s="26">
        <f>SUM(F423:F434)</f>
        <v>7018142.66</v>
      </c>
      <c r="G435" s="26">
        <f>SUM(G423:G431)</f>
        <v>0</v>
      </c>
    </row>
    <row r="436" spans="1:7" ht="21">
      <c r="A436" s="56" t="s">
        <v>67</v>
      </c>
      <c r="B436" s="21">
        <f aca="true" t="shared" si="17" ref="B436:G436">SUM(B384+B411+B422+B435)</f>
        <v>6863</v>
      </c>
      <c r="C436" s="24">
        <f t="shared" si="17"/>
        <v>45199405.5</v>
      </c>
      <c r="D436" s="24">
        <f t="shared" si="17"/>
        <v>120646035.78299999</v>
      </c>
      <c r="E436" s="24">
        <f t="shared" si="17"/>
        <v>45300477.5</v>
      </c>
      <c r="F436" s="24">
        <f t="shared" si="17"/>
        <v>121028335.78</v>
      </c>
      <c r="G436" s="24">
        <f t="shared" si="17"/>
        <v>64740</v>
      </c>
    </row>
    <row r="437" spans="1:7" ht="21">
      <c r="A437" s="56" t="s">
        <v>68</v>
      </c>
      <c r="B437" s="20"/>
      <c r="C437" s="11">
        <v>26163.82</v>
      </c>
      <c r="D437" s="11">
        <v>60319.72</v>
      </c>
      <c r="E437" s="11">
        <v>26163.82</v>
      </c>
      <c r="F437" s="11">
        <v>60319.72</v>
      </c>
      <c r="G437" s="11"/>
    </row>
    <row r="438" spans="1:7" ht="21.75" thickBot="1">
      <c r="A438" s="57" t="s">
        <v>69</v>
      </c>
      <c r="B438" s="58">
        <f>+B436</f>
        <v>6863</v>
      </c>
      <c r="C438" s="13">
        <f>C436-C437</f>
        <v>45173241.68</v>
      </c>
      <c r="D438" s="13">
        <f>D436-D437</f>
        <v>120585716.063</v>
      </c>
      <c r="E438" s="13">
        <f>+E436-E437</f>
        <v>45274313.68</v>
      </c>
      <c r="F438" s="13">
        <f>+F436-F437</f>
        <v>120968016.06</v>
      </c>
      <c r="G438" s="13">
        <f>+G436-G437</f>
        <v>64740</v>
      </c>
    </row>
    <row r="439" spans="1:7" ht="21.75" thickTop="1">
      <c r="A439" s="14"/>
      <c r="B439" s="19"/>
      <c r="C439" s="15"/>
      <c r="D439" s="15"/>
      <c r="E439" s="15"/>
      <c r="F439" s="15"/>
      <c r="G439" s="15"/>
    </row>
    <row r="440" spans="1:7" ht="21">
      <c r="A440" s="14" t="s">
        <v>23</v>
      </c>
      <c r="B440" s="19"/>
      <c r="C440" s="15"/>
      <c r="D440" s="15"/>
      <c r="E440" s="15"/>
      <c r="F440" s="15"/>
      <c r="G440" s="15"/>
    </row>
    <row r="441" spans="1:7" ht="21">
      <c r="A441" s="14" t="s">
        <v>21</v>
      </c>
      <c r="B441" s="19"/>
      <c r="C441" s="15"/>
      <c r="D441" s="15"/>
      <c r="E441" s="15"/>
      <c r="F441" s="15"/>
      <c r="G441" s="15"/>
    </row>
    <row r="442" spans="1:7" ht="21">
      <c r="A442" s="14" t="s">
        <v>22</v>
      </c>
      <c r="B442" s="19"/>
      <c r="C442" s="15"/>
      <c r="D442" s="15" t="s">
        <v>12</v>
      </c>
      <c r="E442" s="15"/>
      <c r="F442" s="15"/>
      <c r="G442" s="15"/>
    </row>
    <row r="443" spans="1:7" ht="21">
      <c r="A443" s="60" t="s">
        <v>30</v>
      </c>
      <c r="B443" s="19"/>
      <c r="C443" s="15"/>
      <c r="D443" s="15" t="s">
        <v>13</v>
      </c>
      <c r="E443" s="15"/>
      <c r="F443" s="15"/>
      <c r="G443" s="15"/>
    </row>
    <row r="444" spans="1:7" ht="21">
      <c r="A444" s="60" t="s">
        <v>29</v>
      </c>
      <c r="B444" s="59"/>
      <c r="C444" s="15"/>
      <c r="D444" s="15" t="s">
        <v>11</v>
      </c>
      <c r="E444" s="15"/>
      <c r="F444" s="15"/>
      <c r="G444" s="15"/>
    </row>
    <row r="445" spans="1:7" ht="21">
      <c r="A445" s="14"/>
      <c r="B445" s="19"/>
      <c r="C445" s="15"/>
      <c r="D445" s="15" t="s">
        <v>10</v>
      </c>
      <c r="E445" s="15"/>
      <c r="F445" s="15"/>
      <c r="G445" s="15"/>
    </row>
    <row r="446" spans="1:7" ht="23.25">
      <c r="A446" s="145" t="s">
        <v>58</v>
      </c>
      <c r="B446" s="145"/>
      <c r="C446" s="145"/>
      <c r="D446" s="145"/>
      <c r="E446" s="145"/>
      <c r="F446" s="145"/>
      <c r="G446" s="145"/>
    </row>
    <row r="447" spans="1:7" ht="23.25">
      <c r="A447" s="145" t="s">
        <v>1</v>
      </c>
      <c r="B447" s="145"/>
      <c r="C447" s="145"/>
      <c r="D447" s="145"/>
      <c r="E447" s="145"/>
      <c r="F447" s="145"/>
      <c r="G447" s="145"/>
    </row>
    <row r="448" spans="1:7" ht="21">
      <c r="A448" s="3"/>
      <c r="B448" s="18"/>
      <c r="C448" s="4"/>
      <c r="D448" s="4"/>
      <c r="E448" s="4"/>
      <c r="F448" s="4"/>
      <c r="G448" s="4"/>
    </row>
    <row r="449" spans="1:7" ht="21">
      <c r="A449" s="5"/>
      <c r="B449" s="16" t="s">
        <v>78</v>
      </c>
      <c r="C449" s="151" t="s">
        <v>31</v>
      </c>
      <c r="D449" s="151"/>
      <c r="E449" s="151" t="s">
        <v>32</v>
      </c>
      <c r="F449" s="151"/>
      <c r="G449" s="6" t="s">
        <v>33</v>
      </c>
    </row>
    <row r="450" spans="1:7" ht="21">
      <c r="A450" s="8" t="s">
        <v>35</v>
      </c>
      <c r="B450" s="8" t="s">
        <v>79</v>
      </c>
      <c r="C450" s="9" t="s">
        <v>9</v>
      </c>
      <c r="D450" s="9" t="s">
        <v>36</v>
      </c>
      <c r="E450" s="9" t="s">
        <v>9</v>
      </c>
      <c r="F450" s="9" t="s">
        <v>36</v>
      </c>
      <c r="G450" s="9" t="s">
        <v>34</v>
      </c>
    </row>
    <row r="451" spans="1:7" ht="21">
      <c r="A451" s="27" t="s">
        <v>71</v>
      </c>
      <c r="B451" s="28"/>
      <c r="C451" s="29"/>
      <c r="D451" s="29"/>
      <c r="E451" s="29"/>
      <c r="F451" s="29"/>
      <c r="G451" s="29"/>
    </row>
    <row r="452" spans="1:7" ht="21">
      <c r="A452" s="36" t="s">
        <v>37</v>
      </c>
      <c r="B452" s="34">
        <v>328</v>
      </c>
      <c r="C452" s="35">
        <v>13017813.31</v>
      </c>
      <c r="D452" s="35">
        <v>109050946.64</v>
      </c>
      <c r="E452" s="35">
        <v>13077003.31</v>
      </c>
      <c r="F452" s="35">
        <v>109557176.64</v>
      </c>
      <c r="G452" s="35"/>
    </row>
    <row r="453" spans="1:7" ht="21">
      <c r="A453" s="36" t="s">
        <v>38</v>
      </c>
      <c r="B453" s="34">
        <v>13</v>
      </c>
      <c r="C453" s="35">
        <v>16274.3</v>
      </c>
      <c r="D453" s="35">
        <v>134767.75</v>
      </c>
      <c r="E453" s="35">
        <v>16274.3</v>
      </c>
      <c r="F453" s="35">
        <v>134767.75</v>
      </c>
      <c r="G453" s="35"/>
    </row>
    <row r="454" spans="1:7" ht="21">
      <c r="A454" s="36" t="s">
        <v>39</v>
      </c>
      <c r="B454" s="37">
        <v>221</v>
      </c>
      <c r="C454" s="35">
        <v>53876.1</v>
      </c>
      <c r="D454" s="35">
        <v>1254041.35</v>
      </c>
      <c r="E454" s="35">
        <v>53876.1</v>
      </c>
      <c r="F454" s="35">
        <v>1254041.35</v>
      </c>
      <c r="G454" s="35"/>
    </row>
    <row r="455" spans="1:7" ht="21">
      <c r="A455" s="36" t="s">
        <v>40</v>
      </c>
      <c r="B455" s="34">
        <v>214</v>
      </c>
      <c r="C455" s="35">
        <v>1252.25</v>
      </c>
      <c r="D455" s="35">
        <v>7383.58</v>
      </c>
      <c r="E455" s="35">
        <v>1252.25</v>
      </c>
      <c r="F455" s="35">
        <v>7383.58</v>
      </c>
      <c r="G455" s="35"/>
    </row>
    <row r="456" spans="1:7" ht="21">
      <c r="A456" s="36" t="s">
        <v>41</v>
      </c>
      <c r="B456" s="34">
        <v>194</v>
      </c>
      <c r="C456" s="35">
        <v>1298064</v>
      </c>
      <c r="D456" s="35">
        <v>10005634.1</v>
      </c>
      <c r="E456" s="35">
        <v>1362804</v>
      </c>
      <c r="F456" s="35">
        <v>10005634.1</v>
      </c>
      <c r="G456" s="35"/>
    </row>
    <row r="457" spans="1:7" ht="21">
      <c r="A457" s="36" t="s">
        <v>42</v>
      </c>
      <c r="B457" s="34">
        <v>176</v>
      </c>
      <c r="C457" s="35">
        <v>44983.7</v>
      </c>
      <c r="D457" s="35">
        <v>74906.85</v>
      </c>
      <c r="E457" s="35">
        <v>44983.7</v>
      </c>
      <c r="F457" s="35">
        <v>74906.85</v>
      </c>
      <c r="G457" s="35"/>
    </row>
    <row r="458" spans="1:7" ht="21">
      <c r="A458" s="42" t="s">
        <v>43</v>
      </c>
      <c r="B458" s="43"/>
      <c r="C458" s="26"/>
      <c r="D458" s="26"/>
      <c r="E458" s="26"/>
      <c r="F458" s="26"/>
      <c r="G458" s="26"/>
    </row>
    <row r="459" spans="1:7" ht="21">
      <c r="A459" s="44" t="s">
        <v>44</v>
      </c>
      <c r="B459" s="23">
        <f>SUM(B452:B458)</f>
        <v>1146</v>
      </c>
      <c r="C459" s="11">
        <f>SUM(C452:C458)</f>
        <v>14432263.66</v>
      </c>
      <c r="D459" s="11">
        <f>SUM(D452:D458)</f>
        <v>120527680.26999998</v>
      </c>
      <c r="E459" s="11">
        <f>SUM(E452:E458)</f>
        <v>14556193.66</v>
      </c>
      <c r="F459" s="11">
        <f>SUM(F452:F458)</f>
        <v>121033910.26999998</v>
      </c>
      <c r="G459" s="11"/>
    </row>
    <row r="460" spans="1:7" ht="21">
      <c r="A460" s="30" t="s">
        <v>80</v>
      </c>
      <c r="B460" s="31"/>
      <c r="C460" s="32"/>
      <c r="D460" s="32"/>
      <c r="E460" s="32"/>
      <c r="F460" s="32"/>
      <c r="G460" s="32"/>
    </row>
    <row r="461" spans="1:7" ht="21">
      <c r="A461" s="33" t="s">
        <v>81</v>
      </c>
      <c r="B461" s="34"/>
      <c r="C461" s="35"/>
      <c r="D461" s="35"/>
      <c r="E461" s="35"/>
      <c r="F461" s="35"/>
      <c r="G461" s="35"/>
    </row>
    <row r="462" spans="1:7" ht="21">
      <c r="A462" s="36" t="s">
        <v>72</v>
      </c>
      <c r="B462" s="34"/>
      <c r="C462" s="35"/>
      <c r="D462" s="35"/>
      <c r="E462" s="35"/>
      <c r="F462" s="35"/>
      <c r="G462" s="35"/>
    </row>
    <row r="463" spans="1:7" ht="21">
      <c r="A463" s="36" t="s">
        <v>45</v>
      </c>
      <c r="B463" s="37">
        <v>2061</v>
      </c>
      <c r="C463" s="35">
        <v>665680</v>
      </c>
      <c r="D463" s="35">
        <v>5058360</v>
      </c>
      <c r="E463" s="35">
        <v>665680</v>
      </c>
      <c r="F463" s="35">
        <v>5058360</v>
      </c>
      <c r="G463" s="35"/>
    </row>
    <row r="464" spans="1:7" ht="21">
      <c r="A464" s="36" t="s">
        <v>46</v>
      </c>
      <c r="B464" s="34">
        <v>125</v>
      </c>
      <c r="C464" s="35">
        <v>34000</v>
      </c>
      <c r="D464" s="35">
        <v>261500</v>
      </c>
      <c r="E464" s="35">
        <v>34000</v>
      </c>
      <c r="F464" s="35">
        <v>261500</v>
      </c>
      <c r="G464" s="35"/>
    </row>
    <row r="465" spans="1:7" ht="21">
      <c r="A465" s="36" t="s">
        <v>47</v>
      </c>
      <c r="B465" s="34">
        <v>6</v>
      </c>
      <c r="C465" s="35">
        <v>1880</v>
      </c>
      <c r="D465" s="35">
        <v>32296.5</v>
      </c>
      <c r="E465" s="35">
        <v>1880</v>
      </c>
      <c r="F465" s="35">
        <v>32296.5</v>
      </c>
      <c r="G465" s="35"/>
    </row>
    <row r="466" spans="1:7" ht="21">
      <c r="A466" s="36" t="s">
        <v>84</v>
      </c>
      <c r="B466" s="34"/>
      <c r="C466" s="35"/>
      <c r="D466" s="35"/>
      <c r="E466" s="35"/>
      <c r="F466" s="35"/>
      <c r="G466" s="35"/>
    </row>
    <row r="467" spans="1:7" ht="21">
      <c r="A467" s="36" t="s">
        <v>49</v>
      </c>
      <c r="B467" s="34">
        <v>1266</v>
      </c>
      <c r="C467" s="35">
        <v>37640</v>
      </c>
      <c r="D467" s="35">
        <v>338200</v>
      </c>
      <c r="E467" s="35">
        <v>37640</v>
      </c>
      <c r="F467" s="35">
        <v>338200</v>
      </c>
      <c r="G467" s="35"/>
    </row>
    <row r="468" spans="1:7" ht="21">
      <c r="A468" s="36" t="s">
        <v>85</v>
      </c>
      <c r="B468" s="34">
        <v>30</v>
      </c>
      <c r="C468" s="35">
        <v>1250</v>
      </c>
      <c r="D468" s="35">
        <v>8270</v>
      </c>
      <c r="E468" s="35">
        <v>1230</v>
      </c>
      <c r="F468" s="35">
        <v>8250</v>
      </c>
      <c r="G468" s="35">
        <v>20</v>
      </c>
    </row>
    <row r="469" spans="1:7" ht="21">
      <c r="A469" s="36" t="s">
        <v>73</v>
      </c>
      <c r="B469" s="34"/>
      <c r="C469" s="35"/>
      <c r="D469" s="35"/>
      <c r="E469" s="35"/>
      <c r="F469" s="35"/>
      <c r="G469" s="35"/>
    </row>
    <row r="470" spans="1:7" ht="21">
      <c r="A470" s="36" t="s">
        <v>50</v>
      </c>
      <c r="B470" s="34"/>
      <c r="C470" s="35"/>
      <c r="D470" s="35"/>
      <c r="E470" s="35"/>
      <c r="F470" s="35"/>
      <c r="G470" s="35"/>
    </row>
    <row r="471" spans="1:7" ht="21">
      <c r="A471" s="36" t="s">
        <v>51</v>
      </c>
      <c r="B471" s="34">
        <v>27</v>
      </c>
      <c r="C471" s="35">
        <v>55660</v>
      </c>
      <c r="D471" s="35">
        <v>872334</v>
      </c>
      <c r="E471" s="35">
        <v>55660</v>
      </c>
      <c r="F471" s="35">
        <v>872334</v>
      </c>
      <c r="G471" s="35"/>
    </row>
    <row r="472" spans="1:7" ht="21">
      <c r="A472" s="36" t="s">
        <v>52</v>
      </c>
      <c r="B472" s="34"/>
      <c r="C472" s="35"/>
      <c r="D472" s="35"/>
      <c r="E472" s="35"/>
      <c r="F472" s="35"/>
      <c r="G472" s="35"/>
    </row>
    <row r="473" spans="1:7" ht="21">
      <c r="A473" s="36" t="s">
        <v>53</v>
      </c>
      <c r="B473" s="34">
        <v>3</v>
      </c>
      <c r="C473" s="35">
        <v>7000</v>
      </c>
      <c r="D473" s="35">
        <v>110635</v>
      </c>
      <c r="E473" s="35">
        <v>7000</v>
      </c>
      <c r="F473" s="35">
        <v>110635</v>
      </c>
      <c r="G473" s="35"/>
    </row>
    <row r="474" spans="1:7" ht="21">
      <c r="A474" s="36" t="s">
        <v>91</v>
      </c>
      <c r="B474" s="34"/>
      <c r="C474" s="35"/>
      <c r="D474" s="35"/>
      <c r="E474" s="35"/>
      <c r="F474" s="35"/>
      <c r="G474" s="35"/>
    </row>
    <row r="475" spans="1:7" ht="21">
      <c r="A475" s="36" t="s">
        <v>92</v>
      </c>
      <c r="B475" s="34">
        <v>11</v>
      </c>
      <c r="C475" s="35">
        <v>3000</v>
      </c>
      <c r="D475" s="35">
        <v>85775</v>
      </c>
      <c r="E475" s="35">
        <v>3000</v>
      </c>
      <c r="F475" s="35">
        <v>85775</v>
      </c>
      <c r="G475" s="35"/>
    </row>
    <row r="476" spans="1:7" ht="21">
      <c r="A476" s="36" t="s">
        <v>54</v>
      </c>
      <c r="B476" s="34">
        <v>6</v>
      </c>
      <c r="C476" s="35">
        <v>190</v>
      </c>
      <c r="D476" s="35">
        <v>1460</v>
      </c>
      <c r="E476" s="35">
        <v>190</v>
      </c>
      <c r="F476" s="35">
        <v>1460</v>
      </c>
      <c r="G476" s="35"/>
    </row>
    <row r="477" spans="1:7" ht="21">
      <c r="A477" s="36" t="s">
        <v>86</v>
      </c>
      <c r="B477" s="34">
        <v>7</v>
      </c>
      <c r="C477" s="38">
        <v>700</v>
      </c>
      <c r="D477" s="35">
        <v>95900</v>
      </c>
      <c r="E477" s="38">
        <v>700</v>
      </c>
      <c r="F477" s="35">
        <v>95900</v>
      </c>
      <c r="G477" s="35"/>
    </row>
    <row r="478" spans="1:7" ht="21">
      <c r="A478" s="36" t="s">
        <v>87</v>
      </c>
      <c r="B478" s="34"/>
      <c r="C478" s="38">
        <v>0</v>
      </c>
      <c r="D478" s="35">
        <v>16000</v>
      </c>
      <c r="E478" s="38">
        <v>0</v>
      </c>
      <c r="F478" s="35">
        <v>16000</v>
      </c>
      <c r="G478" s="35"/>
    </row>
    <row r="479" spans="1:7" ht="21">
      <c r="A479" s="36" t="s">
        <v>88</v>
      </c>
      <c r="B479" s="34"/>
      <c r="C479" s="35">
        <v>0</v>
      </c>
      <c r="D479" s="35">
        <v>18000</v>
      </c>
      <c r="E479" s="35">
        <v>0</v>
      </c>
      <c r="F479" s="35">
        <v>18000</v>
      </c>
      <c r="G479" s="35"/>
    </row>
    <row r="480" spans="1:7" ht="21">
      <c r="A480" s="36" t="s">
        <v>74</v>
      </c>
      <c r="B480" s="34"/>
      <c r="C480" s="35"/>
      <c r="D480" s="35"/>
      <c r="E480" s="35"/>
      <c r="F480" s="35"/>
      <c r="G480" s="35"/>
    </row>
    <row r="481" spans="1:7" ht="21">
      <c r="A481" s="36" t="s">
        <v>55</v>
      </c>
      <c r="B481" s="34">
        <v>713</v>
      </c>
      <c r="C481" s="35">
        <v>129898</v>
      </c>
      <c r="D481" s="35">
        <v>811437</v>
      </c>
      <c r="E481" s="35">
        <v>129898</v>
      </c>
      <c r="F481" s="35">
        <v>811437</v>
      </c>
      <c r="G481" s="35"/>
    </row>
    <row r="482" spans="1:7" ht="21">
      <c r="A482" s="36" t="s">
        <v>75</v>
      </c>
      <c r="B482" s="34"/>
      <c r="C482" s="35"/>
      <c r="D482" s="35"/>
      <c r="E482" s="35"/>
      <c r="F482" s="35"/>
      <c r="G482" s="35"/>
    </row>
    <row r="483" spans="1:7" ht="21">
      <c r="A483" s="36" t="s">
        <v>56</v>
      </c>
      <c r="B483" s="37">
        <v>822</v>
      </c>
      <c r="C483" s="35">
        <v>18480</v>
      </c>
      <c r="D483" s="35">
        <v>127410</v>
      </c>
      <c r="E483" s="35">
        <v>18480</v>
      </c>
      <c r="F483" s="35">
        <v>127410</v>
      </c>
      <c r="G483" s="35"/>
    </row>
    <row r="484" spans="1:7" ht="21">
      <c r="A484" s="36" t="s">
        <v>57</v>
      </c>
      <c r="B484" s="34">
        <v>1</v>
      </c>
      <c r="C484" s="38">
        <v>220</v>
      </c>
      <c r="D484" s="38">
        <v>1040</v>
      </c>
      <c r="E484" s="38">
        <v>220</v>
      </c>
      <c r="F484" s="38">
        <v>1040</v>
      </c>
      <c r="G484" s="35"/>
    </row>
    <row r="485" spans="1:7" ht="21">
      <c r="A485" s="42" t="s">
        <v>89</v>
      </c>
      <c r="B485" s="25">
        <v>1</v>
      </c>
      <c r="C485" s="26">
        <v>1000</v>
      </c>
      <c r="D485" s="26">
        <v>60155</v>
      </c>
      <c r="E485" s="26">
        <v>1000</v>
      </c>
      <c r="F485" s="26">
        <v>60155</v>
      </c>
      <c r="G485" s="26"/>
    </row>
    <row r="486" spans="1:7" ht="21">
      <c r="A486" s="54" t="s">
        <v>90</v>
      </c>
      <c r="B486" s="53">
        <f aca="true" t="shared" si="18" ref="B486:G486">SUM(B463:B485)</f>
        <v>5079</v>
      </c>
      <c r="C486" s="9">
        <f t="shared" si="18"/>
        <v>956598</v>
      </c>
      <c r="D486" s="9">
        <f t="shared" si="18"/>
        <v>7898772.5</v>
      </c>
      <c r="E486" s="10">
        <f t="shared" si="18"/>
        <v>956578</v>
      </c>
      <c r="F486" s="10">
        <f t="shared" si="18"/>
        <v>7898752.5</v>
      </c>
      <c r="G486" s="11">
        <f t="shared" si="18"/>
        <v>20</v>
      </c>
    </row>
    <row r="487" spans="1:7" ht="21">
      <c r="A487" s="14"/>
      <c r="B487" s="22"/>
      <c r="C487" s="15"/>
      <c r="D487" s="15"/>
      <c r="E487" s="15"/>
      <c r="F487" s="15"/>
      <c r="G487" s="15"/>
    </row>
    <row r="488" spans="1:7" ht="21">
      <c r="A488" s="14"/>
      <c r="B488" s="22"/>
      <c r="C488" s="15"/>
      <c r="D488" s="15"/>
      <c r="E488" s="15"/>
      <c r="F488" s="15"/>
      <c r="G488" s="15"/>
    </row>
    <row r="489" spans="1:7" ht="21">
      <c r="A489" s="150" t="s">
        <v>70</v>
      </c>
      <c r="B489" s="150"/>
      <c r="C489" s="150"/>
      <c r="D489" s="150"/>
      <c r="E489" s="150"/>
      <c r="F489" s="150"/>
      <c r="G489" s="150"/>
    </row>
    <row r="490" spans="1:7" ht="21">
      <c r="A490" s="3"/>
      <c r="B490" s="18"/>
      <c r="G490" s="4"/>
    </row>
    <row r="491" spans="1:7" ht="21">
      <c r="A491" s="5"/>
      <c r="B491" s="16" t="s">
        <v>78</v>
      </c>
      <c r="C491" s="151" t="s">
        <v>31</v>
      </c>
      <c r="D491" s="151"/>
      <c r="E491" s="151" t="s">
        <v>32</v>
      </c>
      <c r="F491" s="151"/>
      <c r="G491" s="12" t="s">
        <v>33</v>
      </c>
    </row>
    <row r="492" spans="1:7" ht="21">
      <c r="A492" s="8" t="s">
        <v>35</v>
      </c>
      <c r="B492" s="8" t="s">
        <v>79</v>
      </c>
      <c r="C492" s="9" t="s">
        <v>9</v>
      </c>
      <c r="D492" s="9" t="s">
        <v>36</v>
      </c>
      <c r="E492" s="9" t="s">
        <v>9</v>
      </c>
      <c r="F492" s="9" t="s">
        <v>36</v>
      </c>
      <c r="G492" s="9" t="s">
        <v>34</v>
      </c>
    </row>
    <row r="493" spans="1:7" ht="21">
      <c r="A493" s="27" t="s">
        <v>76</v>
      </c>
      <c r="B493" s="28"/>
      <c r="C493" s="29"/>
      <c r="D493" s="29"/>
      <c r="E493" s="29"/>
      <c r="F493" s="29"/>
      <c r="G493" s="29"/>
    </row>
    <row r="494" spans="1:7" ht="21">
      <c r="A494" s="36" t="s">
        <v>82</v>
      </c>
      <c r="B494" s="34">
        <v>1</v>
      </c>
      <c r="C494" s="35">
        <v>4500</v>
      </c>
      <c r="D494" s="35">
        <v>347234</v>
      </c>
      <c r="E494" s="35">
        <v>4500</v>
      </c>
      <c r="F494" s="35">
        <v>347234</v>
      </c>
      <c r="G494" s="35"/>
    </row>
    <row r="495" spans="1:7" ht="21">
      <c r="A495" s="42" t="s">
        <v>59</v>
      </c>
      <c r="B495" s="45"/>
      <c r="C495" s="47"/>
      <c r="D495" s="47"/>
      <c r="E495" s="47"/>
      <c r="F495" s="47"/>
      <c r="G495" s="46"/>
    </row>
    <row r="496" spans="1:7" ht="21">
      <c r="A496" s="30" t="s">
        <v>60</v>
      </c>
      <c r="B496" s="31">
        <v>15</v>
      </c>
      <c r="C496" s="32">
        <v>3930.48</v>
      </c>
      <c r="D496" s="32">
        <v>251498.49</v>
      </c>
      <c r="E496" s="32">
        <v>3930.48</v>
      </c>
      <c r="F496" s="32">
        <v>251498.49</v>
      </c>
      <c r="G496" s="32"/>
    </row>
    <row r="497" spans="1:7" ht="21">
      <c r="A497" s="44" t="s">
        <v>61</v>
      </c>
      <c r="B497" s="20">
        <f>SUM(B487:B496)</f>
        <v>16</v>
      </c>
      <c r="C497" s="11">
        <f>SUM(C494:C496)</f>
        <v>8430.48</v>
      </c>
      <c r="D497" s="11">
        <f>SUM(D494:D496)</f>
        <v>598732.49</v>
      </c>
      <c r="E497" s="11">
        <f>SUM(E494:E496)</f>
        <v>8430.48</v>
      </c>
      <c r="F497" s="11">
        <f>SUM(F494:F496)</f>
        <v>598732.49</v>
      </c>
      <c r="G497" s="11"/>
    </row>
    <row r="498" spans="1:7" ht="21">
      <c r="A498" s="30" t="s">
        <v>77</v>
      </c>
      <c r="B498" s="31"/>
      <c r="C498" s="32"/>
      <c r="D498" s="32"/>
      <c r="E498" s="32"/>
      <c r="F498" s="32"/>
      <c r="G498" s="32"/>
    </row>
    <row r="499" spans="1:7" ht="21">
      <c r="A499" s="39" t="s">
        <v>62</v>
      </c>
      <c r="B499" s="52">
        <v>8</v>
      </c>
      <c r="C499" s="41">
        <v>75531.62</v>
      </c>
      <c r="D499" s="41">
        <v>1271523.57</v>
      </c>
      <c r="E499" s="41">
        <v>75531.62</v>
      </c>
      <c r="F499" s="38">
        <v>1271523.57</v>
      </c>
      <c r="G499" s="35"/>
    </row>
    <row r="500" spans="1:7" ht="21">
      <c r="A500" s="36" t="s">
        <v>63</v>
      </c>
      <c r="B500" s="40"/>
      <c r="C500" s="41">
        <v>0</v>
      </c>
      <c r="D500" s="41">
        <v>313600</v>
      </c>
      <c r="E500" s="41">
        <v>0</v>
      </c>
      <c r="F500" s="38">
        <v>313600</v>
      </c>
      <c r="G500" s="35"/>
    </row>
    <row r="501" spans="1:7" ht="21">
      <c r="A501" s="36" t="s">
        <v>64</v>
      </c>
      <c r="B501" s="34">
        <v>2</v>
      </c>
      <c r="C501" s="35">
        <v>4460</v>
      </c>
      <c r="D501" s="35">
        <v>307641</v>
      </c>
      <c r="E501" s="35">
        <v>4460</v>
      </c>
      <c r="F501" s="35">
        <v>307641</v>
      </c>
      <c r="G501" s="35"/>
    </row>
    <row r="502" spans="1:7" ht="21">
      <c r="A502" s="36" t="s">
        <v>65</v>
      </c>
      <c r="B502" s="34"/>
      <c r="C502" s="35">
        <v>0</v>
      </c>
      <c r="D502" s="35">
        <v>65812</v>
      </c>
      <c r="E502" s="35">
        <v>0</v>
      </c>
      <c r="F502" s="35">
        <v>65812</v>
      </c>
      <c r="G502" s="35"/>
    </row>
    <row r="503" spans="1:7" ht="21">
      <c r="A503" s="36" t="s">
        <v>83</v>
      </c>
      <c r="B503" s="34">
        <v>199</v>
      </c>
      <c r="C503" s="35">
        <v>3980</v>
      </c>
      <c r="D503" s="35">
        <v>26740</v>
      </c>
      <c r="E503" s="35">
        <v>3980</v>
      </c>
      <c r="F503" s="35">
        <v>26740</v>
      </c>
      <c r="G503" s="35"/>
    </row>
    <row r="504" spans="1:7" ht="21">
      <c r="A504" s="36" t="s">
        <v>14</v>
      </c>
      <c r="B504" s="34"/>
      <c r="C504" s="35">
        <v>0</v>
      </c>
      <c r="D504" s="35">
        <v>3630</v>
      </c>
      <c r="E504" s="35">
        <v>0</v>
      </c>
      <c r="F504" s="35">
        <v>3630</v>
      </c>
      <c r="G504" s="35"/>
    </row>
    <row r="505" spans="1:7" ht="21">
      <c r="A505" s="49" t="s">
        <v>15</v>
      </c>
      <c r="B505" s="50">
        <v>16</v>
      </c>
      <c r="C505" s="51">
        <v>320</v>
      </c>
      <c r="D505" s="51">
        <v>2560</v>
      </c>
      <c r="E505" s="51">
        <v>320</v>
      </c>
      <c r="F505" s="46">
        <v>2560</v>
      </c>
      <c r="G505" s="46"/>
    </row>
    <row r="506" spans="1:7" ht="21">
      <c r="A506" s="39" t="s">
        <v>16</v>
      </c>
      <c r="B506" s="40">
        <v>1</v>
      </c>
      <c r="C506" s="48">
        <v>60</v>
      </c>
      <c r="D506" s="48">
        <v>300</v>
      </c>
      <c r="E506" s="48">
        <v>60</v>
      </c>
      <c r="F506" s="35">
        <v>300</v>
      </c>
      <c r="G506" s="35"/>
    </row>
    <row r="507" spans="1:7" ht="21">
      <c r="A507" s="39" t="s">
        <v>19</v>
      </c>
      <c r="B507" s="40"/>
      <c r="C507" s="48">
        <v>0</v>
      </c>
      <c r="D507" s="48">
        <v>5106208.88</v>
      </c>
      <c r="E507" s="48">
        <v>0</v>
      </c>
      <c r="F507" s="35">
        <v>5106208.88</v>
      </c>
      <c r="G507" s="55"/>
    </row>
    <row r="508" spans="1:7" ht="21">
      <c r="A508" s="39" t="s">
        <v>18</v>
      </c>
      <c r="B508" s="40"/>
      <c r="C508" s="48">
        <v>0</v>
      </c>
      <c r="D508" s="48">
        <v>500</v>
      </c>
      <c r="E508" s="48">
        <v>0</v>
      </c>
      <c r="F508" s="35">
        <v>500</v>
      </c>
      <c r="G508" s="35"/>
    </row>
    <row r="509" spans="1:7" ht="21">
      <c r="A509" s="39" t="s">
        <v>25</v>
      </c>
      <c r="B509" s="50">
        <v>4</v>
      </c>
      <c r="C509" s="51">
        <v>733814.5</v>
      </c>
      <c r="D509" s="51">
        <v>737793.33</v>
      </c>
      <c r="E509" s="51">
        <v>733814.5</v>
      </c>
      <c r="F509" s="46">
        <v>737793.33</v>
      </c>
      <c r="G509" s="46"/>
    </row>
    <row r="510" spans="1:7" ht="21">
      <c r="A510" s="56" t="s">
        <v>66</v>
      </c>
      <c r="B510" s="25">
        <f>SUM(B499:B509)</f>
        <v>230</v>
      </c>
      <c r="C510" s="26">
        <f>SUM(C498:C509)</f>
        <v>818166.12</v>
      </c>
      <c r="D510" s="26">
        <f>SUM(D498:D509)</f>
        <v>7836308.78</v>
      </c>
      <c r="E510" s="26">
        <f>SUM(E498:E509)</f>
        <v>818166.12</v>
      </c>
      <c r="F510" s="26">
        <f>SUM(F498:F509)</f>
        <v>7836308.78</v>
      </c>
      <c r="G510" s="26">
        <f>SUM(G498:G506)</f>
        <v>0</v>
      </c>
    </row>
    <row r="511" spans="1:7" ht="21">
      <c r="A511" s="56" t="s">
        <v>67</v>
      </c>
      <c r="B511" s="21">
        <f aca="true" t="shared" si="19" ref="B511:G511">SUM(B459+B486+B497+B510)</f>
        <v>6471</v>
      </c>
      <c r="C511" s="24">
        <f t="shared" si="19"/>
        <v>16215458.26</v>
      </c>
      <c r="D511" s="24">
        <f t="shared" si="19"/>
        <v>136861494.03999996</v>
      </c>
      <c r="E511" s="24">
        <f t="shared" si="19"/>
        <v>16339368.26</v>
      </c>
      <c r="F511" s="24">
        <f t="shared" si="19"/>
        <v>137367704.03999996</v>
      </c>
      <c r="G511" s="24">
        <f t="shared" si="19"/>
        <v>20</v>
      </c>
    </row>
    <row r="512" spans="1:7" ht="21">
      <c r="A512" s="56" t="s">
        <v>68</v>
      </c>
      <c r="B512" s="20"/>
      <c r="C512" s="11">
        <v>2756.51</v>
      </c>
      <c r="D512" s="11">
        <v>63076.23</v>
      </c>
      <c r="E512" s="11">
        <v>2756.51</v>
      </c>
      <c r="F512" s="11">
        <v>63076.23</v>
      </c>
      <c r="G512" s="11"/>
    </row>
    <row r="513" spans="1:7" ht="21.75" thickBot="1">
      <c r="A513" s="57" t="s">
        <v>69</v>
      </c>
      <c r="B513" s="58">
        <f>+B511</f>
        <v>6471</v>
      </c>
      <c r="C513" s="13">
        <f>C511-C512</f>
        <v>16212701.75</v>
      </c>
      <c r="D513" s="13">
        <f>D511-D512</f>
        <v>136798417.80999997</v>
      </c>
      <c r="E513" s="13">
        <f>+E511-E512</f>
        <v>16336611.75</v>
      </c>
      <c r="F513" s="13">
        <f>+F511-F512</f>
        <v>137304627.80999997</v>
      </c>
      <c r="G513" s="13">
        <f>+G511-G512</f>
        <v>20</v>
      </c>
    </row>
    <row r="514" spans="1:7" ht="21.75" thickTop="1">
      <c r="A514" s="14"/>
      <c r="B514" s="19"/>
      <c r="C514" s="15"/>
      <c r="D514" s="15"/>
      <c r="E514" s="15"/>
      <c r="F514" s="15"/>
      <c r="G514" s="15"/>
    </row>
    <row r="515" spans="1:7" ht="21">
      <c r="A515" s="14" t="s">
        <v>23</v>
      </c>
      <c r="B515" s="19"/>
      <c r="C515" s="15"/>
      <c r="D515" s="15"/>
      <c r="E515" s="15"/>
      <c r="F515" s="15"/>
      <c r="G515" s="15"/>
    </row>
    <row r="516" spans="1:7" ht="21">
      <c r="A516" s="14" t="s">
        <v>21</v>
      </c>
      <c r="B516" s="19"/>
      <c r="C516" s="15"/>
      <c r="D516" s="15"/>
      <c r="E516" s="15"/>
      <c r="F516" s="15"/>
      <c r="G516" s="15"/>
    </row>
    <row r="517" spans="1:7" ht="21">
      <c r="A517" s="14" t="s">
        <v>22</v>
      </c>
      <c r="B517" s="19"/>
      <c r="C517" s="15"/>
      <c r="D517" s="15" t="s">
        <v>12</v>
      </c>
      <c r="E517" s="15"/>
      <c r="F517" s="15"/>
      <c r="G517" s="15"/>
    </row>
    <row r="518" spans="1:7" ht="21">
      <c r="A518" s="60" t="s">
        <v>2</v>
      </c>
      <c r="B518" s="19"/>
      <c r="C518" s="15"/>
      <c r="D518" s="15" t="s">
        <v>13</v>
      </c>
      <c r="E518" s="15"/>
      <c r="F518" s="15"/>
      <c r="G518" s="15"/>
    </row>
    <row r="519" spans="1:7" ht="21">
      <c r="A519" s="60" t="s">
        <v>3</v>
      </c>
      <c r="B519" s="59"/>
      <c r="C519" s="15"/>
      <c r="D519" s="15" t="s">
        <v>11</v>
      </c>
      <c r="E519" s="15"/>
      <c r="F519" s="15"/>
      <c r="G519" s="15"/>
    </row>
    <row r="520" spans="1:7" ht="21">
      <c r="A520" s="61" t="s">
        <v>4</v>
      </c>
      <c r="B520" s="19"/>
      <c r="C520" s="15"/>
      <c r="D520" s="15" t="s">
        <v>10</v>
      </c>
      <c r="E520" s="15"/>
      <c r="F520" s="15"/>
      <c r="G520" s="15"/>
    </row>
    <row r="521" spans="1:7" ht="21">
      <c r="A521" s="14"/>
      <c r="B521" s="19"/>
      <c r="C521" s="15"/>
      <c r="D521" s="15"/>
      <c r="E521" s="15"/>
      <c r="F521" s="15"/>
      <c r="G521" s="15"/>
    </row>
    <row r="522" spans="1:7" ht="21">
      <c r="A522" s="14"/>
      <c r="B522" s="19"/>
      <c r="C522" s="15"/>
      <c r="D522" s="15"/>
      <c r="E522" s="15"/>
      <c r="F522" s="15"/>
      <c r="G522" s="15"/>
    </row>
    <row r="523" spans="1:7" ht="21">
      <c r="A523" s="14"/>
      <c r="B523" s="19"/>
      <c r="C523" s="15"/>
      <c r="D523" s="15"/>
      <c r="E523" s="15"/>
      <c r="F523" s="15"/>
      <c r="G523" s="15"/>
    </row>
    <row r="524" spans="1:7" ht="21">
      <c r="A524" s="14"/>
      <c r="B524" s="19"/>
      <c r="C524" s="15"/>
      <c r="D524" s="15"/>
      <c r="E524" s="15"/>
      <c r="F524" s="15"/>
      <c r="G524" s="15"/>
    </row>
    <row r="525" spans="1:7" ht="21">
      <c r="A525" s="14"/>
      <c r="B525" s="19"/>
      <c r="C525" s="15"/>
      <c r="D525" s="15"/>
      <c r="E525" s="15"/>
      <c r="F525" s="15"/>
      <c r="G525" s="15"/>
    </row>
    <row r="526" spans="1:7" ht="21">
      <c r="A526" s="14"/>
      <c r="B526" s="19"/>
      <c r="C526" s="15"/>
      <c r="D526" s="15"/>
      <c r="E526" s="15"/>
      <c r="F526" s="15"/>
      <c r="G526" s="15"/>
    </row>
    <row r="527" spans="1:7" ht="21">
      <c r="A527" s="14"/>
      <c r="B527" s="19"/>
      <c r="C527" s="15"/>
      <c r="D527" s="15"/>
      <c r="E527" s="15"/>
      <c r="F527" s="15"/>
      <c r="G527" s="15"/>
    </row>
    <row r="528" spans="1:7" ht="23.25">
      <c r="A528" s="145" t="s">
        <v>58</v>
      </c>
      <c r="B528" s="145"/>
      <c r="C528" s="145"/>
      <c r="D528" s="145"/>
      <c r="E528" s="145"/>
      <c r="F528" s="145"/>
      <c r="G528" s="145"/>
    </row>
    <row r="529" spans="1:7" ht="23.25">
      <c r="A529" s="145" t="s">
        <v>5</v>
      </c>
      <c r="B529" s="145"/>
      <c r="C529" s="145"/>
      <c r="D529" s="145"/>
      <c r="E529" s="145"/>
      <c r="F529" s="145"/>
      <c r="G529" s="145"/>
    </row>
    <row r="530" spans="1:7" ht="21">
      <c r="A530" s="3"/>
      <c r="B530" s="18"/>
      <c r="C530" s="4"/>
      <c r="D530" s="4"/>
      <c r="E530" s="4"/>
      <c r="F530" s="4"/>
      <c r="G530" s="4"/>
    </row>
    <row r="531" spans="1:7" ht="21">
      <c r="A531" s="5"/>
      <c r="B531" s="16" t="s">
        <v>78</v>
      </c>
      <c r="C531" s="151" t="s">
        <v>31</v>
      </c>
      <c r="D531" s="151"/>
      <c r="E531" s="151" t="s">
        <v>32</v>
      </c>
      <c r="F531" s="151"/>
      <c r="G531" s="6" t="s">
        <v>33</v>
      </c>
    </row>
    <row r="532" spans="1:7" ht="21">
      <c r="A532" s="8" t="s">
        <v>35</v>
      </c>
      <c r="B532" s="8" t="s">
        <v>79</v>
      </c>
      <c r="C532" s="9" t="s">
        <v>9</v>
      </c>
      <c r="D532" s="9" t="s">
        <v>36</v>
      </c>
      <c r="E532" s="9" t="s">
        <v>9</v>
      </c>
      <c r="F532" s="9" t="s">
        <v>36</v>
      </c>
      <c r="G532" s="9" t="s">
        <v>34</v>
      </c>
    </row>
    <row r="533" spans="1:7" ht="21">
      <c r="A533" s="27" t="s">
        <v>71</v>
      </c>
      <c r="B533" s="28"/>
      <c r="C533" s="29"/>
      <c r="D533" s="29"/>
      <c r="E533" s="29"/>
      <c r="F533" s="29"/>
      <c r="G533" s="29"/>
    </row>
    <row r="534" spans="1:7" ht="21">
      <c r="A534" s="36" t="s">
        <v>37</v>
      </c>
      <c r="B534" s="34">
        <v>191</v>
      </c>
      <c r="C534" s="35">
        <v>7268341.33</v>
      </c>
      <c r="D534" s="35">
        <v>116319287.97</v>
      </c>
      <c r="E534" s="35">
        <v>7320031.33</v>
      </c>
      <c r="F534" s="35">
        <v>116877207.97</v>
      </c>
      <c r="G534" s="35"/>
    </row>
    <row r="535" spans="1:7" ht="21">
      <c r="A535" s="36" t="s">
        <v>38</v>
      </c>
      <c r="B535" s="34">
        <v>11</v>
      </c>
      <c r="C535" s="35">
        <v>29875.09</v>
      </c>
      <c r="D535" s="35">
        <v>164642.84</v>
      </c>
      <c r="E535" s="35">
        <v>29875.09</v>
      </c>
      <c r="F535" s="35">
        <v>164642.84</v>
      </c>
      <c r="G535" s="35"/>
    </row>
    <row r="536" spans="1:7" ht="21">
      <c r="A536" s="36" t="s">
        <v>39</v>
      </c>
      <c r="B536" s="37">
        <v>171</v>
      </c>
      <c r="C536" s="35">
        <v>49594.91</v>
      </c>
      <c r="D536" s="35">
        <v>1303636.26</v>
      </c>
      <c r="E536" s="35">
        <v>49594.91</v>
      </c>
      <c r="F536" s="35">
        <v>1303636.26</v>
      </c>
      <c r="G536" s="35"/>
    </row>
    <row r="537" spans="1:7" ht="21">
      <c r="A537" s="36" t="s">
        <v>40</v>
      </c>
      <c r="B537" s="34">
        <v>166</v>
      </c>
      <c r="C537" s="35">
        <v>2104.67</v>
      </c>
      <c r="D537" s="35">
        <v>9488.25</v>
      </c>
      <c r="E537" s="35">
        <v>2104.67</v>
      </c>
      <c r="F537" s="35">
        <v>9488.25</v>
      </c>
      <c r="G537" s="35"/>
    </row>
    <row r="538" spans="1:7" ht="21">
      <c r="A538" s="36" t="s">
        <v>41</v>
      </c>
      <c r="B538" s="34">
        <v>124</v>
      </c>
      <c r="C538" s="35">
        <v>298228</v>
      </c>
      <c r="D538" s="35">
        <v>10303862.1</v>
      </c>
      <c r="E538" s="35">
        <v>298228</v>
      </c>
      <c r="F538" s="35">
        <v>10303862.1</v>
      </c>
      <c r="G538" s="35"/>
    </row>
    <row r="539" spans="1:7" ht="21">
      <c r="A539" s="36" t="s">
        <v>42</v>
      </c>
      <c r="B539" s="34">
        <v>118</v>
      </c>
      <c r="C539" s="35">
        <v>22062.3</v>
      </c>
      <c r="D539" s="35">
        <v>96969.15</v>
      </c>
      <c r="E539" s="35">
        <v>22062.3</v>
      </c>
      <c r="F539" s="35">
        <v>96969.15</v>
      </c>
      <c r="G539" s="35"/>
    </row>
    <row r="540" spans="1:7" ht="21">
      <c r="A540" s="42" t="s">
        <v>43</v>
      </c>
      <c r="B540" s="43"/>
      <c r="C540" s="26"/>
      <c r="D540" s="26"/>
      <c r="E540" s="26"/>
      <c r="F540" s="26"/>
      <c r="G540" s="26"/>
    </row>
    <row r="541" spans="1:7" ht="21">
      <c r="A541" s="44" t="s">
        <v>44</v>
      </c>
      <c r="B541" s="23">
        <f>SUM(B534:B540)</f>
        <v>781</v>
      </c>
      <c r="C541" s="11">
        <f>SUM(C534:C540)</f>
        <v>7670206.3</v>
      </c>
      <c r="D541" s="11">
        <f>SUM(D534:D540)</f>
        <v>128197886.57000001</v>
      </c>
      <c r="E541" s="11">
        <f>SUM(E534:E540)</f>
        <v>7721896.3</v>
      </c>
      <c r="F541" s="11">
        <f>SUM(F534:F540)</f>
        <v>128755806.57000001</v>
      </c>
      <c r="G541" s="11"/>
    </row>
    <row r="542" spans="1:7" ht="21">
      <c r="A542" s="30" t="s">
        <v>80</v>
      </c>
      <c r="B542" s="31"/>
      <c r="C542" s="32"/>
      <c r="D542" s="32"/>
      <c r="E542" s="32"/>
      <c r="F542" s="32"/>
      <c r="G542" s="32"/>
    </row>
    <row r="543" spans="1:7" ht="21">
      <c r="A543" s="33" t="s">
        <v>81</v>
      </c>
      <c r="B543" s="34"/>
      <c r="C543" s="35"/>
      <c r="D543" s="35"/>
      <c r="E543" s="35"/>
      <c r="F543" s="35"/>
      <c r="G543" s="35"/>
    </row>
    <row r="544" spans="1:7" ht="21">
      <c r="A544" s="36" t="s">
        <v>72</v>
      </c>
      <c r="B544" s="34"/>
      <c r="C544" s="35"/>
      <c r="D544" s="35"/>
      <c r="E544" s="35"/>
      <c r="F544" s="35"/>
      <c r="G544" s="35"/>
    </row>
    <row r="545" spans="1:7" ht="21">
      <c r="A545" s="36" t="s">
        <v>45</v>
      </c>
      <c r="B545" s="37">
        <v>1696</v>
      </c>
      <c r="C545" s="35">
        <v>568520</v>
      </c>
      <c r="D545" s="35">
        <v>5626880</v>
      </c>
      <c r="E545" s="35">
        <v>568520</v>
      </c>
      <c r="F545" s="35">
        <v>5626880</v>
      </c>
      <c r="G545" s="35"/>
    </row>
    <row r="546" spans="1:7" ht="21">
      <c r="A546" s="36" t="s">
        <v>46</v>
      </c>
      <c r="B546" s="34">
        <v>126</v>
      </c>
      <c r="C546" s="35">
        <v>58750</v>
      </c>
      <c r="D546" s="35">
        <v>320250</v>
      </c>
      <c r="E546" s="35">
        <v>58750</v>
      </c>
      <c r="F546" s="35">
        <v>320250</v>
      </c>
      <c r="G546" s="35"/>
    </row>
    <row r="547" spans="1:7" ht="21">
      <c r="A547" s="36" t="s">
        <v>47</v>
      </c>
      <c r="B547" s="34">
        <v>11</v>
      </c>
      <c r="C547" s="35">
        <v>1648.5</v>
      </c>
      <c r="D547" s="35">
        <v>33945</v>
      </c>
      <c r="E547" s="35">
        <v>1648.5</v>
      </c>
      <c r="F547" s="35">
        <v>33945</v>
      </c>
      <c r="G547" s="35"/>
    </row>
    <row r="548" spans="1:7" ht="21">
      <c r="A548" s="36" t="s">
        <v>84</v>
      </c>
      <c r="B548" s="34"/>
      <c r="C548" s="35"/>
      <c r="D548" s="35"/>
      <c r="E548" s="35"/>
      <c r="F548" s="35"/>
      <c r="G548" s="35"/>
    </row>
    <row r="549" spans="1:7" ht="21">
      <c r="A549" s="36" t="s">
        <v>49</v>
      </c>
      <c r="B549" s="34">
        <v>1136</v>
      </c>
      <c r="C549" s="35">
        <v>34290</v>
      </c>
      <c r="D549" s="35">
        <v>372490</v>
      </c>
      <c r="E549" s="35">
        <v>34290</v>
      </c>
      <c r="F549" s="35">
        <v>372490</v>
      </c>
      <c r="G549" s="35"/>
    </row>
    <row r="550" spans="1:7" ht="21">
      <c r="A550" s="36" t="s">
        <v>85</v>
      </c>
      <c r="B550" s="34">
        <v>30</v>
      </c>
      <c r="C550" s="35">
        <v>1280</v>
      </c>
      <c r="D550" s="35">
        <v>9550</v>
      </c>
      <c r="E550" s="35">
        <v>1150</v>
      </c>
      <c r="F550" s="35">
        <v>9400</v>
      </c>
      <c r="G550" s="35">
        <v>150</v>
      </c>
    </row>
    <row r="551" spans="1:7" ht="21">
      <c r="A551" s="36" t="s">
        <v>73</v>
      </c>
      <c r="B551" s="34"/>
      <c r="C551" s="35"/>
      <c r="D551" s="35"/>
      <c r="E551" s="35"/>
      <c r="F551" s="35"/>
      <c r="G551" s="35"/>
    </row>
    <row r="552" spans="1:7" ht="21">
      <c r="A552" s="36" t="s">
        <v>50</v>
      </c>
      <c r="B552" s="34"/>
      <c r="C552" s="35"/>
      <c r="D552" s="35"/>
      <c r="E552" s="35"/>
      <c r="F552" s="35"/>
      <c r="G552" s="35"/>
    </row>
    <row r="553" spans="1:7" ht="21">
      <c r="A553" s="36" t="s">
        <v>51</v>
      </c>
      <c r="B553" s="34">
        <v>16</v>
      </c>
      <c r="C553" s="35">
        <v>25200</v>
      </c>
      <c r="D553" s="35">
        <v>897534</v>
      </c>
      <c r="E553" s="35">
        <v>25200</v>
      </c>
      <c r="F553" s="35">
        <v>897534</v>
      </c>
      <c r="G553" s="35"/>
    </row>
    <row r="554" spans="1:7" ht="21">
      <c r="A554" s="36" t="s">
        <v>52</v>
      </c>
      <c r="B554" s="34"/>
      <c r="C554" s="35"/>
      <c r="D554" s="35"/>
      <c r="E554" s="35"/>
      <c r="F554" s="35"/>
      <c r="G554" s="35"/>
    </row>
    <row r="555" spans="1:7" ht="21">
      <c r="A555" s="36" t="s">
        <v>53</v>
      </c>
      <c r="B555" s="34">
        <v>6</v>
      </c>
      <c r="C555" s="35">
        <v>14000</v>
      </c>
      <c r="D555" s="35">
        <v>124635</v>
      </c>
      <c r="E555" s="35">
        <v>14000</v>
      </c>
      <c r="F555" s="35">
        <v>124635</v>
      </c>
      <c r="G555" s="35"/>
    </row>
    <row r="556" spans="1:7" ht="21">
      <c r="A556" s="36" t="s">
        <v>91</v>
      </c>
      <c r="B556" s="34"/>
      <c r="C556" s="35"/>
      <c r="D556" s="35"/>
      <c r="E556" s="35"/>
      <c r="F556" s="35"/>
      <c r="G556" s="35"/>
    </row>
    <row r="557" spans="1:7" ht="21">
      <c r="A557" s="36" t="s">
        <v>92</v>
      </c>
      <c r="B557" s="34">
        <v>9</v>
      </c>
      <c r="C557" s="35">
        <v>3510</v>
      </c>
      <c r="D557" s="35">
        <v>89285</v>
      </c>
      <c r="E557" s="35">
        <v>3510</v>
      </c>
      <c r="F557" s="35">
        <v>89285</v>
      </c>
      <c r="G557" s="35"/>
    </row>
    <row r="558" spans="1:7" ht="21">
      <c r="A558" s="36" t="s">
        <v>54</v>
      </c>
      <c r="B558" s="34">
        <v>2</v>
      </c>
      <c r="C558" s="35">
        <v>20</v>
      </c>
      <c r="D558" s="35">
        <v>1480</v>
      </c>
      <c r="E558" s="35">
        <v>20</v>
      </c>
      <c r="F558" s="35">
        <v>1480</v>
      </c>
      <c r="G558" s="35"/>
    </row>
    <row r="559" spans="1:7" ht="21">
      <c r="A559" s="36" t="s">
        <v>86</v>
      </c>
      <c r="B559" s="34">
        <v>1</v>
      </c>
      <c r="C559" s="38">
        <v>100</v>
      </c>
      <c r="D559" s="35">
        <v>96000</v>
      </c>
      <c r="E559" s="38">
        <v>100</v>
      </c>
      <c r="F559" s="35">
        <v>96000</v>
      </c>
      <c r="G559" s="35"/>
    </row>
    <row r="560" spans="1:7" ht="21">
      <c r="A560" s="36" t="s">
        <v>87</v>
      </c>
      <c r="B560" s="34"/>
      <c r="C560" s="38">
        <v>0</v>
      </c>
      <c r="D560" s="35">
        <v>16000</v>
      </c>
      <c r="E560" s="38">
        <v>0</v>
      </c>
      <c r="F560" s="35">
        <v>16000</v>
      </c>
      <c r="G560" s="35"/>
    </row>
    <row r="561" spans="1:7" ht="21">
      <c r="A561" s="36" t="s">
        <v>88</v>
      </c>
      <c r="B561" s="34"/>
      <c r="C561" s="35">
        <v>0</v>
      </c>
      <c r="D561" s="35">
        <v>18000</v>
      </c>
      <c r="E561" s="35">
        <v>0</v>
      </c>
      <c r="F561" s="35">
        <v>18000</v>
      </c>
      <c r="G561" s="35"/>
    </row>
    <row r="562" spans="1:7" ht="21">
      <c r="A562" s="36" t="s">
        <v>74</v>
      </c>
      <c r="B562" s="34"/>
      <c r="C562" s="35"/>
      <c r="D562" s="35"/>
      <c r="E562" s="35"/>
      <c r="F562" s="35"/>
      <c r="G562" s="35"/>
    </row>
    <row r="563" spans="1:7" ht="21">
      <c r="A563" s="36" t="s">
        <v>55</v>
      </c>
      <c r="B563" s="34">
        <v>613</v>
      </c>
      <c r="C563" s="35">
        <v>121980</v>
      </c>
      <c r="D563" s="35">
        <v>933417</v>
      </c>
      <c r="E563" s="35">
        <v>121980</v>
      </c>
      <c r="F563" s="35">
        <v>933417</v>
      </c>
      <c r="G563" s="35"/>
    </row>
    <row r="564" spans="1:7" ht="21">
      <c r="A564" s="36" t="s">
        <v>75</v>
      </c>
      <c r="B564" s="34"/>
      <c r="C564" s="35"/>
      <c r="D564" s="35"/>
      <c r="E564" s="35"/>
      <c r="F564" s="35"/>
      <c r="G564" s="35"/>
    </row>
    <row r="565" spans="1:7" ht="21">
      <c r="A565" s="36" t="s">
        <v>56</v>
      </c>
      <c r="B565" s="37">
        <v>764</v>
      </c>
      <c r="C565" s="35">
        <v>16200</v>
      </c>
      <c r="D565" s="35">
        <v>143610</v>
      </c>
      <c r="E565" s="35">
        <v>16200</v>
      </c>
      <c r="F565" s="35">
        <v>143610</v>
      </c>
      <c r="G565" s="35"/>
    </row>
    <row r="566" spans="1:7" ht="21">
      <c r="A566" s="36" t="s">
        <v>57</v>
      </c>
      <c r="B566" s="34">
        <v>1</v>
      </c>
      <c r="C566" s="38">
        <v>220</v>
      </c>
      <c r="D566" s="38">
        <v>1260</v>
      </c>
      <c r="E566" s="38">
        <v>220</v>
      </c>
      <c r="F566" s="38">
        <v>1260</v>
      </c>
      <c r="G566" s="35"/>
    </row>
    <row r="567" spans="1:7" ht="21">
      <c r="A567" s="42" t="s">
        <v>89</v>
      </c>
      <c r="B567" s="25">
        <v>1</v>
      </c>
      <c r="C567" s="26">
        <v>500</v>
      </c>
      <c r="D567" s="26">
        <v>60655</v>
      </c>
      <c r="E567" s="26">
        <v>500</v>
      </c>
      <c r="F567" s="26">
        <v>60655</v>
      </c>
      <c r="G567" s="26"/>
    </row>
    <row r="568" spans="1:7" ht="21">
      <c r="A568" s="54" t="s">
        <v>90</v>
      </c>
      <c r="B568" s="53">
        <f aca="true" t="shared" si="20" ref="B568:G568">SUM(B545:B567)</f>
        <v>4412</v>
      </c>
      <c r="C568" s="9">
        <f t="shared" si="20"/>
        <v>846218.5</v>
      </c>
      <c r="D568" s="9">
        <f t="shared" si="20"/>
        <v>8744991</v>
      </c>
      <c r="E568" s="10">
        <f t="shared" si="20"/>
        <v>846088.5</v>
      </c>
      <c r="F568" s="10">
        <f t="shared" si="20"/>
        <v>8744841</v>
      </c>
      <c r="G568" s="11">
        <f t="shared" si="20"/>
        <v>150</v>
      </c>
    </row>
    <row r="569" spans="1:7" ht="21">
      <c r="A569" s="14"/>
      <c r="B569" s="22"/>
      <c r="C569" s="15"/>
      <c r="D569" s="15"/>
      <c r="E569" s="15"/>
      <c r="F569" s="15"/>
      <c r="G569" s="15"/>
    </row>
    <row r="570" spans="1:7" ht="21">
      <c r="A570" s="14"/>
      <c r="B570" s="22"/>
      <c r="C570" s="15"/>
      <c r="D570" s="15"/>
      <c r="E570" s="15"/>
      <c r="F570" s="15"/>
      <c r="G570" s="15"/>
    </row>
    <row r="571" spans="1:7" ht="21">
      <c r="A571" s="150" t="s">
        <v>70</v>
      </c>
      <c r="B571" s="150"/>
      <c r="C571" s="150"/>
      <c r="D571" s="150"/>
      <c r="E571" s="150"/>
      <c r="F571" s="150"/>
      <c r="G571" s="150"/>
    </row>
    <row r="572" spans="1:7" ht="21">
      <c r="A572" s="3"/>
      <c r="B572" s="18"/>
      <c r="G572" s="4"/>
    </row>
    <row r="573" spans="1:7" ht="21">
      <c r="A573" s="5"/>
      <c r="B573" s="16" t="s">
        <v>78</v>
      </c>
      <c r="C573" s="151" t="s">
        <v>31</v>
      </c>
      <c r="D573" s="151"/>
      <c r="E573" s="151" t="s">
        <v>32</v>
      </c>
      <c r="F573" s="151"/>
      <c r="G573" s="12" t="s">
        <v>33</v>
      </c>
    </row>
    <row r="574" spans="1:7" ht="21">
      <c r="A574" s="8" t="s">
        <v>35</v>
      </c>
      <c r="B574" s="8" t="s">
        <v>79</v>
      </c>
      <c r="C574" s="9" t="s">
        <v>9</v>
      </c>
      <c r="D574" s="9" t="s">
        <v>36</v>
      </c>
      <c r="E574" s="9" t="s">
        <v>9</v>
      </c>
      <c r="F574" s="9" t="s">
        <v>36</v>
      </c>
      <c r="G574" s="9" t="s">
        <v>34</v>
      </c>
    </row>
    <row r="575" spans="1:7" ht="21">
      <c r="A575" s="27" t="s">
        <v>76</v>
      </c>
      <c r="B575" s="28"/>
      <c r="C575" s="29"/>
      <c r="D575" s="29"/>
      <c r="E575" s="29"/>
      <c r="F575" s="29"/>
      <c r="G575" s="29"/>
    </row>
    <row r="576" spans="1:7" ht="21">
      <c r="A576" s="36" t="s">
        <v>82</v>
      </c>
      <c r="B576" s="34">
        <v>1</v>
      </c>
      <c r="C576" s="35">
        <v>4500</v>
      </c>
      <c r="D576" s="35">
        <v>351734</v>
      </c>
      <c r="E576" s="35">
        <v>4500</v>
      </c>
      <c r="F576" s="35">
        <v>351734</v>
      </c>
      <c r="G576" s="35"/>
    </row>
    <row r="577" spans="1:7" ht="21">
      <c r="A577" s="42" t="s">
        <v>59</v>
      </c>
      <c r="B577" s="45"/>
      <c r="C577" s="47"/>
      <c r="D577" s="47"/>
      <c r="E577" s="47"/>
      <c r="F577" s="47"/>
      <c r="G577" s="46"/>
    </row>
    <row r="578" spans="1:7" ht="21">
      <c r="A578" s="30" t="s">
        <v>60</v>
      </c>
      <c r="B578" s="31"/>
      <c r="C578" s="32">
        <v>0</v>
      </c>
      <c r="D578" s="32">
        <v>251498.49</v>
      </c>
      <c r="E578" s="32">
        <v>0</v>
      </c>
      <c r="F578" s="32">
        <v>251498.49</v>
      </c>
      <c r="G578" s="32"/>
    </row>
    <row r="579" spans="1:7" ht="21">
      <c r="A579" s="44" t="s">
        <v>61</v>
      </c>
      <c r="B579" s="20">
        <f>SUM(B569:B578)</f>
        <v>1</v>
      </c>
      <c r="C579" s="11">
        <f>SUM(C576:C578)</f>
        <v>4500</v>
      </c>
      <c r="D579" s="11">
        <f>SUM(D576:D578)</f>
        <v>603232.49</v>
      </c>
      <c r="E579" s="11">
        <f>SUM(E576:E578)</f>
        <v>4500</v>
      </c>
      <c r="F579" s="11">
        <f>SUM(F576:F578)</f>
        <v>603232.49</v>
      </c>
      <c r="G579" s="11"/>
    </row>
    <row r="580" spans="1:7" ht="21">
      <c r="A580" s="30" t="s">
        <v>77</v>
      </c>
      <c r="B580" s="31"/>
      <c r="C580" s="32"/>
      <c r="D580" s="32"/>
      <c r="E580" s="32"/>
      <c r="F580" s="32"/>
      <c r="G580" s="32"/>
    </row>
    <row r="581" spans="1:7" ht="21">
      <c r="A581" s="39" t="s">
        <v>62</v>
      </c>
      <c r="B581" s="52">
        <v>22</v>
      </c>
      <c r="C581" s="41">
        <v>289965.36</v>
      </c>
      <c r="D581" s="41">
        <v>1561488.93</v>
      </c>
      <c r="E581" s="41">
        <v>289965.36</v>
      </c>
      <c r="F581" s="38">
        <v>1561488.93</v>
      </c>
      <c r="G581" s="35"/>
    </row>
    <row r="582" spans="1:7" ht="21">
      <c r="A582" s="36" t="s">
        <v>63</v>
      </c>
      <c r="B582" s="40"/>
      <c r="C582" s="41">
        <v>0</v>
      </c>
      <c r="D582" s="41">
        <v>313600</v>
      </c>
      <c r="E582" s="41">
        <v>0</v>
      </c>
      <c r="F582" s="38">
        <v>313600</v>
      </c>
      <c r="G582" s="35"/>
    </row>
    <row r="583" spans="1:7" ht="21">
      <c r="A583" s="36" t="s">
        <v>64</v>
      </c>
      <c r="B583" s="34">
        <v>2</v>
      </c>
      <c r="C583" s="35">
        <v>4460</v>
      </c>
      <c r="D583" s="35">
        <v>312101</v>
      </c>
      <c r="E583" s="35">
        <v>4460</v>
      </c>
      <c r="F583" s="35">
        <v>312101</v>
      </c>
      <c r="G583" s="35"/>
    </row>
    <row r="584" spans="1:7" ht="21">
      <c r="A584" s="36" t="s">
        <v>65</v>
      </c>
      <c r="B584" s="34"/>
      <c r="C584" s="35">
        <v>0</v>
      </c>
      <c r="D584" s="35">
        <v>65812</v>
      </c>
      <c r="E584" s="35">
        <v>0</v>
      </c>
      <c r="F584" s="35">
        <v>65812</v>
      </c>
      <c r="G584" s="35"/>
    </row>
    <row r="585" spans="1:7" ht="21">
      <c r="A585" s="36" t="s">
        <v>83</v>
      </c>
      <c r="B585" s="34">
        <v>130</v>
      </c>
      <c r="C585" s="35">
        <v>2600</v>
      </c>
      <c r="D585" s="35">
        <v>29340</v>
      </c>
      <c r="E585" s="35">
        <v>2600</v>
      </c>
      <c r="F585" s="35">
        <v>29340</v>
      </c>
      <c r="G585" s="35"/>
    </row>
    <row r="586" spans="1:7" ht="21">
      <c r="A586" s="36" t="s">
        <v>14</v>
      </c>
      <c r="B586" s="34">
        <v>1</v>
      </c>
      <c r="C586" s="35">
        <v>400</v>
      </c>
      <c r="D586" s="35">
        <v>4030</v>
      </c>
      <c r="E586" s="35">
        <v>400</v>
      </c>
      <c r="F586" s="35">
        <v>4030</v>
      </c>
      <c r="G586" s="35"/>
    </row>
    <row r="587" spans="1:7" ht="21">
      <c r="A587" s="49" t="s">
        <v>15</v>
      </c>
      <c r="B587" s="50">
        <v>9</v>
      </c>
      <c r="C587" s="51">
        <v>180</v>
      </c>
      <c r="D587" s="51">
        <v>2740</v>
      </c>
      <c r="E587" s="51">
        <v>180</v>
      </c>
      <c r="F587" s="46">
        <v>2740</v>
      </c>
      <c r="G587" s="46"/>
    </row>
    <row r="588" spans="1:7" ht="21">
      <c r="A588" s="39" t="s">
        <v>16</v>
      </c>
      <c r="B588" s="40">
        <v>3</v>
      </c>
      <c r="C588" s="48">
        <v>180</v>
      </c>
      <c r="D588" s="48">
        <v>480</v>
      </c>
      <c r="E588" s="48">
        <v>180</v>
      </c>
      <c r="F588" s="35">
        <v>480</v>
      </c>
      <c r="G588" s="35"/>
    </row>
    <row r="589" spans="1:7" ht="21">
      <c r="A589" s="39" t="s">
        <v>19</v>
      </c>
      <c r="B589" s="40"/>
      <c r="C589" s="48">
        <v>0</v>
      </c>
      <c r="D589" s="48">
        <v>5106208.88</v>
      </c>
      <c r="E589" s="48">
        <v>0</v>
      </c>
      <c r="F589" s="35">
        <v>5106208.88</v>
      </c>
      <c r="G589" s="55"/>
    </row>
    <row r="590" spans="1:7" ht="21">
      <c r="A590" s="39" t="s">
        <v>18</v>
      </c>
      <c r="B590" s="40"/>
      <c r="C590" s="48">
        <v>0</v>
      </c>
      <c r="D590" s="48">
        <v>500</v>
      </c>
      <c r="E590" s="48">
        <v>0</v>
      </c>
      <c r="F590" s="35">
        <v>500</v>
      </c>
      <c r="G590" s="35"/>
    </row>
    <row r="591" spans="1:7" ht="21">
      <c r="A591" s="39" t="s">
        <v>25</v>
      </c>
      <c r="B591" s="50">
        <v>2</v>
      </c>
      <c r="C591" s="51">
        <v>849550.19</v>
      </c>
      <c r="D591" s="51">
        <v>1587343.52</v>
      </c>
      <c r="E591" s="51">
        <v>849550.19</v>
      </c>
      <c r="F591" s="46">
        <v>1587343.52</v>
      </c>
      <c r="G591" s="46"/>
    </row>
    <row r="592" spans="1:7" ht="21">
      <c r="A592" s="56" t="s">
        <v>66</v>
      </c>
      <c r="B592" s="25">
        <f>SUM(B581:B591)</f>
        <v>169</v>
      </c>
      <c r="C592" s="26">
        <f>SUM(C580:C591)</f>
        <v>1147335.5499999998</v>
      </c>
      <c r="D592" s="26">
        <f>SUM(D580:D591)</f>
        <v>8983644.33</v>
      </c>
      <c r="E592" s="26">
        <f>SUM(E580:E591)</f>
        <v>1147335.5499999998</v>
      </c>
      <c r="F592" s="26">
        <f>SUM(F580:F591)</f>
        <v>8983644.33</v>
      </c>
      <c r="G592" s="26">
        <f>SUM(G580:G588)</f>
        <v>0</v>
      </c>
    </row>
    <row r="593" spans="1:7" ht="21">
      <c r="A593" s="56" t="s">
        <v>67</v>
      </c>
      <c r="B593" s="21">
        <f aca="true" t="shared" si="21" ref="B593:G593">SUM(B541+B568+B579+B592)</f>
        <v>5363</v>
      </c>
      <c r="C593" s="24">
        <f t="shared" si="21"/>
        <v>9668260.350000001</v>
      </c>
      <c r="D593" s="24">
        <f t="shared" si="21"/>
        <v>146529754.39000002</v>
      </c>
      <c r="E593" s="24">
        <f t="shared" si="21"/>
        <v>9719820.350000001</v>
      </c>
      <c r="F593" s="24">
        <f t="shared" si="21"/>
        <v>147087524.39000002</v>
      </c>
      <c r="G593" s="24">
        <f t="shared" si="21"/>
        <v>150</v>
      </c>
    </row>
    <row r="594" spans="1:7" ht="21">
      <c r="A594" s="56" t="s">
        <v>68</v>
      </c>
      <c r="B594" s="20"/>
      <c r="C594" s="11">
        <v>2585.1</v>
      </c>
      <c r="D594" s="11">
        <v>65661.33</v>
      </c>
      <c r="E594" s="11">
        <v>2585.1</v>
      </c>
      <c r="F594" s="11">
        <v>65661.33</v>
      </c>
      <c r="G594" s="11"/>
    </row>
    <row r="595" spans="1:7" ht="21.75" thickBot="1">
      <c r="A595" s="57" t="s">
        <v>69</v>
      </c>
      <c r="B595" s="58">
        <f>+B593</f>
        <v>5363</v>
      </c>
      <c r="C595" s="13">
        <f>C593-C594</f>
        <v>9665675.250000002</v>
      </c>
      <c r="D595" s="13">
        <f>D593-D594</f>
        <v>146464093.06</v>
      </c>
      <c r="E595" s="13">
        <f>+E593-E594</f>
        <v>9717235.250000002</v>
      </c>
      <c r="F595" s="13">
        <f>+F593-F594</f>
        <v>147021863.06</v>
      </c>
      <c r="G595" s="13">
        <f>+G593-G594</f>
        <v>150</v>
      </c>
    </row>
    <row r="596" spans="1:7" ht="21.75" thickTop="1">
      <c r="A596" s="14"/>
      <c r="B596" s="19"/>
      <c r="C596" s="15"/>
      <c r="D596" s="15"/>
      <c r="E596" s="15"/>
      <c r="F596" s="15"/>
      <c r="G596" s="15"/>
    </row>
    <row r="597" spans="1:7" ht="21">
      <c r="A597" s="14" t="s">
        <v>23</v>
      </c>
      <c r="B597" s="19"/>
      <c r="C597" s="15"/>
      <c r="D597" s="15"/>
      <c r="E597" s="15"/>
      <c r="F597" s="15"/>
      <c r="G597" s="15"/>
    </row>
    <row r="598" spans="1:7" ht="21">
      <c r="A598" s="14" t="s">
        <v>21</v>
      </c>
      <c r="B598" s="19"/>
      <c r="C598" s="15"/>
      <c r="D598" s="15"/>
      <c r="E598" s="15"/>
      <c r="F598" s="15"/>
      <c r="G598" s="15"/>
    </row>
    <row r="599" spans="1:7" ht="21">
      <c r="A599" s="14" t="s">
        <v>22</v>
      </c>
      <c r="B599" s="19"/>
      <c r="C599" s="15"/>
      <c r="D599" s="15" t="s">
        <v>12</v>
      </c>
      <c r="E599" s="15"/>
      <c r="F599" s="15"/>
      <c r="G599" s="15"/>
    </row>
    <row r="600" spans="1:7" ht="21">
      <c r="A600" s="60" t="s">
        <v>2</v>
      </c>
      <c r="B600" s="19"/>
      <c r="C600" s="15"/>
      <c r="D600" s="15" t="s">
        <v>13</v>
      </c>
      <c r="E600" s="15"/>
      <c r="F600" s="15"/>
      <c r="G600" s="15"/>
    </row>
    <row r="601" spans="1:7" ht="21">
      <c r="A601" s="60" t="s">
        <v>3</v>
      </c>
      <c r="B601" s="59"/>
      <c r="C601" s="15"/>
      <c r="D601" s="15" t="s">
        <v>11</v>
      </c>
      <c r="E601" s="15"/>
      <c r="F601" s="15"/>
      <c r="G601" s="15"/>
    </row>
    <row r="602" spans="1:7" ht="21">
      <c r="A602" s="61" t="s">
        <v>6</v>
      </c>
      <c r="B602" s="19"/>
      <c r="C602" s="15"/>
      <c r="D602" s="15" t="s">
        <v>10</v>
      </c>
      <c r="E602" s="15"/>
      <c r="F602" s="15"/>
      <c r="G602" s="15"/>
    </row>
    <row r="603" spans="1:7" ht="21">
      <c r="A603" s="61" t="s">
        <v>8</v>
      </c>
      <c r="B603" s="19"/>
      <c r="C603" s="15"/>
      <c r="D603" s="15"/>
      <c r="E603" s="15"/>
      <c r="F603" s="15"/>
      <c r="G603" s="15"/>
    </row>
    <row r="604" spans="1:7" ht="21">
      <c r="A604" s="61" t="s">
        <v>7</v>
      </c>
      <c r="B604" s="19"/>
      <c r="C604" s="15"/>
      <c r="D604" s="15"/>
      <c r="E604" s="15"/>
      <c r="F604" s="15"/>
      <c r="G604" s="15"/>
    </row>
    <row r="605" spans="1:7" ht="21">
      <c r="A605" s="14"/>
      <c r="B605" s="19"/>
      <c r="C605" s="15"/>
      <c r="D605" s="15"/>
      <c r="E605" s="15"/>
      <c r="F605" s="15"/>
      <c r="G605" s="15"/>
    </row>
    <row r="606" spans="1:7" ht="21">
      <c r="A606" s="14"/>
      <c r="B606" s="19"/>
      <c r="C606" s="15"/>
      <c r="D606" s="15"/>
      <c r="E606" s="15"/>
      <c r="F606" s="15"/>
      <c r="G606" s="15"/>
    </row>
    <row r="607" spans="1:7" ht="21">
      <c r="A607" s="14"/>
      <c r="B607" s="19"/>
      <c r="C607" s="15"/>
      <c r="D607" s="15"/>
      <c r="E607" s="15"/>
      <c r="F607" s="15"/>
      <c r="G607" s="15"/>
    </row>
    <row r="608" spans="1:7" ht="21">
      <c r="A608" s="14"/>
      <c r="B608" s="19"/>
      <c r="C608" s="15"/>
      <c r="D608" s="15"/>
      <c r="E608" s="15"/>
      <c r="F608" s="15"/>
      <c r="G608" s="15"/>
    </row>
    <row r="609" spans="1:7" ht="21">
      <c r="A609" s="14"/>
      <c r="B609" s="19"/>
      <c r="C609" s="15"/>
      <c r="D609" s="15"/>
      <c r="E609" s="15"/>
      <c r="F609" s="15"/>
      <c r="G609" s="15"/>
    </row>
    <row r="610" spans="1:7" ht="21">
      <c r="A610" s="14"/>
      <c r="B610" s="19"/>
      <c r="C610" s="15"/>
      <c r="D610" s="15"/>
      <c r="E610" s="15"/>
      <c r="F610" s="15"/>
      <c r="G610" s="15"/>
    </row>
    <row r="611" spans="1:7" ht="23.25">
      <c r="A611" s="145" t="s">
        <v>58</v>
      </c>
      <c r="B611" s="145"/>
      <c r="C611" s="145"/>
      <c r="D611" s="145"/>
      <c r="E611" s="145"/>
      <c r="F611" s="145"/>
      <c r="G611" s="145"/>
    </row>
    <row r="612" spans="1:7" ht="23.25">
      <c r="A612" s="145" t="s">
        <v>93</v>
      </c>
      <c r="B612" s="145"/>
      <c r="C612" s="145"/>
      <c r="D612" s="145"/>
      <c r="E612" s="145"/>
      <c r="F612" s="145"/>
      <c r="G612" s="145"/>
    </row>
    <row r="613" spans="1:7" ht="21">
      <c r="A613" s="3"/>
      <c r="B613" s="18"/>
      <c r="C613" s="4"/>
      <c r="D613" s="4"/>
      <c r="E613" s="4"/>
      <c r="F613" s="4"/>
      <c r="G613" s="4"/>
    </row>
    <row r="614" spans="1:7" ht="21">
      <c r="A614" s="5"/>
      <c r="B614" s="16" t="s">
        <v>78</v>
      </c>
      <c r="C614" s="151" t="s">
        <v>31</v>
      </c>
      <c r="D614" s="151"/>
      <c r="E614" s="151" t="s">
        <v>32</v>
      </c>
      <c r="F614" s="151"/>
      <c r="G614" s="6" t="s">
        <v>33</v>
      </c>
    </row>
    <row r="615" spans="1:7" ht="21">
      <c r="A615" s="8" t="s">
        <v>35</v>
      </c>
      <c r="B615" s="8" t="s">
        <v>79</v>
      </c>
      <c r="C615" s="9" t="s">
        <v>9</v>
      </c>
      <c r="D615" s="9" t="s">
        <v>36</v>
      </c>
      <c r="E615" s="9" t="s">
        <v>9</v>
      </c>
      <c r="F615" s="9" t="s">
        <v>36</v>
      </c>
      <c r="G615" s="9" t="s">
        <v>34</v>
      </c>
    </row>
    <row r="616" spans="1:7" ht="21">
      <c r="A616" s="27" t="s">
        <v>71</v>
      </c>
      <c r="B616" s="28"/>
      <c r="C616" s="29"/>
      <c r="D616" s="29"/>
      <c r="E616" s="29"/>
      <c r="F616" s="29"/>
      <c r="G616" s="29"/>
    </row>
    <row r="617" spans="1:7" ht="21">
      <c r="A617" s="36" t="s">
        <v>37</v>
      </c>
      <c r="B617" s="34">
        <v>131</v>
      </c>
      <c r="C617" s="35">
        <v>5910429.33</v>
      </c>
      <c r="D617" s="35">
        <v>122229717.3</v>
      </c>
      <c r="E617" s="35">
        <v>5969619.33</v>
      </c>
      <c r="F617" s="35">
        <v>122846827.3</v>
      </c>
      <c r="G617" s="35"/>
    </row>
    <row r="618" spans="1:7" ht="21">
      <c r="A618" s="36" t="s">
        <v>38</v>
      </c>
      <c r="B618" s="34">
        <v>8</v>
      </c>
      <c r="C618" s="35">
        <v>15223.85</v>
      </c>
      <c r="D618" s="35">
        <v>179866.69</v>
      </c>
      <c r="E618" s="35">
        <v>15223.85</v>
      </c>
      <c r="F618" s="35">
        <v>179866.69</v>
      </c>
      <c r="G618" s="35"/>
    </row>
    <row r="619" spans="1:7" ht="21">
      <c r="A619" s="36" t="s">
        <v>39</v>
      </c>
      <c r="B619" s="37">
        <v>93</v>
      </c>
      <c r="C619" s="35">
        <v>233385</v>
      </c>
      <c r="D619" s="35">
        <v>1537021.26</v>
      </c>
      <c r="E619" s="35">
        <v>233385</v>
      </c>
      <c r="F619" s="35">
        <v>1537021.26</v>
      </c>
      <c r="G619" s="35"/>
    </row>
    <row r="620" spans="1:7" ht="21">
      <c r="A620" s="36" t="s">
        <v>40</v>
      </c>
      <c r="B620" s="34">
        <v>79</v>
      </c>
      <c r="C620" s="35">
        <v>16249.89</v>
      </c>
      <c r="D620" s="35">
        <v>25738.14</v>
      </c>
      <c r="E620" s="35">
        <v>16249.89</v>
      </c>
      <c r="F620" s="35">
        <v>25738.14</v>
      </c>
      <c r="G620" s="35"/>
    </row>
    <row r="621" spans="1:7" ht="21">
      <c r="A621" s="36" t="s">
        <v>41</v>
      </c>
      <c r="B621" s="34">
        <v>74</v>
      </c>
      <c r="C621" s="35">
        <v>622360</v>
      </c>
      <c r="D621" s="35">
        <v>10926222.1</v>
      </c>
      <c r="E621" s="35">
        <v>622360</v>
      </c>
      <c r="F621" s="35">
        <v>10926222.1</v>
      </c>
      <c r="G621" s="35"/>
    </row>
    <row r="622" spans="1:7" ht="21">
      <c r="A622" s="36" t="s">
        <v>42</v>
      </c>
      <c r="B622" s="34">
        <v>65</v>
      </c>
      <c r="C622" s="35">
        <v>14833</v>
      </c>
      <c r="D622" s="35">
        <v>111802.15</v>
      </c>
      <c r="E622" s="35">
        <v>14833</v>
      </c>
      <c r="F622" s="35">
        <v>111802.15</v>
      </c>
      <c r="G622" s="35"/>
    </row>
    <row r="623" spans="1:7" ht="21">
      <c r="A623" s="42" t="s">
        <v>43</v>
      </c>
      <c r="B623" s="43"/>
      <c r="C623" s="26"/>
      <c r="D623" s="26"/>
      <c r="E623" s="26"/>
      <c r="F623" s="26"/>
      <c r="G623" s="26"/>
    </row>
    <row r="624" spans="1:7" ht="21">
      <c r="A624" s="44" t="s">
        <v>44</v>
      </c>
      <c r="B624" s="23">
        <f>SUM(B617:B623)</f>
        <v>450</v>
      </c>
      <c r="C624" s="11">
        <f>SUM(C617:C623)</f>
        <v>6812481.069999999</v>
      </c>
      <c r="D624" s="11">
        <f>SUM(D617:D623)</f>
        <v>135010367.64000002</v>
      </c>
      <c r="E624" s="11">
        <f>SUM(E617:E623)</f>
        <v>6871671.069999999</v>
      </c>
      <c r="F624" s="11">
        <f>SUM(F617:F623)</f>
        <v>135627477.64000002</v>
      </c>
      <c r="G624" s="11"/>
    </row>
    <row r="625" spans="1:7" ht="21">
      <c r="A625" s="30" t="s">
        <v>80</v>
      </c>
      <c r="B625" s="31"/>
      <c r="C625" s="32"/>
      <c r="D625" s="32"/>
      <c r="E625" s="32"/>
      <c r="F625" s="32"/>
      <c r="G625" s="32"/>
    </row>
    <row r="626" spans="1:7" ht="21">
      <c r="A626" s="33" t="s">
        <v>81</v>
      </c>
      <c r="B626" s="34"/>
      <c r="C626" s="35"/>
      <c r="D626" s="35"/>
      <c r="E626" s="35"/>
      <c r="F626" s="35"/>
      <c r="G626" s="35"/>
    </row>
    <row r="627" spans="1:7" ht="21">
      <c r="A627" s="36" t="s">
        <v>72</v>
      </c>
      <c r="B627" s="34"/>
      <c r="C627" s="35"/>
      <c r="D627" s="35"/>
      <c r="E627" s="35"/>
      <c r="F627" s="35"/>
      <c r="G627" s="35"/>
    </row>
    <row r="628" spans="1:7" ht="21">
      <c r="A628" s="36" t="s">
        <v>45</v>
      </c>
      <c r="B628" s="37">
        <v>2188</v>
      </c>
      <c r="C628" s="35">
        <v>729910</v>
      </c>
      <c r="D628" s="35">
        <v>6356790</v>
      </c>
      <c r="E628" s="35">
        <v>729910</v>
      </c>
      <c r="F628" s="35">
        <v>6356790</v>
      </c>
      <c r="G628" s="35"/>
    </row>
    <row r="629" spans="1:7" ht="21">
      <c r="A629" s="36" t="s">
        <v>46</v>
      </c>
      <c r="B629" s="34">
        <v>133</v>
      </c>
      <c r="C629" s="35">
        <v>48500</v>
      </c>
      <c r="D629" s="35">
        <v>368750</v>
      </c>
      <c r="E629" s="35">
        <v>48500</v>
      </c>
      <c r="F629" s="35">
        <v>368750</v>
      </c>
      <c r="G629" s="35"/>
    </row>
    <row r="630" spans="1:7" ht="21">
      <c r="A630" s="36" t="s">
        <v>47</v>
      </c>
      <c r="B630" s="34">
        <v>5</v>
      </c>
      <c r="C630" s="35">
        <v>583.5</v>
      </c>
      <c r="D630" s="35">
        <v>34528.5</v>
      </c>
      <c r="E630" s="35">
        <v>583.5</v>
      </c>
      <c r="F630" s="35">
        <v>34528.5</v>
      </c>
      <c r="G630" s="35"/>
    </row>
    <row r="631" spans="1:7" ht="21">
      <c r="A631" s="36" t="s">
        <v>84</v>
      </c>
      <c r="B631" s="34"/>
      <c r="C631" s="35"/>
      <c r="D631" s="35"/>
      <c r="E631" s="35"/>
      <c r="F631" s="35"/>
      <c r="G631" s="35"/>
    </row>
    <row r="632" spans="1:7" ht="21">
      <c r="A632" s="36" t="s">
        <v>49</v>
      </c>
      <c r="B632" s="34">
        <v>1285</v>
      </c>
      <c r="C632" s="35">
        <v>38340</v>
      </c>
      <c r="D632" s="35">
        <v>410830</v>
      </c>
      <c r="E632" s="35">
        <v>38340</v>
      </c>
      <c r="F632" s="35">
        <v>410830</v>
      </c>
      <c r="G632" s="35"/>
    </row>
    <row r="633" spans="1:7" ht="21">
      <c r="A633" s="36" t="s">
        <v>85</v>
      </c>
      <c r="B633" s="34">
        <v>36</v>
      </c>
      <c r="C633" s="35">
        <v>1510</v>
      </c>
      <c r="D633" s="35">
        <v>11060</v>
      </c>
      <c r="E633" s="35">
        <v>1660</v>
      </c>
      <c r="F633" s="35">
        <v>11060</v>
      </c>
      <c r="G633" s="35"/>
    </row>
    <row r="634" spans="1:7" ht="21">
      <c r="A634" s="36" t="s">
        <v>73</v>
      </c>
      <c r="B634" s="34"/>
      <c r="C634" s="35"/>
      <c r="D634" s="35"/>
      <c r="E634" s="35"/>
      <c r="F634" s="35"/>
      <c r="G634" s="35"/>
    </row>
    <row r="635" spans="1:7" ht="21">
      <c r="A635" s="36" t="s">
        <v>50</v>
      </c>
      <c r="B635" s="34"/>
      <c r="C635" s="35"/>
      <c r="D635" s="35"/>
      <c r="E635" s="35"/>
      <c r="F635" s="35"/>
      <c r="G635" s="35"/>
    </row>
    <row r="636" spans="1:7" ht="21">
      <c r="A636" s="36" t="s">
        <v>51</v>
      </c>
      <c r="B636" s="34">
        <v>26</v>
      </c>
      <c r="C636" s="35">
        <v>60860</v>
      </c>
      <c r="D636" s="35">
        <v>958394</v>
      </c>
      <c r="E636" s="35">
        <v>60860</v>
      </c>
      <c r="F636" s="35">
        <v>958394</v>
      </c>
      <c r="G636" s="35"/>
    </row>
    <row r="637" spans="1:7" ht="21">
      <c r="A637" s="36" t="s">
        <v>52</v>
      </c>
      <c r="B637" s="34"/>
      <c r="C637" s="35"/>
      <c r="D637" s="35"/>
      <c r="E637" s="35"/>
      <c r="F637" s="35"/>
      <c r="G637" s="35"/>
    </row>
    <row r="638" spans="1:7" ht="21">
      <c r="A638" s="36" t="s">
        <v>53</v>
      </c>
      <c r="B638" s="34">
        <v>5</v>
      </c>
      <c r="C638" s="35">
        <v>10000</v>
      </c>
      <c r="D638" s="35">
        <v>134635</v>
      </c>
      <c r="E638" s="35">
        <v>10000</v>
      </c>
      <c r="F638" s="35">
        <v>134635</v>
      </c>
      <c r="G638" s="35"/>
    </row>
    <row r="639" spans="1:7" ht="21">
      <c r="A639" s="36" t="s">
        <v>91</v>
      </c>
      <c r="B639" s="34"/>
      <c r="C639" s="35"/>
      <c r="D639" s="35"/>
      <c r="E639" s="35"/>
      <c r="F639" s="35"/>
      <c r="G639" s="35"/>
    </row>
    <row r="640" spans="1:7" ht="21">
      <c r="A640" s="36" t="s">
        <v>92</v>
      </c>
      <c r="B640" s="34">
        <v>5</v>
      </c>
      <c r="C640" s="35">
        <v>1755</v>
      </c>
      <c r="D640" s="35">
        <v>91040</v>
      </c>
      <c r="E640" s="35">
        <v>1755</v>
      </c>
      <c r="F640" s="35">
        <v>91040</v>
      </c>
      <c r="G640" s="35"/>
    </row>
    <row r="641" spans="1:7" ht="21">
      <c r="A641" s="36" t="s">
        <v>54</v>
      </c>
      <c r="B641" s="34">
        <v>3</v>
      </c>
      <c r="C641" s="35">
        <v>95</v>
      </c>
      <c r="D641" s="35">
        <v>1575</v>
      </c>
      <c r="E641" s="35">
        <v>95</v>
      </c>
      <c r="F641" s="35">
        <v>1575</v>
      </c>
      <c r="G641" s="35"/>
    </row>
    <row r="642" spans="1:7" ht="21">
      <c r="A642" s="36" t="s">
        <v>86</v>
      </c>
      <c r="B642" s="34"/>
      <c r="C642" s="38">
        <v>0</v>
      </c>
      <c r="D642" s="35">
        <v>96000</v>
      </c>
      <c r="E642" s="38">
        <v>0</v>
      </c>
      <c r="F642" s="35">
        <v>96000</v>
      </c>
      <c r="G642" s="35"/>
    </row>
    <row r="643" spans="1:7" ht="21">
      <c r="A643" s="36" t="s">
        <v>87</v>
      </c>
      <c r="B643" s="34"/>
      <c r="C643" s="38">
        <v>0</v>
      </c>
      <c r="D643" s="35">
        <v>16000</v>
      </c>
      <c r="E643" s="38">
        <v>0</v>
      </c>
      <c r="F643" s="35">
        <v>16000</v>
      </c>
      <c r="G643" s="35"/>
    </row>
    <row r="644" spans="1:7" ht="21">
      <c r="A644" s="36" t="s">
        <v>88</v>
      </c>
      <c r="B644" s="34"/>
      <c r="C644" s="35">
        <v>0</v>
      </c>
      <c r="D644" s="35">
        <v>18000</v>
      </c>
      <c r="E644" s="35">
        <v>0</v>
      </c>
      <c r="F644" s="35">
        <v>18000</v>
      </c>
      <c r="G644" s="35"/>
    </row>
    <row r="645" spans="1:7" ht="21">
      <c r="A645" s="36" t="s">
        <v>74</v>
      </c>
      <c r="B645" s="34"/>
      <c r="C645" s="35"/>
      <c r="D645" s="35"/>
      <c r="E645" s="35"/>
      <c r="F645" s="35"/>
      <c r="G645" s="35"/>
    </row>
    <row r="646" spans="1:7" ht="21">
      <c r="A646" s="36" t="s">
        <v>55</v>
      </c>
      <c r="B646" s="34">
        <v>626</v>
      </c>
      <c r="C646" s="35">
        <v>125750</v>
      </c>
      <c r="D646" s="35">
        <v>1059167</v>
      </c>
      <c r="E646" s="35">
        <v>125750</v>
      </c>
      <c r="F646" s="35">
        <v>1059167</v>
      </c>
      <c r="G646" s="35"/>
    </row>
    <row r="647" spans="1:7" ht="21">
      <c r="A647" s="36" t="s">
        <v>75</v>
      </c>
      <c r="B647" s="34"/>
      <c r="C647" s="35"/>
      <c r="D647" s="35"/>
      <c r="E647" s="35"/>
      <c r="F647" s="35"/>
      <c r="G647" s="35"/>
    </row>
    <row r="648" spans="1:7" ht="21">
      <c r="A648" s="36" t="s">
        <v>56</v>
      </c>
      <c r="B648" s="37">
        <v>628</v>
      </c>
      <c r="C648" s="35">
        <v>14190</v>
      </c>
      <c r="D648" s="35">
        <v>157800</v>
      </c>
      <c r="E648" s="35">
        <v>14190</v>
      </c>
      <c r="F648" s="35">
        <v>157800</v>
      </c>
      <c r="G648" s="35"/>
    </row>
    <row r="649" spans="1:7" ht="21">
      <c r="A649" s="36" t="s">
        <v>57</v>
      </c>
      <c r="B649" s="34"/>
      <c r="C649" s="38">
        <v>0</v>
      </c>
      <c r="D649" s="38">
        <v>1260</v>
      </c>
      <c r="E649" s="38">
        <v>0</v>
      </c>
      <c r="F649" s="38">
        <v>1260</v>
      </c>
      <c r="G649" s="35"/>
    </row>
    <row r="650" spans="1:7" ht="21">
      <c r="A650" s="42" t="s">
        <v>89</v>
      </c>
      <c r="B650" s="25"/>
      <c r="C650" s="26">
        <v>0</v>
      </c>
      <c r="D650" s="26">
        <v>60655</v>
      </c>
      <c r="E650" s="26">
        <v>0</v>
      </c>
      <c r="F650" s="26">
        <v>60655</v>
      </c>
      <c r="G650" s="26"/>
    </row>
    <row r="651" spans="1:7" ht="21">
      <c r="A651" s="54" t="s">
        <v>90</v>
      </c>
      <c r="B651" s="53">
        <f aca="true" t="shared" si="22" ref="B651:G651">SUM(B628:B650)</f>
        <v>4940</v>
      </c>
      <c r="C651" s="9">
        <f t="shared" si="22"/>
        <v>1031493.5</v>
      </c>
      <c r="D651" s="9">
        <f t="shared" si="22"/>
        <v>9776484.5</v>
      </c>
      <c r="E651" s="10">
        <f t="shared" si="22"/>
        <v>1031643.5</v>
      </c>
      <c r="F651" s="10">
        <f t="shared" si="22"/>
        <v>9776484.5</v>
      </c>
      <c r="G651" s="11">
        <f t="shared" si="22"/>
        <v>0</v>
      </c>
    </row>
    <row r="652" spans="1:7" ht="21">
      <c r="A652" s="14"/>
      <c r="B652" s="22"/>
      <c r="C652" s="15"/>
      <c r="D652" s="15"/>
      <c r="E652" s="15"/>
      <c r="F652" s="15"/>
      <c r="G652" s="15"/>
    </row>
    <row r="653" spans="1:7" ht="21">
      <c r="A653" s="14"/>
      <c r="B653" s="22"/>
      <c r="C653" s="15"/>
      <c r="D653" s="15"/>
      <c r="E653" s="15"/>
      <c r="F653" s="15"/>
      <c r="G653" s="15"/>
    </row>
    <row r="654" spans="1:7" ht="21">
      <c r="A654" s="150" t="s">
        <v>70</v>
      </c>
      <c r="B654" s="150"/>
      <c r="C654" s="150"/>
      <c r="D654" s="150"/>
      <c r="E654" s="150"/>
      <c r="F654" s="150"/>
      <c r="G654" s="150"/>
    </row>
    <row r="655" spans="1:7" ht="21">
      <c r="A655" s="3"/>
      <c r="B655" s="18"/>
      <c r="G655" s="4"/>
    </row>
    <row r="656" spans="1:7" ht="21">
      <c r="A656" s="5"/>
      <c r="B656" s="16" t="s">
        <v>78</v>
      </c>
      <c r="C656" s="151" t="s">
        <v>31</v>
      </c>
      <c r="D656" s="151"/>
      <c r="E656" s="151" t="s">
        <v>32</v>
      </c>
      <c r="F656" s="151"/>
      <c r="G656" s="12" t="s">
        <v>33</v>
      </c>
    </row>
    <row r="657" spans="1:7" ht="21">
      <c r="A657" s="8" t="s">
        <v>35</v>
      </c>
      <c r="B657" s="8" t="s">
        <v>79</v>
      </c>
      <c r="C657" s="9" t="s">
        <v>9</v>
      </c>
      <c r="D657" s="9" t="s">
        <v>36</v>
      </c>
      <c r="E657" s="9" t="s">
        <v>9</v>
      </c>
      <c r="F657" s="9" t="s">
        <v>36</v>
      </c>
      <c r="G657" s="9" t="s">
        <v>34</v>
      </c>
    </row>
    <row r="658" spans="1:7" ht="21">
      <c r="A658" s="27" t="s">
        <v>76</v>
      </c>
      <c r="B658" s="28"/>
      <c r="C658" s="29"/>
      <c r="D658" s="29"/>
      <c r="E658" s="29"/>
      <c r="F658" s="29"/>
      <c r="G658" s="29"/>
    </row>
    <row r="659" spans="1:7" ht="21">
      <c r="A659" s="36" t="s">
        <v>82</v>
      </c>
      <c r="B659" s="34">
        <v>1</v>
      </c>
      <c r="C659" s="35">
        <v>4500</v>
      </c>
      <c r="D659" s="35">
        <v>356234</v>
      </c>
      <c r="E659" s="35">
        <v>4500</v>
      </c>
      <c r="F659" s="35">
        <v>356234</v>
      </c>
      <c r="G659" s="35"/>
    </row>
    <row r="660" spans="1:7" ht="21">
      <c r="A660" s="42" t="s">
        <v>59</v>
      </c>
      <c r="B660" s="45"/>
      <c r="C660" s="47"/>
      <c r="D660" s="47"/>
      <c r="E660" s="47"/>
      <c r="F660" s="47"/>
      <c r="G660" s="46"/>
    </row>
    <row r="661" spans="1:7" ht="21">
      <c r="A661" s="30" t="s">
        <v>60</v>
      </c>
      <c r="B661" s="31">
        <v>1</v>
      </c>
      <c r="C661" s="32">
        <v>13360.93</v>
      </c>
      <c r="D661" s="32">
        <v>264859.42</v>
      </c>
      <c r="E661" s="32">
        <v>13360.93</v>
      </c>
      <c r="F661" s="32">
        <v>264859.42</v>
      </c>
      <c r="G661" s="32"/>
    </row>
    <row r="662" spans="1:7" ht="21">
      <c r="A662" s="44" t="s">
        <v>61</v>
      </c>
      <c r="B662" s="20">
        <f>SUM(B652:B661)</f>
        <v>2</v>
      </c>
      <c r="C662" s="11">
        <f>SUM(C659:C661)</f>
        <v>17860.93</v>
      </c>
      <c r="D662" s="11">
        <f>SUM(D659:D661)</f>
        <v>621093.4199999999</v>
      </c>
      <c r="E662" s="11">
        <f>SUM(E659:E661)</f>
        <v>17860.93</v>
      </c>
      <c r="F662" s="11">
        <f>SUM(F659:F661)</f>
        <v>621093.4199999999</v>
      </c>
      <c r="G662" s="11"/>
    </row>
    <row r="663" spans="1:7" ht="21">
      <c r="A663" s="30" t="s">
        <v>77</v>
      </c>
      <c r="B663" s="31"/>
      <c r="C663" s="32"/>
      <c r="D663" s="32"/>
      <c r="E663" s="32"/>
      <c r="F663" s="32"/>
      <c r="G663" s="32"/>
    </row>
    <row r="664" spans="1:7" ht="21">
      <c r="A664" s="39" t="s">
        <v>62</v>
      </c>
      <c r="B664" s="52">
        <v>2</v>
      </c>
      <c r="C664" s="41">
        <v>360</v>
      </c>
      <c r="D664" s="41">
        <v>1561848.93</v>
      </c>
      <c r="E664" s="41">
        <v>360</v>
      </c>
      <c r="F664" s="38">
        <v>1561848.93</v>
      </c>
      <c r="G664" s="35"/>
    </row>
    <row r="665" spans="1:7" ht="21">
      <c r="A665" s="36" t="s">
        <v>63</v>
      </c>
      <c r="B665" s="40"/>
      <c r="C665" s="41">
        <v>0</v>
      </c>
      <c r="D665" s="41">
        <v>313600</v>
      </c>
      <c r="E665" s="41">
        <v>0</v>
      </c>
      <c r="F665" s="38">
        <v>313600</v>
      </c>
      <c r="G665" s="35"/>
    </row>
    <row r="666" spans="1:7" ht="21">
      <c r="A666" s="36" t="s">
        <v>64</v>
      </c>
      <c r="B666" s="34">
        <v>2</v>
      </c>
      <c r="C666" s="35">
        <v>4460</v>
      </c>
      <c r="D666" s="35">
        <v>316561</v>
      </c>
      <c r="E666" s="35">
        <v>4460</v>
      </c>
      <c r="F666" s="35">
        <v>316561</v>
      </c>
      <c r="G666" s="35"/>
    </row>
    <row r="667" spans="1:7" ht="21">
      <c r="A667" s="36" t="s">
        <v>65</v>
      </c>
      <c r="B667" s="34"/>
      <c r="C667" s="35">
        <v>0</v>
      </c>
      <c r="D667" s="35">
        <v>65812</v>
      </c>
      <c r="E667" s="35">
        <v>0</v>
      </c>
      <c r="F667" s="35">
        <v>65812</v>
      </c>
      <c r="G667" s="35"/>
    </row>
    <row r="668" spans="1:7" ht="21">
      <c r="A668" s="36" t="s">
        <v>83</v>
      </c>
      <c r="B668" s="34">
        <v>126</v>
      </c>
      <c r="C668" s="35">
        <v>2520</v>
      </c>
      <c r="D668" s="35">
        <v>31860</v>
      </c>
      <c r="E668" s="35">
        <v>2520</v>
      </c>
      <c r="F668" s="35">
        <v>31860</v>
      </c>
      <c r="G668" s="35"/>
    </row>
    <row r="669" spans="1:7" ht="21">
      <c r="A669" s="36" t="s">
        <v>14</v>
      </c>
      <c r="B669" s="34"/>
      <c r="C669" s="35">
        <v>0</v>
      </c>
      <c r="D669" s="35">
        <v>4030</v>
      </c>
      <c r="E669" s="35">
        <v>0</v>
      </c>
      <c r="F669" s="35">
        <v>4030</v>
      </c>
      <c r="G669" s="35"/>
    </row>
    <row r="670" spans="1:7" ht="21">
      <c r="A670" s="49" t="s">
        <v>15</v>
      </c>
      <c r="B670" s="50">
        <v>1</v>
      </c>
      <c r="C670" s="51">
        <v>20</v>
      </c>
      <c r="D670" s="51">
        <v>2760</v>
      </c>
      <c r="E670" s="51">
        <v>20</v>
      </c>
      <c r="F670" s="46">
        <v>2760</v>
      </c>
      <c r="G670" s="46"/>
    </row>
    <row r="671" spans="1:7" ht="21">
      <c r="A671" s="39" t="s">
        <v>16</v>
      </c>
      <c r="B671" s="40"/>
      <c r="C671" s="48">
        <v>0</v>
      </c>
      <c r="D671" s="48">
        <v>480</v>
      </c>
      <c r="E671" s="48">
        <v>0</v>
      </c>
      <c r="F671" s="35">
        <v>480</v>
      </c>
      <c r="G671" s="35"/>
    </row>
    <row r="672" spans="1:7" ht="21">
      <c r="A672" s="39" t="s">
        <v>19</v>
      </c>
      <c r="B672" s="40"/>
      <c r="C672" s="48">
        <v>0</v>
      </c>
      <c r="D672" s="48">
        <v>5106208.88</v>
      </c>
      <c r="E672" s="48">
        <v>0</v>
      </c>
      <c r="F672" s="35">
        <v>5106208.88</v>
      </c>
      <c r="G672" s="55"/>
    </row>
    <row r="673" spans="1:7" ht="21">
      <c r="A673" s="39" t="s">
        <v>18</v>
      </c>
      <c r="B673" s="40">
        <v>1</v>
      </c>
      <c r="C673" s="48">
        <v>500</v>
      </c>
      <c r="D673" s="48">
        <v>1000</v>
      </c>
      <c r="E673" s="48">
        <v>500</v>
      </c>
      <c r="F673" s="35">
        <v>1000</v>
      </c>
      <c r="G673" s="35"/>
    </row>
    <row r="674" spans="1:7" ht="21">
      <c r="A674" s="39" t="s">
        <v>25</v>
      </c>
      <c r="B674" s="50"/>
      <c r="C674" s="51">
        <v>0</v>
      </c>
      <c r="D674" s="51">
        <v>1587343.52</v>
      </c>
      <c r="E674" s="51">
        <v>0</v>
      </c>
      <c r="F674" s="46">
        <v>1587343.52</v>
      </c>
      <c r="G674" s="46"/>
    </row>
    <row r="675" spans="1:7" ht="21">
      <c r="A675" s="56" t="s">
        <v>66</v>
      </c>
      <c r="B675" s="25">
        <f>SUM(B664:B674)</f>
        <v>132</v>
      </c>
      <c r="C675" s="26">
        <f>SUM(C663:C674)</f>
        <v>7860</v>
      </c>
      <c r="D675" s="26">
        <f>SUM(D663:D674)</f>
        <v>8991504.33</v>
      </c>
      <c r="E675" s="26">
        <f>SUM(E663:E674)</f>
        <v>7860</v>
      </c>
      <c r="F675" s="26">
        <f>SUM(F663:F674)</f>
        <v>8991504.33</v>
      </c>
      <c r="G675" s="26">
        <f>SUM(G663:G671)</f>
        <v>0</v>
      </c>
    </row>
    <row r="676" spans="1:7" ht="21">
      <c r="A676" s="56" t="s">
        <v>67</v>
      </c>
      <c r="B676" s="21">
        <f aca="true" t="shared" si="23" ref="B676:G676">SUM(B624+B651+B662+B675)</f>
        <v>5524</v>
      </c>
      <c r="C676" s="24">
        <f t="shared" si="23"/>
        <v>7869695.499999999</v>
      </c>
      <c r="D676" s="24">
        <f t="shared" si="23"/>
        <v>154399449.89000002</v>
      </c>
      <c r="E676" s="24">
        <f t="shared" si="23"/>
        <v>7929035.499999999</v>
      </c>
      <c r="F676" s="24">
        <f t="shared" si="23"/>
        <v>155016559.89000002</v>
      </c>
      <c r="G676" s="24">
        <f t="shared" si="23"/>
        <v>0</v>
      </c>
    </row>
    <row r="677" spans="1:7" ht="21">
      <c r="A677" s="56" t="s">
        <v>68</v>
      </c>
      <c r="B677" s="20"/>
      <c r="C677" s="11">
        <v>12481.86</v>
      </c>
      <c r="D677" s="11">
        <v>78143.19</v>
      </c>
      <c r="E677" s="11">
        <v>12481.86</v>
      </c>
      <c r="F677" s="11">
        <v>78143.19</v>
      </c>
      <c r="G677" s="11"/>
    </row>
    <row r="678" spans="1:7" ht="21.75" thickBot="1">
      <c r="A678" s="57" t="s">
        <v>69</v>
      </c>
      <c r="B678" s="58">
        <f>+B676</f>
        <v>5524</v>
      </c>
      <c r="C678" s="13">
        <f>C676-C677</f>
        <v>7857213.639999999</v>
      </c>
      <c r="D678" s="13">
        <f>D676-D677</f>
        <v>154321306.70000002</v>
      </c>
      <c r="E678" s="13">
        <f>+E676-E677</f>
        <v>7916553.639999999</v>
      </c>
      <c r="F678" s="13">
        <f>+F676-F677</f>
        <v>154938416.70000002</v>
      </c>
      <c r="G678" s="13">
        <f>+G676-G677</f>
        <v>0</v>
      </c>
    </row>
    <row r="679" spans="1:7" ht="21.75" thickTop="1">
      <c r="A679" s="14"/>
      <c r="B679" s="19"/>
      <c r="C679" s="15"/>
      <c r="D679" s="15"/>
      <c r="E679" s="15"/>
      <c r="F679" s="15"/>
      <c r="G679" s="15"/>
    </row>
    <row r="680" spans="1:7" ht="21">
      <c r="A680" s="14" t="s">
        <v>23</v>
      </c>
      <c r="B680" s="19"/>
      <c r="C680" s="15"/>
      <c r="D680" s="15"/>
      <c r="E680" s="15"/>
      <c r="F680" s="15"/>
      <c r="G680" s="15"/>
    </row>
    <row r="681" spans="1:7" ht="21">
      <c r="A681" s="14" t="s">
        <v>21</v>
      </c>
      <c r="B681" s="19"/>
      <c r="C681" s="15"/>
      <c r="D681" s="15"/>
      <c r="E681" s="15"/>
      <c r="F681" s="15"/>
      <c r="G681" s="15"/>
    </row>
    <row r="682" spans="1:7" ht="21">
      <c r="A682" s="14" t="s">
        <v>22</v>
      </c>
      <c r="B682" s="19"/>
      <c r="C682" s="15"/>
      <c r="D682" s="15" t="s">
        <v>12</v>
      </c>
      <c r="E682" s="15"/>
      <c r="F682" s="15"/>
      <c r="G682" s="15"/>
    </row>
    <row r="683" spans="1:7" ht="21">
      <c r="A683" s="60" t="s">
        <v>2</v>
      </c>
      <c r="B683" s="19"/>
      <c r="C683" s="15"/>
      <c r="D683" s="15" t="s">
        <v>13</v>
      </c>
      <c r="E683" s="15"/>
      <c r="F683" s="15"/>
      <c r="G683" s="15"/>
    </row>
    <row r="684" spans="1:7" ht="21">
      <c r="A684" s="60" t="s">
        <v>3</v>
      </c>
      <c r="B684" s="59"/>
      <c r="C684" s="15"/>
      <c r="D684" s="15" t="s">
        <v>11</v>
      </c>
      <c r="E684" s="15"/>
      <c r="F684" s="15"/>
      <c r="G684" s="15"/>
    </row>
    <row r="685" spans="1:7" ht="21">
      <c r="A685" s="61" t="s">
        <v>6</v>
      </c>
      <c r="B685" s="19"/>
      <c r="C685" s="15"/>
      <c r="D685" s="15" t="s">
        <v>10</v>
      </c>
      <c r="E685" s="15"/>
      <c r="F685" s="15"/>
      <c r="G685" s="15"/>
    </row>
    <row r="686" spans="1:7" ht="21">
      <c r="A686" s="61" t="s">
        <v>8</v>
      </c>
      <c r="B686" s="19"/>
      <c r="C686" s="15"/>
      <c r="D686" s="15"/>
      <c r="E686" s="15"/>
      <c r="F686" s="15"/>
      <c r="G686" s="15"/>
    </row>
    <row r="687" spans="1:7" ht="21">
      <c r="A687" s="61" t="s">
        <v>7</v>
      </c>
      <c r="B687" s="19"/>
      <c r="C687" s="15"/>
      <c r="D687" s="15"/>
      <c r="E687" s="15"/>
      <c r="F687" s="15"/>
      <c r="G687" s="15"/>
    </row>
    <row r="688" spans="1:7" ht="21">
      <c r="A688" s="14"/>
      <c r="B688" s="19"/>
      <c r="C688" s="15"/>
      <c r="D688" s="15"/>
      <c r="E688" s="15"/>
      <c r="F688" s="15"/>
      <c r="G688" s="15"/>
    </row>
    <row r="689" spans="1:7" ht="21">
      <c r="A689" s="14"/>
      <c r="B689" s="19"/>
      <c r="C689" s="15"/>
      <c r="D689" s="15"/>
      <c r="E689" s="15"/>
      <c r="F689" s="15"/>
      <c r="G689" s="15"/>
    </row>
    <row r="690" spans="1:7" ht="21">
      <c r="A690" s="14"/>
      <c r="B690" s="19"/>
      <c r="C690" s="15"/>
      <c r="D690" s="15"/>
      <c r="E690" s="15"/>
      <c r="F690" s="15"/>
      <c r="G690" s="15"/>
    </row>
    <row r="691" spans="1:7" ht="21">
      <c r="A691" s="14"/>
      <c r="B691" s="19"/>
      <c r="C691" s="15"/>
      <c r="D691" s="15"/>
      <c r="E691" s="15"/>
      <c r="F691" s="15"/>
      <c r="G691" s="15"/>
    </row>
    <row r="692" spans="1:7" ht="21">
      <c r="A692" s="14"/>
      <c r="B692" s="19"/>
      <c r="C692" s="15"/>
      <c r="D692" s="15"/>
      <c r="E692" s="15"/>
      <c r="F692" s="15"/>
      <c r="G692" s="15"/>
    </row>
    <row r="693" spans="1:7" ht="23.25">
      <c r="A693" s="145" t="s">
        <v>58</v>
      </c>
      <c r="B693" s="145"/>
      <c r="C693" s="145"/>
      <c r="D693" s="145"/>
      <c r="E693" s="145"/>
      <c r="F693" s="145"/>
      <c r="G693" s="145"/>
    </row>
    <row r="694" spans="1:7" ht="23.25">
      <c r="A694" s="145" t="s">
        <v>94</v>
      </c>
      <c r="B694" s="145"/>
      <c r="C694" s="145"/>
      <c r="D694" s="145"/>
      <c r="E694" s="145"/>
      <c r="F694" s="145"/>
      <c r="G694" s="145"/>
    </row>
    <row r="695" spans="1:7" ht="21">
      <c r="A695" s="3"/>
      <c r="B695" s="18"/>
      <c r="C695" s="4"/>
      <c r="D695" s="4"/>
      <c r="E695" s="4"/>
      <c r="F695" s="4"/>
      <c r="G695" s="4"/>
    </row>
    <row r="696" spans="1:7" ht="21">
      <c r="A696" s="5"/>
      <c r="B696" s="16" t="s">
        <v>78</v>
      </c>
      <c r="C696" s="151" t="s">
        <v>31</v>
      </c>
      <c r="D696" s="151"/>
      <c r="E696" s="151" t="s">
        <v>32</v>
      </c>
      <c r="F696" s="151"/>
      <c r="G696" s="6" t="s">
        <v>33</v>
      </c>
    </row>
    <row r="697" spans="1:7" ht="21">
      <c r="A697" s="8" t="s">
        <v>35</v>
      </c>
      <c r="B697" s="8" t="s">
        <v>79</v>
      </c>
      <c r="C697" s="9" t="s">
        <v>9</v>
      </c>
      <c r="D697" s="9" t="s">
        <v>36</v>
      </c>
      <c r="E697" s="9" t="s">
        <v>9</v>
      </c>
      <c r="F697" s="9" t="s">
        <v>36</v>
      </c>
      <c r="G697" s="9" t="s">
        <v>34</v>
      </c>
    </row>
    <row r="698" spans="1:7" ht="21">
      <c r="A698" s="27" t="s">
        <v>71</v>
      </c>
      <c r="B698" s="28"/>
      <c r="C698" s="29"/>
      <c r="D698" s="29"/>
      <c r="E698" s="29"/>
      <c r="F698" s="29"/>
      <c r="G698" s="29"/>
    </row>
    <row r="699" spans="1:7" ht="21">
      <c r="A699" s="36" t="s">
        <v>37</v>
      </c>
      <c r="B699" s="34">
        <v>107</v>
      </c>
      <c r="C699" s="35">
        <v>6378601.62</v>
      </c>
      <c r="D699" s="35">
        <v>128608318.92</v>
      </c>
      <c r="E699" s="35">
        <v>6432289.42</v>
      </c>
      <c r="F699" s="35">
        <v>129279116.72</v>
      </c>
      <c r="G699" s="35"/>
    </row>
    <row r="700" spans="1:7" ht="21">
      <c r="A700" s="36" t="s">
        <v>38</v>
      </c>
      <c r="B700" s="34">
        <v>11</v>
      </c>
      <c r="C700" s="35">
        <v>9798.27</v>
      </c>
      <c r="D700" s="35">
        <v>189664.96</v>
      </c>
      <c r="E700" s="35">
        <v>9798.27</v>
      </c>
      <c r="F700" s="35">
        <v>189664.96</v>
      </c>
      <c r="G700" s="35"/>
    </row>
    <row r="701" spans="1:7" ht="21">
      <c r="A701" s="36" t="s">
        <v>39</v>
      </c>
      <c r="B701" s="37">
        <v>22</v>
      </c>
      <c r="C701" s="35">
        <v>13361.8</v>
      </c>
      <c r="D701" s="35">
        <v>1550383.06</v>
      </c>
      <c r="E701" s="35">
        <v>13361.8</v>
      </c>
      <c r="F701" s="35">
        <v>1550383.06</v>
      </c>
      <c r="G701" s="35"/>
    </row>
    <row r="702" spans="1:7" ht="21">
      <c r="A702" s="36" t="s">
        <v>40</v>
      </c>
      <c r="B702" s="34">
        <v>18</v>
      </c>
      <c r="C702" s="35">
        <v>594.31</v>
      </c>
      <c r="D702" s="35">
        <v>26332.45</v>
      </c>
      <c r="E702" s="35">
        <v>594.31</v>
      </c>
      <c r="F702" s="35">
        <v>26332.45</v>
      </c>
      <c r="G702" s="35"/>
    </row>
    <row r="703" spans="1:7" ht="21">
      <c r="A703" s="36" t="s">
        <v>41</v>
      </c>
      <c r="B703" s="34">
        <v>38</v>
      </c>
      <c r="C703" s="35">
        <v>106630</v>
      </c>
      <c r="D703" s="35">
        <v>11032852.1</v>
      </c>
      <c r="E703" s="35">
        <v>106630</v>
      </c>
      <c r="F703" s="35">
        <v>11032852.1</v>
      </c>
      <c r="G703" s="35"/>
    </row>
    <row r="704" spans="1:7" ht="21">
      <c r="A704" s="36" t="s">
        <v>42</v>
      </c>
      <c r="B704" s="34">
        <v>33</v>
      </c>
      <c r="C704" s="35">
        <v>6080</v>
      </c>
      <c r="D704" s="35">
        <v>117882.15</v>
      </c>
      <c r="E704" s="35">
        <v>6080</v>
      </c>
      <c r="F704" s="35">
        <v>117882.15</v>
      </c>
      <c r="G704" s="35"/>
    </row>
    <row r="705" spans="1:7" ht="21">
      <c r="A705" s="42" t="s">
        <v>43</v>
      </c>
      <c r="B705" s="43"/>
      <c r="C705" s="26"/>
      <c r="D705" s="26"/>
      <c r="E705" s="26"/>
      <c r="F705" s="26"/>
      <c r="G705" s="26"/>
    </row>
    <row r="706" spans="1:7" ht="21">
      <c r="A706" s="44" t="s">
        <v>44</v>
      </c>
      <c r="B706" s="23">
        <f>SUM(B699:B705)</f>
        <v>229</v>
      </c>
      <c r="C706" s="11">
        <f>SUM(C699:C705)</f>
        <v>6515065.999999999</v>
      </c>
      <c r="D706" s="11">
        <f>SUM(D699:D705)</f>
        <v>141525433.64000002</v>
      </c>
      <c r="E706" s="11">
        <f>SUM(E699:E705)</f>
        <v>6568753.799999999</v>
      </c>
      <c r="F706" s="11">
        <f>SUM(F699:F705)</f>
        <v>142196231.44</v>
      </c>
      <c r="G706" s="11"/>
    </row>
    <row r="707" spans="1:7" ht="21">
      <c r="A707" s="30" t="s">
        <v>80</v>
      </c>
      <c r="B707" s="31"/>
      <c r="C707" s="32"/>
      <c r="D707" s="32"/>
      <c r="E707" s="32"/>
      <c r="F707" s="32"/>
      <c r="G707" s="32"/>
    </row>
    <row r="708" spans="1:7" ht="21">
      <c r="A708" s="33" t="s">
        <v>81</v>
      </c>
      <c r="B708" s="34"/>
      <c r="C708" s="35"/>
      <c r="D708" s="35"/>
      <c r="E708" s="35"/>
      <c r="F708" s="35"/>
      <c r="G708" s="35"/>
    </row>
    <row r="709" spans="1:7" ht="21">
      <c r="A709" s="36" t="s">
        <v>72</v>
      </c>
      <c r="B709" s="34"/>
      <c r="C709" s="35"/>
      <c r="D709" s="35"/>
      <c r="E709" s="35"/>
      <c r="F709" s="35"/>
      <c r="G709" s="35"/>
    </row>
    <row r="710" spans="1:7" ht="21">
      <c r="A710" s="36" t="s">
        <v>45</v>
      </c>
      <c r="B710" s="37">
        <v>1779</v>
      </c>
      <c r="C710" s="35">
        <v>549400</v>
      </c>
      <c r="D710" s="35">
        <v>6906190</v>
      </c>
      <c r="E710" s="35">
        <v>549400</v>
      </c>
      <c r="F710" s="35">
        <v>6906190</v>
      </c>
      <c r="G710" s="35"/>
    </row>
    <row r="711" spans="1:7" ht="21">
      <c r="A711" s="36" t="s">
        <v>46</v>
      </c>
      <c r="B711" s="34">
        <v>123</v>
      </c>
      <c r="C711" s="35">
        <v>47500</v>
      </c>
      <c r="D711" s="35">
        <v>416250</v>
      </c>
      <c r="E711" s="35">
        <v>47500</v>
      </c>
      <c r="F711" s="35">
        <v>416250</v>
      </c>
      <c r="G711" s="35"/>
    </row>
    <row r="712" spans="1:7" ht="21">
      <c r="A712" s="36" t="s">
        <v>47</v>
      </c>
      <c r="B712" s="34">
        <v>10</v>
      </c>
      <c r="C712" s="35">
        <v>22784</v>
      </c>
      <c r="D712" s="35">
        <v>57312.5</v>
      </c>
      <c r="E712" s="35">
        <v>22784</v>
      </c>
      <c r="F712" s="35">
        <v>57312.5</v>
      </c>
      <c r="G712" s="35"/>
    </row>
    <row r="713" spans="1:7" ht="21">
      <c r="A713" s="36" t="s">
        <v>84</v>
      </c>
      <c r="B713" s="34"/>
      <c r="C713" s="35"/>
      <c r="D713" s="35"/>
      <c r="E713" s="35"/>
      <c r="F713" s="35"/>
      <c r="G713" s="35"/>
    </row>
    <row r="714" spans="1:7" ht="21">
      <c r="A714" s="36" t="s">
        <v>49</v>
      </c>
      <c r="B714" s="34">
        <v>1239</v>
      </c>
      <c r="C714" s="35">
        <v>35530</v>
      </c>
      <c r="D714" s="35">
        <v>446360</v>
      </c>
      <c r="E714" s="35">
        <v>35530</v>
      </c>
      <c r="F714" s="35">
        <v>446360</v>
      </c>
      <c r="G714" s="35"/>
    </row>
    <row r="715" spans="1:7" ht="21">
      <c r="A715" s="36" t="s">
        <v>85</v>
      </c>
      <c r="B715" s="34">
        <v>28</v>
      </c>
      <c r="C715" s="35">
        <v>1220</v>
      </c>
      <c r="D715" s="35">
        <v>12280</v>
      </c>
      <c r="E715" s="35">
        <v>1220</v>
      </c>
      <c r="F715" s="35">
        <v>12280</v>
      </c>
      <c r="G715" s="35"/>
    </row>
    <row r="716" spans="1:7" ht="21">
      <c r="A716" s="36" t="s">
        <v>73</v>
      </c>
      <c r="B716" s="34"/>
      <c r="C716" s="35"/>
      <c r="D716" s="35"/>
      <c r="E716" s="35"/>
      <c r="F716" s="35"/>
      <c r="G716" s="35"/>
    </row>
    <row r="717" spans="1:7" ht="21">
      <c r="A717" s="36" t="s">
        <v>50</v>
      </c>
      <c r="B717" s="34"/>
      <c r="C717" s="35"/>
      <c r="D717" s="35"/>
      <c r="E717" s="35"/>
      <c r="F717" s="35"/>
      <c r="G717" s="35"/>
    </row>
    <row r="718" spans="1:7" ht="21">
      <c r="A718" s="36" t="s">
        <v>51</v>
      </c>
      <c r="B718" s="34">
        <v>21</v>
      </c>
      <c r="C718" s="35">
        <v>86675</v>
      </c>
      <c r="D718" s="35">
        <v>1045069</v>
      </c>
      <c r="E718" s="35">
        <v>86675</v>
      </c>
      <c r="F718" s="35">
        <v>1045069</v>
      </c>
      <c r="G718" s="35"/>
    </row>
    <row r="719" spans="1:7" ht="21">
      <c r="A719" s="36" t="s">
        <v>52</v>
      </c>
      <c r="B719" s="34"/>
      <c r="C719" s="35"/>
      <c r="D719" s="35"/>
      <c r="E719" s="35"/>
      <c r="F719" s="35"/>
      <c r="G719" s="35"/>
    </row>
    <row r="720" spans="1:7" ht="21">
      <c r="A720" s="36" t="s">
        <v>53</v>
      </c>
      <c r="B720" s="34">
        <v>3</v>
      </c>
      <c r="C720" s="35">
        <v>6050</v>
      </c>
      <c r="D720" s="35">
        <v>140685</v>
      </c>
      <c r="E720" s="35">
        <v>6050</v>
      </c>
      <c r="F720" s="35">
        <v>140685</v>
      </c>
      <c r="G720" s="35"/>
    </row>
    <row r="721" spans="1:7" ht="21">
      <c r="A721" s="36" t="s">
        <v>91</v>
      </c>
      <c r="B721" s="34"/>
      <c r="C721" s="35"/>
      <c r="D721" s="35"/>
      <c r="E721" s="35"/>
      <c r="F721" s="35"/>
      <c r="G721" s="35"/>
    </row>
    <row r="722" spans="1:7" ht="21">
      <c r="A722" s="36" t="s">
        <v>92</v>
      </c>
      <c r="B722" s="34">
        <v>26</v>
      </c>
      <c r="C722" s="35">
        <v>10370</v>
      </c>
      <c r="D722" s="35">
        <v>101410</v>
      </c>
      <c r="E722" s="35">
        <v>10370</v>
      </c>
      <c r="F722" s="35">
        <v>101410</v>
      </c>
      <c r="G722" s="35"/>
    </row>
    <row r="723" spans="1:7" ht="21">
      <c r="A723" s="36" t="s">
        <v>54</v>
      </c>
      <c r="B723" s="34">
        <v>3</v>
      </c>
      <c r="C723" s="35">
        <v>30</v>
      </c>
      <c r="D723" s="35">
        <v>1605</v>
      </c>
      <c r="E723" s="35">
        <v>30</v>
      </c>
      <c r="F723" s="35">
        <v>1605</v>
      </c>
      <c r="G723" s="35"/>
    </row>
    <row r="724" spans="1:7" ht="21">
      <c r="A724" s="36" t="s">
        <v>86</v>
      </c>
      <c r="B724" s="34">
        <v>2</v>
      </c>
      <c r="C724" s="38">
        <v>200</v>
      </c>
      <c r="D724" s="35">
        <v>96200</v>
      </c>
      <c r="E724" s="38">
        <v>200</v>
      </c>
      <c r="F724" s="35">
        <v>96200</v>
      </c>
      <c r="G724" s="35"/>
    </row>
    <row r="725" spans="1:7" ht="21">
      <c r="A725" s="36" t="s">
        <v>87</v>
      </c>
      <c r="B725" s="34"/>
      <c r="C725" s="38">
        <v>0</v>
      </c>
      <c r="D725" s="35">
        <v>16000</v>
      </c>
      <c r="E725" s="38">
        <v>0</v>
      </c>
      <c r="F725" s="35">
        <v>16000</v>
      </c>
      <c r="G725" s="35"/>
    </row>
    <row r="726" spans="1:7" ht="21">
      <c r="A726" s="36" t="s">
        <v>88</v>
      </c>
      <c r="B726" s="34"/>
      <c r="C726" s="35">
        <v>0</v>
      </c>
      <c r="D726" s="35">
        <v>18000</v>
      </c>
      <c r="E726" s="35">
        <v>0</v>
      </c>
      <c r="F726" s="35">
        <v>18000</v>
      </c>
      <c r="G726" s="35"/>
    </row>
    <row r="727" spans="1:7" ht="21">
      <c r="A727" s="36" t="s">
        <v>74</v>
      </c>
      <c r="B727" s="34"/>
      <c r="C727" s="35"/>
      <c r="D727" s="35"/>
      <c r="E727" s="35"/>
      <c r="F727" s="35"/>
      <c r="G727" s="35"/>
    </row>
    <row r="728" spans="1:7" ht="21">
      <c r="A728" s="36" t="s">
        <v>55</v>
      </c>
      <c r="B728" s="34">
        <v>544</v>
      </c>
      <c r="C728" s="35">
        <v>112246</v>
      </c>
      <c r="D728" s="35">
        <v>1171413</v>
      </c>
      <c r="E728" s="35">
        <v>112246</v>
      </c>
      <c r="F728" s="35">
        <v>1171413</v>
      </c>
      <c r="G728" s="35"/>
    </row>
    <row r="729" spans="1:7" ht="21">
      <c r="A729" s="36" t="s">
        <v>75</v>
      </c>
      <c r="B729" s="34"/>
      <c r="C729" s="35"/>
      <c r="D729" s="35"/>
      <c r="E729" s="35"/>
      <c r="F729" s="35"/>
      <c r="G729" s="35"/>
    </row>
    <row r="730" spans="1:7" ht="21">
      <c r="A730" s="36" t="s">
        <v>56</v>
      </c>
      <c r="B730" s="37">
        <v>683</v>
      </c>
      <c r="C730" s="35">
        <v>16820</v>
      </c>
      <c r="D730" s="35">
        <v>174620</v>
      </c>
      <c r="E730" s="35">
        <v>16820</v>
      </c>
      <c r="F730" s="35">
        <v>174620</v>
      </c>
      <c r="G730" s="35"/>
    </row>
    <row r="731" spans="1:7" ht="21">
      <c r="A731" s="36" t="s">
        <v>57</v>
      </c>
      <c r="B731" s="34"/>
      <c r="C731" s="38">
        <v>0</v>
      </c>
      <c r="D731" s="38">
        <v>1260</v>
      </c>
      <c r="E731" s="38">
        <v>0</v>
      </c>
      <c r="F731" s="38">
        <v>1260</v>
      </c>
      <c r="G731" s="35"/>
    </row>
    <row r="732" spans="1:7" ht="21">
      <c r="A732" s="42" t="s">
        <v>89</v>
      </c>
      <c r="B732" s="25">
        <v>1</v>
      </c>
      <c r="C732" s="26">
        <v>500</v>
      </c>
      <c r="D732" s="26">
        <v>61155</v>
      </c>
      <c r="E732" s="26">
        <v>0</v>
      </c>
      <c r="F732" s="26">
        <v>60655</v>
      </c>
      <c r="G732" s="26">
        <v>500</v>
      </c>
    </row>
    <row r="733" spans="1:7" ht="21">
      <c r="A733" s="54" t="s">
        <v>90</v>
      </c>
      <c r="B733" s="53">
        <f aca="true" t="shared" si="24" ref="B733:G733">SUM(B710:B732)</f>
        <v>4462</v>
      </c>
      <c r="C733" s="9">
        <f t="shared" si="24"/>
        <v>889325</v>
      </c>
      <c r="D733" s="9">
        <f t="shared" si="24"/>
        <v>10665809.5</v>
      </c>
      <c r="E733" s="10">
        <f t="shared" si="24"/>
        <v>888825</v>
      </c>
      <c r="F733" s="10">
        <f t="shared" si="24"/>
        <v>10665309.5</v>
      </c>
      <c r="G733" s="11">
        <f t="shared" si="24"/>
        <v>500</v>
      </c>
    </row>
    <row r="734" spans="1:7" ht="21">
      <c r="A734" s="14"/>
      <c r="B734" s="22"/>
      <c r="C734" s="15"/>
      <c r="D734" s="15"/>
      <c r="E734" s="15"/>
      <c r="F734" s="15"/>
      <c r="G734" s="15"/>
    </row>
    <row r="735" spans="1:7" ht="21">
      <c r="A735" s="14"/>
      <c r="B735" s="22"/>
      <c r="C735" s="15"/>
      <c r="D735" s="15"/>
      <c r="E735" s="15"/>
      <c r="F735" s="15"/>
      <c r="G735" s="15"/>
    </row>
    <row r="736" spans="1:7" ht="21.75" customHeight="1">
      <c r="A736" s="150" t="s">
        <v>70</v>
      </c>
      <c r="B736" s="150"/>
      <c r="C736" s="150"/>
      <c r="D736" s="150"/>
      <c r="E736" s="150"/>
      <c r="F736" s="150"/>
      <c r="G736" s="150"/>
    </row>
    <row r="737" spans="1:7" ht="21">
      <c r="A737" s="3"/>
      <c r="B737" s="18"/>
      <c r="G737" s="4"/>
    </row>
    <row r="738" spans="1:7" ht="21">
      <c r="A738" s="5"/>
      <c r="B738" s="16" t="s">
        <v>78</v>
      </c>
      <c r="C738" s="151" t="s">
        <v>31</v>
      </c>
      <c r="D738" s="151"/>
      <c r="E738" s="151" t="s">
        <v>32</v>
      </c>
      <c r="F738" s="151"/>
      <c r="G738" s="12" t="s">
        <v>33</v>
      </c>
    </row>
    <row r="739" spans="1:7" ht="21">
      <c r="A739" s="8" t="s">
        <v>35</v>
      </c>
      <c r="B739" s="8" t="s">
        <v>79</v>
      </c>
      <c r="C739" s="9" t="s">
        <v>9</v>
      </c>
      <c r="D739" s="9" t="s">
        <v>36</v>
      </c>
      <c r="E739" s="9" t="s">
        <v>9</v>
      </c>
      <c r="F739" s="9" t="s">
        <v>36</v>
      </c>
      <c r="G739" s="9" t="s">
        <v>34</v>
      </c>
    </row>
    <row r="740" spans="1:7" ht="21">
      <c r="A740" s="27" t="s">
        <v>76</v>
      </c>
      <c r="B740" s="28"/>
      <c r="C740" s="29"/>
      <c r="D740" s="29"/>
      <c r="E740" s="29"/>
      <c r="F740" s="29"/>
      <c r="G740" s="29"/>
    </row>
    <row r="741" spans="1:7" ht="21">
      <c r="A741" s="36" t="s">
        <v>82</v>
      </c>
      <c r="B741" s="34">
        <v>1</v>
      </c>
      <c r="C741" s="35">
        <v>4500</v>
      </c>
      <c r="D741" s="35">
        <v>360734</v>
      </c>
      <c r="E741" s="35">
        <v>4500</v>
      </c>
      <c r="F741" s="35">
        <v>360734</v>
      </c>
      <c r="G741" s="35"/>
    </row>
    <row r="742" spans="1:7" ht="21">
      <c r="A742" s="42" t="s">
        <v>59</v>
      </c>
      <c r="B742" s="45"/>
      <c r="C742" s="47"/>
      <c r="D742" s="47"/>
      <c r="E742" s="47"/>
      <c r="F742" s="47"/>
      <c r="G742" s="46"/>
    </row>
    <row r="743" spans="1:7" ht="21">
      <c r="A743" s="30" t="s">
        <v>60</v>
      </c>
      <c r="B743" s="31"/>
      <c r="C743" s="32">
        <v>0</v>
      </c>
      <c r="D743" s="32">
        <v>264859.42</v>
      </c>
      <c r="E743" s="32">
        <v>0</v>
      </c>
      <c r="F743" s="32">
        <v>264859.42</v>
      </c>
      <c r="G743" s="32"/>
    </row>
    <row r="744" spans="1:7" ht="21">
      <c r="A744" s="44" t="s">
        <v>61</v>
      </c>
      <c r="B744" s="20">
        <f>SUM(B734:B743)</f>
        <v>1</v>
      </c>
      <c r="C744" s="11">
        <f>SUM(C741:C743)</f>
        <v>4500</v>
      </c>
      <c r="D744" s="11">
        <f>SUM(D741:D743)</f>
        <v>625593.4199999999</v>
      </c>
      <c r="E744" s="11">
        <f>SUM(E741:E743)</f>
        <v>4500</v>
      </c>
      <c r="F744" s="11">
        <f>SUM(F741:F743)</f>
        <v>625593.4199999999</v>
      </c>
      <c r="G744" s="11"/>
    </row>
    <row r="745" spans="1:7" ht="21">
      <c r="A745" s="30" t="s">
        <v>77</v>
      </c>
      <c r="B745" s="31"/>
      <c r="C745" s="32"/>
      <c r="D745" s="32"/>
      <c r="E745" s="32"/>
      <c r="F745" s="32"/>
      <c r="G745" s="32"/>
    </row>
    <row r="746" spans="1:7" ht="21">
      <c r="A746" s="39" t="s">
        <v>62</v>
      </c>
      <c r="B746" s="52">
        <v>2</v>
      </c>
      <c r="C746" s="41">
        <v>44006.87</v>
      </c>
      <c r="D746" s="41">
        <v>1605855.8</v>
      </c>
      <c r="E746" s="41">
        <v>44006.87</v>
      </c>
      <c r="F746" s="38">
        <v>1605855.8</v>
      </c>
      <c r="G746" s="35"/>
    </row>
    <row r="747" spans="1:7" ht="21">
      <c r="A747" s="36" t="s">
        <v>63</v>
      </c>
      <c r="B747" s="40">
        <v>15</v>
      </c>
      <c r="C747" s="41">
        <v>11250</v>
      </c>
      <c r="D747" s="41">
        <v>324850</v>
      </c>
      <c r="E747" s="41">
        <v>11250</v>
      </c>
      <c r="F747" s="38">
        <v>324850</v>
      </c>
      <c r="G747" s="35"/>
    </row>
    <row r="748" spans="1:7" ht="21">
      <c r="A748" s="36" t="s">
        <v>64</v>
      </c>
      <c r="B748" s="34">
        <v>2</v>
      </c>
      <c r="C748" s="35">
        <v>4460</v>
      </c>
      <c r="D748" s="35">
        <v>321021</v>
      </c>
      <c r="E748" s="35">
        <v>4460</v>
      </c>
      <c r="F748" s="35">
        <v>321021</v>
      </c>
      <c r="G748" s="35"/>
    </row>
    <row r="749" spans="1:7" ht="21">
      <c r="A749" s="36" t="s">
        <v>65</v>
      </c>
      <c r="B749" s="34">
        <v>1</v>
      </c>
      <c r="C749" s="35">
        <v>4477</v>
      </c>
      <c r="D749" s="35">
        <v>70289</v>
      </c>
      <c r="E749" s="35">
        <v>4477</v>
      </c>
      <c r="F749" s="35">
        <v>70289</v>
      </c>
      <c r="G749" s="35"/>
    </row>
    <row r="750" spans="1:7" ht="21">
      <c r="A750" s="36" t="s">
        <v>83</v>
      </c>
      <c r="B750" s="34">
        <v>124</v>
      </c>
      <c r="C750" s="35">
        <v>2480</v>
      </c>
      <c r="D750" s="35">
        <v>34340</v>
      </c>
      <c r="E750" s="35">
        <v>2480</v>
      </c>
      <c r="F750" s="35">
        <v>34340</v>
      </c>
      <c r="G750" s="35"/>
    </row>
    <row r="751" spans="1:7" ht="21">
      <c r="A751" s="36" t="s">
        <v>14</v>
      </c>
      <c r="B751" s="34">
        <v>4</v>
      </c>
      <c r="C751" s="35">
        <v>39235</v>
      </c>
      <c r="D751" s="35">
        <v>43265</v>
      </c>
      <c r="E751" s="35">
        <v>39235</v>
      </c>
      <c r="F751" s="35">
        <v>43265</v>
      </c>
      <c r="G751" s="35"/>
    </row>
    <row r="752" spans="1:7" ht="21">
      <c r="A752" s="49" t="s">
        <v>15</v>
      </c>
      <c r="B752" s="50">
        <v>5</v>
      </c>
      <c r="C752" s="51">
        <v>100</v>
      </c>
      <c r="D752" s="51">
        <v>2860</v>
      </c>
      <c r="E752" s="51">
        <v>100</v>
      </c>
      <c r="F752" s="46">
        <v>2860</v>
      </c>
      <c r="G752" s="46"/>
    </row>
    <row r="753" spans="1:7" ht="21">
      <c r="A753" s="39" t="s">
        <v>16</v>
      </c>
      <c r="B753" s="40">
        <v>1</v>
      </c>
      <c r="C753" s="48">
        <v>60</v>
      </c>
      <c r="D753" s="48">
        <v>540</v>
      </c>
      <c r="E753" s="48">
        <v>60</v>
      </c>
      <c r="F753" s="35">
        <v>540</v>
      </c>
      <c r="G753" s="35"/>
    </row>
    <row r="754" spans="1:7" ht="21">
      <c r="A754" s="39" t="s">
        <v>19</v>
      </c>
      <c r="B754" s="40"/>
      <c r="C754" s="48">
        <v>0</v>
      </c>
      <c r="D754" s="48">
        <v>5106208.88</v>
      </c>
      <c r="E754" s="48">
        <v>0</v>
      </c>
      <c r="F754" s="35">
        <v>5106208.88</v>
      </c>
      <c r="G754" s="55"/>
    </row>
    <row r="755" spans="1:7" ht="21">
      <c r="A755" s="39" t="s">
        <v>18</v>
      </c>
      <c r="B755" s="40">
        <v>1</v>
      </c>
      <c r="C755" s="48">
        <v>500</v>
      </c>
      <c r="D755" s="48">
        <v>1500</v>
      </c>
      <c r="E755" s="48">
        <v>500</v>
      </c>
      <c r="F755" s="35">
        <v>1500</v>
      </c>
      <c r="G755" s="35"/>
    </row>
    <row r="756" spans="1:7" ht="21">
      <c r="A756" s="39" t="s">
        <v>25</v>
      </c>
      <c r="B756" s="50"/>
      <c r="C756" s="62">
        <v>-920</v>
      </c>
      <c r="D756" s="51">
        <v>1586423.52</v>
      </c>
      <c r="E756" s="62">
        <v>-920</v>
      </c>
      <c r="F756" s="46">
        <v>1586423.52</v>
      </c>
      <c r="G756" s="46"/>
    </row>
    <row r="757" spans="1:7" ht="21">
      <c r="A757" s="56" t="s">
        <v>66</v>
      </c>
      <c r="B757" s="25">
        <f>SUM(B746:B756)</f>
        <v>155</v>
      </c>
      <c r="C757" s="26">
        <f>SUM(C745:C756)</f>
        <v>105648.87</v>
      </c>
      <c r="D757" s="26">
        <f>SUM(D745:D756)</f>
        <v>9097153.2</v>
      </c>
      <c r="E757" s="26">
        <f>SUM(E745:E756)</f>
        <v>105648.87</v>
      </c>
      <c r="F757" s="26">
        <f>SUM(F745:F756)</f>
        <v>9097153.2</v>
      </c>
      <c r="G757" s="26">
        <f>SUM(G745:G753)</f>
        <v>0</v>
      </c>
    </row>
    <row r="758" spans="1:7" ht="21">
      <c r="A758" s="56" t="s">
        <v>67</v>
      </c>
      <c r="B758" s="21">
        <f aca="true" t="shared" si="25" ref="B758:G758">SUM(B706+B733+B744+B757)</f>
        <v>4847</v>
      </c>
      <c r="C758" s="24">
        <f t="shared" si="25"/>
        <v>7514539.869999999</v>
      </c>
      <c r="D758" s="24">
        <f t="shared" si="25"/>
        <v>161913989.76</v>
      </c>
      <c r="E758" s="24">
        <f t="shared" si="25"/>
        <v>7567727.669999999</v>
      </c>
      <c r="F758" s="24">
        <f t="shared" si="25"/>
        <v>162584287.55999997</v>
      </c>
      <c r="G758" s="24">
        <f t="shared" si="25"/>
        <v>500</v>
      </c>
    </row>
    <row r="759" spans="1:7" ht="21">
      <c r="A759" s="56" t="s">
        <v>68</v>
      </c>
      <c r="B759" s="20"/>
      <c r="C759" s="11">
        <v>697.83</v>
      </c>
      <c r="D759" s="11">
        <v>78841.02</v>
      </c>
      <c r="E759" s="11">
        <v>697.83</v>
      </c>
      <c r="F759" s="11">
        <v>78841.02</v>
      </c>
      <c r="G759" s="11"/>
    </row>
    <row r="760" spans="1:7" ht="21.75" thickBot="1">
      <c r="A760" s="57" t="s">
        <v>69</v>
      </c>
      <c r="B760" s="58">
        <f>+B758</f>
        <v>4847</v>
      </c>
      <c r="C760" s="13">
        <f>C758-C759</f>
        <v>7513842.039999999</v>
      </c>
      <c r="D760" s="13">
        <f>D758-D759</f>
        <v>161835148.73999998</v>
      </c>
      <c r="E760" s="13">
        <f>+E758-E759</f>
        <v>7567029.839999999</v>
      </c>
      <c r="F760" s="13">
        <f>+F758-F759</f>
        <v>162505446.53999996</v>
      </c>
      <c r="G760" s="13">
        <f>+G758-G759</f>
        <v>500</v>
      </c>
    </row>
    <row r="761" spans="1:7" ht="21.75" thickTop="1">
      <c r="A761" s="14"/>
      <c r="B761" s="19"/>
      <c r="C761" s="15"/>
      <c r="D761" s="15"/>
      <c r="E761" s="15"/>
      <c r="F761" s="15"/>
      <c r="G761" s="15"/>
    </row>
    <row r="762" spans="1:7" ht="21">
      <c r="A762" s="14" t="s">
        <v>23</v>
      </c>
      <c r="B762" s="19"/>
      <c r="C762" s="15"/>
      <c r="D762" s="15"/>
      <c r="E762" s="15"/>
      <c r="F762" s="15"/>
      <c r="G762" s="15"/>
    </row>
    <row r="763" spans="1:7" ht="21">
      <c r="A763" s="14" t="s">
        <v>21</v>
      </c>
      <c r="B763" s="19"/>
      <c r="C763" s="15"/>
      <c r="D763" s="15"/>
      <c r="E763" s="15"/>
      <c r="F763" s="15"/>
      <c r="G763" s="15"/>
    </row>
    <row r="764" spans="1:7" ht="21">
      <c r="A764" s="14" t="s">
        <v>22</v>
      </c>
      <c r="B764" s="19"/>
      <c r="C764" s="15"/>
      <c r="D764" s="15" t="s">
        <v>12</v>
      </c>
      <c r="E764" s="15"/>
      <c r="F764" s="15"/>
      <c r="G764" s="15"/>
    </row>
    <row r="765" spans="1:7" ht="21">
      <c r="A765" s="60" t="s">
        <v>2</v>
      </c>
      <c r="B765" s="19"/>
      <c r="C765" s="15"/>
      <c r="D765" s="15" t="s">
        <v>13</v>
      </c>
      <c r="E765" s="15"/>
      <c r="F765" s="15"/>
      <c r="G765" s="15"/>
    </row>
    <row r="766" spans="1:7" ht="21">
      <c r="A766" s="60" t="s">
        <v>95</v>
      </c>
      <c r="B766" s="59"/>
      <c r="C766" s="15"/>
      <c r="D766" s="15" t="s">
        <v>11</v>
      </c>
      <c r="E766" s="15"/>
      <c r="F766" s="15"/>
      <c r="G766" s="15"/>
    </row>
    <row r="767" spans="1:7" ht="21">
      <c r="A767" s="61" t="s">
        <v>6</v>
      </c>
      <c r="B767" s="19"/>
      <c r="C767" s="15"/>
      <c r="D767" s="15" t="s">
        <v>10</v>
      </c>
      <c r="E767" s="15"/>
      <c r="F767" s="15"/>
      <c r="G767" s="15"/>
    </row>
    <row r="768" spans="1:7" ht="21">
      <c r="A768" s="61" t="s">
        <v>8</v>
      </c>
      <c r="B768" s="19"/>
      <c r="C768" s="15"/>
      <c r="D768" s="15"/>
      <c r="E768" s="15"/>
      <c r="F768" s="15"/>
      <c r="G768" s="15"/>
    </row>
    <row r="769" spans="1:7" ht="21">
      <c r="A769" s="61" t="s">
        <v>7</v>
      </c>
      <c r="B769" s="19"/>
      <c r="C769" s="15"/>
      <c r="D769" s="15"/>
      <c r="E769" s="15"/>
      <c r="F769" s="15"/>
      <c r="G769" s="15"/>
    </row>
    <row r="770" spans="1:7" ht="21">
      <c r="A770" s="14"/>
      <c r="B770" s="19"/>
      <c r="C770" s="15"/>
      <c r="D770" s="15"/>
      <c r="E770" s="15"/>
      <c r="F770" s="15"/>
      <c r="G770" s="15"/>
    </row>
    <row r="771" spans="1:7" ht="21">
      <c r="A771" s="14"/>
      <c r="B771" s="19"/>
      <c r="C771" s="15"/>
      <c r="D771" s="15"/>
      <c r="E771" s="15"/>
      <c r="F771" s="15"/>
      <c r="G771" s="15"/>
    </row>
    <row r="772" spans="1:7" ht="21">
      <c r="A772" s="14"/>
      <c r="B772" s="19"/>
      <c r="C772" s="15"/>
      <c r="D772" s="15"/>
      <c r="E772" s="15"/>
      <c r="F772" s="15"/>
      <c r="G772" s="15"/>
    </row>
    <row r="773" spans="1:7" ht="21">
      <c r="A773" s="14"/>
      <c r="B773" s="19"/>
      <c r="C773" s="15"/>
      <c r="D773" s="15"/>
      <c r="E773" s="15"/>
      <c r="F773" s="15"/>
      <c r="G773" s="15"/>
    </row>
    <row r="774" spans="1:7" ht="21">
      <c r="A774" s="14"/>
      <c r="B774" s="19"/>
      <c r="C774" s="15"/>
      <c r="D774" s="15"/>
      <c r="E774" s="15"/>
      <c r="F774" s="15"/>
      <c r="G774" s="15"/>
    </row>
    <row r="775" spans="1:7" ht="21">
      <c r="A775" s="14"/>
      <c r="B775" s="19"/>
      <c r="C775" s="15"/>
      <c r="D775" s="15"/>
      <c r="E775" s="15"/>
      <c r="F775" s="15"/>
      <c r="G775" s="15"/>
    </row>
    <row r="776" spans="1:7" ht="23.25">
      <c r="A776" s="145" t="s">
        <v>58</v>
      </c>
      <c r="B776" s="145"/>
      <c r="C776" s="145"/>
      <c r="D776" s="145"/>
      <c r="E776" s="145"/>
      <c r="F776" s="145"/>
      <c r="G776" s="145"/>
    </row>
    <row r="777" spans="1:7" ht="23.25">
      <c r="A777" s="145" t="s">
        <v>96</v>
      </c>
      <c r="B777" s="145"/>
      <c r="C777" s="145"/>
      <c r="D777" s="145"/>
      <c r="E777" s="145"/>
      <c r="F777" s="145"/>
      <c r="G777" s="145"/>
    </row>
    <row r="778" spans="1:7" ht="21">
      <c r="A778" s="3"/>
      <c r="B778" s="18"/>
      <c r="C778" s="4"/>
      <c r="D778" s="4"/>
      <c r="E778" s="4"/>
      <c r="F778" s="4"/>
      <c r="G778" s="4"/>
    </row>
    <row r="779" spans="1:7" ht="21">
      <c r="A779" s="5"/>
      <c r="B779" s="16" t="s">
        <v>78</v>
      </c>
      <c r="C779" s="151" t="s">
        <v>31</v>
      </c>
      <c r="D779" s="151"/>
      <c r="E779" s="151" t="s">
        <v>32</v>
      </c>
      <c r="F779" s="151"/>
      <c r="G779" s="6" t="s">
        <v>33</v>
      </c>
    </row>
    <row r="780" spans="1:7" ht="21">
      <c r="A780" s="8" t="s">
        <v>35</v>
      </c>
      <c r="B780" s="8" t="s">
        <v>79</v>
      </c>
      <c r="C780" s="9" t="s">
        <v>9</v>
      </c>
      <c r="D780" s="9" t="s">
        <v>36</v>
      </c>
      <c r="E780" s="9" t="s">
        <v>9</v>
      </c>
      <c r="F780" s="9" t="s">
        <v>36</v>
      </c>
      <c r="G780" s="9" t="s">
        <v>34</v>
      </c>
    </row>
    <row r="781" spans="1:7" ht="21">
      <c r="A781" s="27" t="s">
        <v>71</v>
      </c>
      <c r="B781" s="28"/>
      <c r="C781" s="29"/>
      <c r="D781" s="29"/>
      <c r="E781" s="29"/>
      <c r="F781" s="29"/>
      <c r="G781" s="29"/>
    </row>
    <row r="782" spans="1:7" ht="21">
      <c r="A782" s="36" t="s">
        <v>37</v>
      </c>
      <c r="B782" s="34">
        <v>90</v>
      </c>
      <c r="C782" s="35">
        <v>1545913.23</v>
      </c>
      <c r="D782" s="35">
        <v>130154232.15</v>
      </c>
      <c r="E782" s="35">
        <v>1597603.23</v>
      </c>
      <c r="F782" s="35">
        <v>130876719.95</v>
      </c>
      <c r="G782" s="35"/>
    </row>
    <row r="783" spans="1:7" ht="21">
      <c r="A783" s="36" t="s">
        <v>38</v>
      </c>
      <c r="B783" s="34">
        <v>9</v>
      </c>
      <c r="C783" s="35">
        <v>11834.17</v>
      </c>
      <c r="D783" s="35">
        <v>201499.13</v>
      </c>
      <c r="E783" s="35">
        <v>11834.17</v>
      </c>
      <c r="F783" s="35">
        <v>201499.13</v>
      </c>
      <c r="G783" s="35"/>
    </row>
    <row r="784" spans="1:7" ht="21">
      <c r="A784" s="36" t="s">
        <v>39</v>
      </c>
      <c r="B784" s="37">
        <v>47</v>
      </c>
      <c r="C784" s="35">
        <v>9361.5</v>
      </c>
      <c r="D784" s="35">
        <v>1559744.56</v>
      </c>
      <c r="E784" s="35">
        <v>9361.5</v>
      </c>
      <c r="F784" s="35">
        <v>1559744.56</v>
      </c>
      <c r="G784" s="35"/>
    </row>
    <row r="785" spans="1:7" ht="21">
      <c r="A785" s="36" t="s">
        <v>40</v>
      </c>
      <c r="B785" s="34">
        <v>38</v>
      </c>
      <c r="C785" s="35">
        <v>2927.03</v>
      </c>
      <c r="D785" s="35">
        <v>29259.48</v>
      </c>
      <c r="E785" s="35">
        <v>2927.03</v>
      </c>
      <c r="F785" s="35">
        <v>29259.48</v>
      </c>
      <c r="G785" s="35"/>
    </row>
    <row r="786" spans="1:7" ht="21">
      <c r="A786" s="36" t="s">
        <v>41</v>
      </c>
      <c r="B786" s="34">
        <v>29</v>
      </c>
      <c r="C786" s="35">
        <v>131538</v>
      </c>
      <c r="D786" s="35">
        <v>11164390.1</v>
      </c>
      <c r="E786" s="35">
        <v>131538</v>
      </c>
      <c r="F786" s="35">
        <v>11164390.1</v>
      </c>
      <c r="G786" s="35"/>
    </row>
    <row r="787" spans="1:7" ht="21">
      <c r="A787" s="36" t="s">
        <v>42</v>
      </c>
      <c r="B787" s="34">
        <v>28</v>
      </c>
      <c r="C787" s="35">
        <v>13210.8</v>
      </c>
      <c r="D787" s="35">
        <v>131092.95</v>
      </c>
      <c r="E787" s="35">
        <v>13210.8</v>
      </c>
      <c r="F787" s="35">
        <v>131092.95</v>
      </c>
      <c r="G787" s="35"/>
    </row>
    <row r="788" spans="1:7" ht="21">
      <c r="A788" s="42" t="s">
        <v>43</v>
      </c>
      <c r="B788" s="43"/>
      <c r="C788" s="26"/>
      <c r="D788" s="26"/>
      <c r="E788" s="26"/>
      <c r="F788" s="26"/>
      <c r="G788" s="26"/>
    </row>
    <row r="789" spans="1:7" ht="21">
      <c r="A789" s="44" t="s">
        <v>44</v>
      </c>
      <c r="B789" s="23">
        <f>SUM(B782:B788)</f>
        <v>241</v>
      </c>
      <c r="C789" s="11">
        <f>SUM(C782:C788)</f>
        <v>1714784.73</v>
      </c>
      <c r="D789" s="11">
        <f>SUM(D782:D788)</f>
        <v>143240218.37</v>
      </c>
      <c r="E789" s="11">
        <f>SUM(E782:E788)</f>
        <v>1766474.73</v>
      </c>
      <c r="F789" s="11">
        <f>SUM(F782:F788)</f>
        <v>143962706.17</v>
      </c>
      <c r="G789" s="11"/>
    </row>
    <row r="790" spans="1:7" ht="21">
      <c r="A790" s="30" t="s">
        <v>80</v>
      </c>
      <c r="B790" s="31"/>
      <c r="C790" s="32"/>
      <c r="D790" s="32"/>
      <c r="E790" s="32"/>
      <c r="F790" s="32"/>
      <c r="G790" s="32"/>
    </row>
    <row r="791" spans="1:7" ht="21">
      <c r="A791" s="33" t="s">
        <v>81</v>
      </c>
      <c r="B791" s="34"/>
      <c r="C791" s="35"/>
      <c r="D791" s="35"/>
      <c r="E791" s="35"/>
      <c r="F791" s="35"/>
      <c r="G791" s="35"/>
    </row>
    <row r="792" spans="1:7" ht="21">
      <c r="A792" s="36" t="s">
        <v>72</v>
      </c>
      <c r="B792" s="34"/>
      <c r="C792" s="35"/>
      <c r="D792" s="35"/>
      <c r="E792" s="35"/>
      <c r="F792" s="35"/>
      <c r="G792" s="35"/>
    </row>
    <row r="793" spans="1:7" ht="21">
      <c r="A793" s="36" t="s">
        <v>45</v>
      </c>
      <c r="B793" s="37">
        <v>1690</v>
      </c>
      <c r="C793" s="35">
        <v>692910</v>
      </c>
      <c r="D793" s="35">
        <v>7599100</v>
      </c>
      <c r="E793" s="35">
        <v>692910</v>
      </c>
      <c r="F793" s="35">
        <v>7599100</v>
      </c>
      <c r="G793" s="35"/>
    </row>
    <row r="794" spans="1:7" ht="21">
      <c r="A794" s="36" t="s">
        <v>46</v>
      </c>
      <c r="B794" s="34">
        <v>102</v>
      </c>
      <c r="C794" s="35">
        <v>28750</v>
      </c>
      <c r="D794" s="35">
        <v>445000</v>
      </c>
      <c r="E794" s="35">
        <v>28750</v>
      </c>
      <c r="F794" s="35">
        <v>445000</v>
      </c>
      <c r="G794" s="35"/>
    </row>
    <row r="795" spans="1:7" ht="21">
      <c r="A795" s="36" t="s">
        <v>47</v>
      </c>
      <c r="B795" s="34">
        <v>3</v>
      </c>
      <c r="C795" s="35">
        <v>1440</v>
      </c>
      <c r="D795" s="35">
        <v>58752.5</v>
      </c>
      <c r="E795" s="35">
        <v>1440</v>
      </c>
      <c r="F795" s="35">
        <v>58752.5</v>
      </c>
      <c r="G795" s="35"/>
    </row>
    <row r="796" spans="1:7" ht="21">
      <c r="A796" s="36" t="s">
        <v>84</v>
      </c>
      <c r="B796" s="34"/>
      <c r="C796" s="35"/>
      <c r="D796" s="35"/>
      <c r="E796" s="35"/>
      <c r="F796" s="35"/>
      <c r="G796" s="35"/>
    </row>
    <row r="797" spans="1:7" ht="21">
      <c r="A797" s="36" t="s">
        <v>49</v>
      </c>
      <c r="B797" s="34">
        <v>1529</v>
      </c>
      <c r="C797" s="35">
        <v>43310</v>
      </c>
      <c r="D797" s="35">
        <v>489670</v>
      </c>
      <c r="E797" s="35">
        <v>43310</v>
      </c>
      <c r="F797" s="35">
        <v>489670</v>
      </c>
      <c r="G797" s="35"/>
    </row>
    <row r="798" spans="1:7" ht="21">
      <c r="A798" s="36" t="s">
        <v>85</v>
      </c>
      <c r="B798" s="34">
        <v>38</v>
      </c>
      <c r="C798" s="35">
        <v>1460</v>
      </c>
      <c r="D798" s="35">
        <v>13740</v>
      </c>
      <c r="E798" s="35">
        <v>1460</v>
      </c>
      <c r="F798" s="35">
        <v>13740</v>
      </c>
      <c r="G798" s="35"/>
    </row>
    <row r="799" spans="1:7" ht="21">
      <c r="A799" s="36" t="s">
        <v>73</v>
      </c>
      <c r="B799" s="34"/>
      <c r="C799" s="35"/>
      <c r="D799" s="35"/>
      <c r="E799" s="35"/>
      <c r="F799" s="35"/>
      <c r="G799" s="35"/>
    </row>
    <row r="800" spans="1:7" ht="21">
      <c r="A800" s="36" t="s">
        <v>50</v>
      </c>
      <c r="B800" s="34"/>
      <c r="C800" s="35"/>
      <c r="D800" s="35"/>
      <c r="E800" s="35"/>
      <c r="F800" s="35"/>
      <c r="G800" s="35"/>
    </row>
    <row r="801" spans="1:7" ht="21">
      <c r="A801" s="36" t="s">
        <v>51</v>
      </c>
      <c r="B801" s="34">
        <v>17</v>
      </c>
      <c r="C801" s="35">
        <v>30400</v>
      </c>
      <c r="D801" s="35">
        <v>1075469</v>
      </c>
      <c r="E801" s="35">
        <v>30400</v>
      </c>
      <c r="F801" s="35">
        <v>1075469</v>
      </c>
      <c r="G801" s="35"/>
    </row>
    <row r="802" spans="1:7" ht="21">
      <c r="A802" s="36" t="s">
        <v>52</v>
      </c>
      <c r="B802" s="34"/>
      <c r="C802" s="35"/>
      <c r="D802" s="35"/>
      <c r="E802" s="35"/>
      <c r="F802" s="35"/>
      <c r="G802" s="35"/>
    </row>
    <row r="803" spans="1:7" ht="21">
      <c r="A803" s="36" t="s">
        <v>53</v>
      </c>
      <c r="B803" s="34">
        <v>12</v>
      </c>
      <c r="C803" s="35">
        <v>28015</v>
      </c>
      <c r="D803" s="35">
        <v>168700</v>
      </c>
      <c r="E803" s="35">
        <v>28015</v>
      </c>
      <c r="F803" s="35">
        <v>168700</v>
      </c>
      <c r="G803" s="35"/>
    </row>
    <row r="804" spans="1:7" ht="21">
      <c r="A804" s="36" t="s">
        <v>91</v>
      </c>
      <c r="B804" s="34"/>
      <c r="C804" s="35"/>
      <c r="D804" s="35"/>
      <c r="E804" s="35"/>
      <c r="F804" s="35"/>
      <c r="G804" s="35"/>
    </row>
    <row r="805" spans="1:7" ht="21">
      <c r="A805" s="36" t="s">
        <v>92</v>
      </c>
      <c r="B805" s="34">
        <v>102</v>
      </c>
      <c r="C805" s="35">
        <v>39112</v>
      </c>
      <c r="D805" s="35">
        <v>140522</v>
      </c>
      <c r="E805" s="35">
        <v>39112</v>
      </c>
      <c r="F805" s="35">
        <v>140522</v>
      </c>
      <c r="G805" s="35"/>
    </row>
    <row r="806" spans="1:7" ht="21">
      <c r="A806" s="36" t="s">
        <v>54</v>
      </c>
      <c r="B806" s="34">
        <v>6</v>
      </c>
      <c r="C806" s="35">
        <v>190</v>
      </c>
      <c r="D806" s="35">
        <v>1795</v>
      </c>
      <c r="E806" s="35">
        <v>190</v>
      </c>
      <c r="F806" s="35">
        <v>1795</v>
      </c>
      <c r="G806" s="35"/>
    </row>
    <row r="807" spans="1:7" ht="21">
      <c r="A807" s="36" t="s">
        <v>86</v>
      </c>
      <c r="B807" s="34">
        <v>15</v>
      </c>
      <c r="C807" s="38">
        <v>1500</v>
      </c>
      <c r="D807" s="35">
        <v>97700</v>
      </c>
      <c r="E807" s="38">
        <v>1500</v>
      </c>
      <c r="F807" s="35">
        <v>97700</v>
      </c>
      <c r="G807" s="35"/>
    </row>
    <row r="808" spans="1:7" ht="21">
      <c r="A808" s="36" t="s">
        <v>87</v>
      </c>
      <c r="B808" s="34"/>
      <c r="C808" s="38">
        <v>0</v>
      </c>
      <c r="D808" s="35">
        <v>16000</v>
      </c>
      <c r="E808" s="38">
        <v>0</v>
      </c>
      <c r="F808" s="35">
        <v>16000</v>
      </c>
      <c r="G808" s="35"/>
    </row>
    <row r="809" spans="1:7" ht="21">
      <c r="A809" s="36" t="s">
        <v>88</v>
      </c>
      <c r="B809" s="34"/>
      <c r="C809" s="35">
        <v>0</v>
      </c>
      <c r="D809" s="35">
        <v>18000</v>
      </c>
      <c r="E809" s="35">
        <v>0</v>
      </c>
      <c r="F809" s="35">
        <v>18000</v>
      </c>
      <c r="G809" s="35"/>
    </row>
    <row r="810" spans="1:7" ht="21">
      <c r="A810" s="36" t="s">
        <v>74</v>
      </c>
      <c r="B810" s="34"/>
      <c r="C810" s="35"/>
      <c r="D810" s="35"/>
      <c r="E810" s="35"/>
      <c r="F810" s="35"/>
      <c r="G810" s="35"/>
    </row>
    <row r="811" spans="1:7" ht="21">
      <c r="A811" s="36" t="s">
        <v>55</v>
      </c>
      <c r="B811" s="34">
        <v>667</v>
      </c>
      <c r="C811" s="35">
        <v>137118</v>
      </c>
      <c r="D811" s="35">
        <v>1308531</v>
      </c>
      <c r="E811" s="35">
        <v>137118</v>
      </c>
      <c r="F811" s="35">
        <v>1308531</v>
      </c>
      <c r="G811" s="35"/>
    </row>
    <row r="812" spans="1:7" ht="21">
      <c r="A812" s="36" t="s">
        <v>75</v>
      </c>
      <c r="B812" s="34"/>
      <c r="C812" s="35"/>
      <c r="D812" s="35"/>
      <c r="E812" s="35"/>
      <c r="F812" s="35"/>
      <c r="G812" s="35"/>
    </row>
    <row r="813" spans="1:7" ht="21">
      <c r="A813" s="36" t="s">
        <v>56</v>
      </c>
      <c r="B813" s="37">
        <v>691</v>
      </c>
      <c r="C813" s="35">
        <v>16540</v>
      </c>
      <c r="D813" s="35">
        <v>191160</v>
      </c>
      <c r="E813" s="35">
        <v>16540</v>
      </c>
      <c r="F813" s="35">
        <v>191160</v>
      </c>
      <c r="G813" s="35"/>
    </row>
    <row r="814" spans="1:7" ht="21">
      <c r="A814" s="36" t="s">
        <v>57</v>
      </c>
      <c r="B814" s="34">
        <v>1</v>
      </c>
      <c r="C814" s="38">
        <v>1620</v>
      </c>
      <c r="D814" s="38">
        <v>2880</v>
      </c>
      <c r="E814" s="38">
        <v>1620</v>
      </c>
      <c r="F814" s="38">
        <v>2880</v>
      </c>
      <c r="G814" s="35"/>
    </row>
    <row r="815" spans="1:7" ht="21">
      <c r="A815" s="42" t="s">
        <v>89</v>
      </c>
      <c r="B815" s="25">
        <v>1</v>
      </c>
      <c r="C815" s="26">
        <v>2000</v>
      </c>
      <c r="D815" s="26">
        <v>63155</v>
      </c>
      <c r="E815" s="26">
        <v>2500</v>
      </c>
      <c r="F815" s="26">
        <v>63155</v>
      </c>
      <c r="G815" s="26"/>
    </row>
    <row r="816" spans="1:7" ht="21">
      <c r="A816" s="54" t="s">
        <v>90</v>
      </c>
      <c r="B816" s="53">
        <f>SUM(B793:B815)</f>
        <v>4874</v>
      </c>
      <c r="C816" s="9">
        <f>SUM(C793:C815)</f>
        <v>1024365</v>
      </c>
      <c r="D816" s="9">
        <f>SUM(D793:D815)</f>
        <v>11690174.5</v>
      </c>
      <c r="E816" s="10">
        <f>SUM(E793:E815)</f>
        <v>1024865</v>
      </c>
      <c r="F816" s="10">
        <f>SUM(F793:F815)</f>
        <v>11690174.5</v>
      </c>
      <c r="G816" s="11"/>
    </row>
    <row r="817" spans="1:7" ht="21">
      <c r="A817" s="14"/>
      <c r="B817" s="22"/>
      <c r="C817" s="15"/>
      <c r="D817" s="15"/>
      <c r="E817" s="15"/>
      <c r="F817" s="15"/>
      <c r="G817" s="15"/>
    </row>
    <row r="818" spans="1:7" ht="21">
      <c r="A818" s="14"/>
      <c r="B818" s="22"/>
      <c r="C818" s="15"/>
      <c r="D818" s="15"/>
      <c r="E818" s="15"/>
      <c r="F818" s="15"/>
      <c r="G818" s="15"/>
    </row>
    <row r="819" spans="1:7" ht="21">
      <c r="A819" s="150" t="s">
        <v>70</v>
      </c>
      <c r="B819" s="150"/>
      <c r="C819" s="150"/>
      <c r="D819" s="150"/>
      <c r="E819" s="150"/>
      <c r="F819" s="150"/>
      <c r="G819" s="150"/>
    </row>
    <row r="820" spans="1:7" ht="21">
      <c r="A820" s="3"/>
      <c r="B820" s="18"/>
      <c r="G820" s="4"/>
    </row>
    <row r="821" spans="1:7" ht="21">
      <c r="A821" s="5"/>
      <c r="B821" s="16" t="s">
        <v>78</v>
      </c>
      <c r="C821" s="151" t="s">
        <v>31</v>
      </c>
      <c r="D821" s="151"/>
      <c r="E821" s="151" t="s">
        <v>32</v>
      </c>
      <c r="F821" s="151"/>
      <c r="G821" s="12" t="s">
        <v>33</v>
      </c>
    </row>
    <row r="822" spans="1:7" ht="21">
      <c r="A822" s="8" t="s">
        <v>35</v>
      </c>
      <c r="B822" s="8" t="s">
        <v>79</v>
      </c>
      <c r="C822" s="9" t="s">
        <v>9</v>
      </c>
      <c r="D822" s="9" t="s">
        <v>36</v>
      </c>
      <c r="E822" s="9" t="s">
        <v>9</v>
      </c>
      <c r="F822" s="9" t="s">
        <v>36</v>
      </c>
      <c r="G822" s="9" t="s">
        <v>34</v>
      </c>
    </row>
    <row r="823" spans="1:7" ht="21">
      <c r="A823" s="27" t="s">
        <v>76</v>
      </c>
      <c r="B823" s="28"/>
      <c r="C823" s="29"/>
      <c r="D823" s="29"/>
      <c r="E823" s="29"/>
      <c r="F823" s="29"/>
      <c r="G823" s="29"/>
    </row>
    <row r="824" spans="1:7" ht="21">
      <c r="A824" s="36" t="s">
        <v>82</v>
      </c>
      <c r="B824" s="34">
        <v>1</v>
      </c>
      <c r="C824" s="35">
        <v>4500</v>
      </c>
      <c r="D824" s="35">
        <v>365234</v>
      </c>
      <c r="E824" s="35">
        <v>4500</v>
      </c>
      <c r="F824" s="35">
        <v>365234</v>
      </c>
      <c r="G824" s="35"/>
    </row>
    <row r="825" spans="1:7" ht="21">
      <c r="A825" s="42" t="s">
        <v>59</v>
      </c>
      <c r="B825" s="45"/>
      <c r="C825" s="47"/>
      <c r="D825" s="47"/>
      <c r="E825" s="47"/>
      <c r="F825" s="47"/>
      <c r="G825" s="46"/>
    </row>
    <row r="826" spans="1:7" ht="21">
      <c r="A826" s="30" t="s">
        <v>60</v>
      </c>
      <c r="B826" s="31">
        <v>3</v>
      </c>
      <c r="C826" s="32">
        <v>245220.48</v>
      </c>
      <c r="D826" s="32">
        <v>510079.9</v>
      </c>
      <c r="E826" s="32">
        <v>245220.48</v>
      </c>
      <c r="F826" s="32">
        <v>510079.9</v>
      </c>
      <c r="G826" s="32"/>
    </row>
    <row r="827" spans="1:7" ht="21">
      <c r="A827" s="44" t="s">
        <v>61</v>
      </c>
      <c r="B827" s="20">
        <f>SUM(B817:B826)</f>
        <v>4</v>
      </c>
      <c r="C827" s="11">
        <f>SUM(C824:C826)</f>
        <v>249720.48</v>
      </c>
      <c r="D827" s="11">
        <f>SUM(D824:D826)</f>
        <v>875313.9</v>
      </c>
      <c r="E827" s="11">
        <f>SUM(E824:E826)</f>
        <v>249720.48</v>
      </c>
      <c r="F827" s="11">
        <f>SUM(F824:F826)</f>
        <v>875313.9</v>
      </c>
      <c r="G827" s="11"/>
    </row>
    <row r="828" spans="1:7" ht="21">
      <c r="A828" s="30" t="s">
        <v>77</v>
      </c>
      <c r="B828" s="31"/>
      <c r="C828" s="32"/>
      <c r="D828" s="32"/>
      <c r="E828" s="32"/>
      <c r="F828" s="32"/>
      <c r="G828" s="32"/>
    </row>
    <row r="829" spans="1:7" ht="21">
      <c r="A829" s="39" t="s">
        <v>62</v>
      </c>
      <c r="B829" s="52">
        <v>2</v>
      </c>
      <c r="C829" s="41">
        <v>2690</v>
      </c>
      <c r="D829" s="41">
        <v>1608545.8</v>
      </c>
      <c r="E829" s="41">
        <v>2690</v>
      </c>
      <c r="F829" s="38">
        <v>1608545.8</v>
      </c>
      <c r="G829" s="35"/>
    </row>
    <row r="830" spans="1:7" ht="21">
      <c r="A830" s="36" t="s">
        <v>63</v>
      </c>
      <c r="B830" s="40">
        <v>17</v>
      </c>
      <c r="C830" s="41">
        <v>171250</v>
      </c>
      <c r="D830" s="41">
        <v>496100</v>
      </c>
      <c r="E830" s="41">
        <v>171250</v>
      </c>
      <c r="F830" s="38">
        <v>496100</v>
      </c>
      <c r="G830" s="35"/>
    </row>
    <row r="831" spans="1:7" ht="21">
      <c r="A831" s="36" t="s">
        <v>64</v>
      </c>
      <c r="B831" s="34">
        <v>2</v>
      </c>
      <c r="C831" s="35">
        <v>4460</v>
      </c>
      <c r="D831" s="35">
        <v>325481</v>
      </c>
      <c r="E831" s="35">
        <v>4460</v>
      </c>
      <c r="F831" s="35">
        <v>325481</v>
      </c>
      <c r="G831" s="35"/>
    </row>
    <row r="832" spans="1:7" ht="21">
      <c r="A832" s="36" t="s">
        <v>65</v>
      </c>
      <c r="B832" s="34">
        <v>1</v>
      </c>
      <c r="C832" s="35">
        <v>5763</v>
      </c>
      <c r="D832" s="35">
        <v>76052</v>
      </c>
      <c r="E832" s="35">
        <v>5763</v>
      </c>
      <c r="F832" s="35">
        <v>76052</v>
      </c>
      <c r="G832" s="35"/>
    </row>
    <row r="833" spans="1:7" ht="21">
      <c r="A833" s="36" t="s">
        <v>83</v>
      </c>
      <c r="B833" s="34">
        <v>154</v>
      </c>
      <c r="C833" s="35">
        <v>3080</v>
      </c>
      <c r="D833" s="35">
        <v>37420</v>
      </c>
      <c r="E833" s="35">
        <v>3080</v>
      </c>
      <c r="F833" s="35">
        <v>37420</v>
      </c>
      <c r="G833" s="35"/>
    </row>
    <row r="834" spans="1:7" ht="21">
      <c r="A834" s="36" t="s">
        <v>14</v>
      </c>
      <c r="B834" s="34"/>
      <c r="C834" s="35">
        <v>0</v>
      </c>
      <c r="D834" s="35">
        <v>43265</v>
      </c>
      <c r="E834" s="35">
        <v>0</v>
      </c>
      <c r="F834" s="35">
        <v>43265</v>
      </c>
      <c r="G834" s="35"/>
    </row>
    <row r="835" spans="1:7" ht="21">
      <c r="A835" s="49" t="s">
        <v>15</v>
      </c>
      <c r="B835" s="50">
        <v>205</v>
      </c>
      <c r="C835" s="51">
        <v>4280</v>
      </c>
      <c r="D835" s="51">
        <v>7140</v>
      </c>
      <c r="E835" s="51">
        <v>4280</v>
      </c>
      <c r="F835" s="46">
        <v>7140</v>
      </c>
      <c r="G835" s="46"/>
    </row>
    <row r="836" spans="1:7" ht="21">
      <c r="A836" s="39" t="s">
        <v>16</v>
      </c>
      <c r="B836" s="40">
        <v>203</v>
      </c>
      <c r="C836" s="48">
        <v>12540</v>
      </c>
      <c r="D836" s="48">
        <v>13080</v>
      </c>
      <c r="E836" s="48">
        <v>12540</v>
      </c>
      <c r="F836" s="35">
        <v>13080</v>
      </c>
      <c r="G836" s="35"/>
    </row>
    <row r="837" spans="1:7" ht="21">
      <c r="A837" s="39" t="s">
        <v>19</v>
      </c>
      <c r="B837" s="40"/>
      <c r="C837" s="48">
        <v>0</v>
      </c>
      <c r="D837" s="48">
        <v>5106208.88</v>
      </c>
      <c r="E837" s="48">
        <v>0</v>
      </c>
      <c r="F837" s="35">
        <v>5106208.88</v>
      </c>
      <c r="G837" s="55"/>
    </row>
    <row r="838" spans="1:7" ht="21">
      <c r="A838" s="39" t="s">
        <v>18</v>
      </c>
      <c r="B838" s="40">
        <v>1</v>
      </c>
      <c r="C838" s="48">
        <v>1500</v>
      </c>
      <c r="D838" s="48">
        <v>3000</v>
      </c>
      <c r="E838" s="48">
        <v>1500</v>
      </c>
      <c r="F838" s="35">
        <v>3000</v>
      </c>
      <c r="G838" s="35"/>
    </row>
    <row r="839" spans="1:7" ht="21">
      <c r="A839" s="39" t="s">
        <v>25</v>
      </c>
      <c r="B839" s="50"/>
      <c r="C839" s="63">
        <v>0</v>
      </c>
      <c r="D839" s="51">
        <v>1586423.52</v>
      </c>
      <c r="E839" s="63">
        <v>0</v>
      </c>
      <c r="F839" s="46">
        <v>1586423.52</v>
      </c>
      <c r="G839" s="46"/>
    </row>
    <row r="840" spans="1:7" ht="21">
      <c r="A840" s="56" t="s">
        <v>66</v>
      </c>
      <c r="B840" s="25">
        <f>SUM(B829:B839)</f>
        <v>585</v>
      </c>
      <c r="C840" s="26">
        <f>SUM(C828:C839)</f>
        <v>205563</v>
      </c>
      <c r="D840" s="26">
        <f>SUM(D828:D839)</f>
        <v>9302716.2</v>
      </c>
      <c r="E840" s="26">
        <f>SUM(E828:E839)</f>
        <v>205563</v>
      </c>
      <c r="F840" s="26">
        <f>SUM(F828:F839)</f>
        <v>9302716.2</v>
      </c>
      <c r="G840" s="26">
        <f>SUM(G828:G836)</f>
        <v>0</v>
      </c>
    </row>
    <row r="841" spans="1:7" ht="21">
      <c r="A841" s="56" t="s">
        <v>67</v>
      </c>
      <c r="B841" s="21">
        <f aca="true" t="shared" si="26" ref="B841:G841">SUM(B789+B816+B827+B840)</f>
        <v>5704</v>
      </c>
      <c r="C841" s="24">
        <f t="shared" si="26"/>
        <v>3194433.21</v>
      </c>
      <c r="D841" s="24">
        <f t="shared" si="26"/>
        <v>165108422.97</v>
      </c>
      <c r="E841" s="24">
        <f t="shared" si="26"/>
        <v>3246623.21</v>
      </c>
      <c r="F841" s="24">
        <f t="shared" si="26"/>
        <v>165830910.76999998</v>
      </c>
      <c r="G841" s="24">
        <f t="shared" si="26"/>
        <v>0</v>
      </c>
    </row>
    <row r="842" spans="1:7" ht="21">
      <c r="A842" s="56" t="s">
        <v>68</v>
      </c>
      <c r="B842" s="20"/>
      <c r="C842" s="11">
        <v>614.43</v>
      </c>
      <c r="D842" s="11">
        <v>79455.45</v>
      </c>
      <c r="E842" s="11">
        <v>614.43</v>
      </c>
      <c r="F842" s="11">
        <v>79455.45</v>
      </c>
      <c r="G842" s="11"/>
    </row>
    <row r="843" spans="1:7" ht="21.75" thickBot="1">
      <c r="A843" s="57" t="s">
        <v>69</v>
      </c>
      <c r="B843" s="58">
        <f>+B841</f>
        <v>5704</v>
      </c>
      <c r="C843" s="13">
        <f>C841-C842</f>
        <v>3193818.78</v>
      </c>
      <c r="D843" s="13">
        <f>D841-D842</f>
        <v>165028967.52</v>
      </c>
      <c r="E843" s="13">
        <f>+E841-E842</f>
        <v>3246008.78</v>
      </c>
      <c r="F843" s="13">
        <f>+F841-F842</f>
        <v>165751455.32</v>
      </c>
      <c r="G843" s="13">
        <f>+G841-G842</f>
        <v>0</v>
      </c>
    </row>
    <row r="844" spans="1:7" ht="21.75" thickTop="1">
      <c r="A844" s="14"/>
      <c r="B844" s="19"/>
      <c r="C844" s="15"/>
      <c r="D844" s="15"/>
      <c r="E844" s="15"/>
      <c r="F844" s="15"/>
      <c r="G844" s="15"/>
    </row>
    <row r="845" spans="1:7" ht="21">
      <c r="A845" s="14" t="s">
        <v>23</v>
      </c>
      <c r="B845" s="19"/>
      <c r="C845" s="15"/>
      <c r="D845" s="15"/>
      <c r="E845" s="15"/>
      <c r="F845" s="15"/>
      <c r="G845" s="15"/>
    </row>
    <row r="846" spans="1:7" ht="21">
      <c r="A846" s="14" t="s">
        <v>21</v>
      </c>
      <c r="B846" s="19"/>
      <c r="C846" s="15"/>
      <c r="D846" s="15"/>
      <c r="E846" s="15"/>
      <c r="F846" s="15"/>
      <c r="G846" s="15"/>
    </row>
    <row r="847" spans="1:7" ht="21">
      <c r="A847" s="14" t="s">
        <v>22</v>
      </c>
      <c r="B847" s="19"/>
      <c r="C847" s="15"/>
      <c r="D847" s="15" t="s">
        <v>12</v>
      </c>
      <c r="E847" s="15"/>
      <c r="F847" s="15"/>
      <c r="G847" s="15"/>
    </row>
    <row r="848" spans="1:7" ht="21">
      <c r="A848" s="60" t="s">
        <v>2</v>
      </c>
      <c r="B848" s="19"/>
      <c r="C848" s="15"/>
      <c r="D848" s="15" t="s">
        <v>13</v>
      </c>
      <c r="E848" s="15"/>
      <c r="F848" s="15"/>
      <c r="G848" s="15"/>
    </row>
    <row r="849" spans="1:7" ht="21">
      <c r="A849" s="60" t="s">
        <v>97</v>
      </c>
      <c r="B849" s="59"/>
      <c r="C849" s="15"/>
      <c r="D849" s="15" t="s">
        <v>11</v>
      </c>
      <c r="E849" s="15"/>
      <c r="F849" s="15"/>
      <c r="G849" s="15"/>
    </row>
    <row r="850" spans="1:7" ht="21">
      <c r="A850" s="61" t="s">
        <v>98</v>
      </c>
      <c r="B850" s="19"/>
      <c r="C850" s="15"/>
      <c r="D850" s="15" t="s">
        <v>10</v>
      </c>
      <c r="E850" s="15"/>
      <c r="F850" s="15"/>
      <c r="G850" s="15"/>
    </row>
    <row r="851" spans="1:7" ht="21">
      <c r="A851" s="61" t="s">
        <v>8</v>
      </c>
      <c r="B851" s="19"/>
      <c r="C851" s="15"/>
      <c r="D851" s="15"/>
      <c r="E851" s="15"/>
      <c r="F851" s="15"/>
      <c r="G851" s="15"/>
    </row>
    <row r="852" spans="1:7" ht="21">
      <c r="A852" s="61" t="s">
        <v>7</v>
      </c>
      <c r="B852" s="19"/>
      <c r="C852" s="15"/>
      <c r="D852" s="15"/>
      <c r="E852" s="15"/>
      <c r="F852" s="15"/>
      <c r="G852" s="15"/>
    </row>
    <row r="853" spans="1:7" ht="21">
      <c r="A853" s="14"/>
      <c r="B853" s="19"/>
      <c r="C853" s="15"/>
      <c r="D853" s="15"/>
      <c r="E853" s="15"/>
      <c r="F853" s="15"/>
      <c r="G853" s="15"/>
    </row>
    <row r="854" spans="1:7" ht="21">
      <c r="A854" s="14"/>
      <c r="B854" s="19"/>
      <c r="C854" s="15"/>
      <c r="D854" s="15"/>
      <c r="E854" s="15"/>
      <c r="F854" s="15"/>
      <c r="G854" s="15"/>
    </row>
    <row r="855" spans="1:7" ht="21">
      <c r="A855" s="14"/>
      <c r="B855" s="19"/>
      <c r="C855" s="15"/>
      <c r="D855" s="15"/>
      <c r="E855" s="15"/>
      <c r="F855" s="15"/>
      <c r="G855" s="15"/>
    </row>
    <row r="856" spans="1:7" ht="21">
      <c r="A856" s="14"/>
      <c r="B856" s="19"/>
      <c r="C856" s="15"/>
      <c r="D856" s="15"/>
      <c r="E856" s="15"/>
      <c r="F856" s="15"/>
      <c r="G856" s="15"/>
    </row>
    <row r="857" spans="1:7" ht="21">
      <c r="A857" s="14"/>
      <c r="B857" s="19"/>
      <c r="C857" s="15"/>
      <c r="D857" s="15"/>
      <c r="E857" s="15"/>
      <c r="F857" s="15"/>
      <c r="G857" s="15"/>
    </row>
    <row r="858" spans="1:7" ht="21">
      <c r="A858" s="14"/>
      <c r="B858" s="19"/>
      <c r="C858" s="15"/>
      <c r="D858" s="15"/>
      <c r="E858" s="15"/>
      <c r="F858" s="15"/>
      <c r="G858" s="15"/>
    </row>
  </sheetData>
  <sheetProtection/>
  <mergeCells count="77">
    <mergeCell ref="A693:G693"/>
    <mergeCell ref="A694:G694"/>
    <mergeCell ref="C696:D696"/>
    <mergeCell ref="E696:F696"/>
    <mergeCell ref="A736:G736"/>
    <mergeCell ref="C738:D738"/>
    <mergeCell ref="E738:F738"/>
    <mergeCell ref="C4:D4"/>
    <mergeCell ref="E4:F4"/>
    <mergeCell ref="A118:G118"/>
    <mergeCell ref="A371:G371"/>
    <mergeCell ref="A489:G489"/>
    <mergeCell ref="C491:D491"/>
    <mergeCell ref="E491:F491"/>
    <mergeCell ref="A372:G372"/>
    <mergeCell ref="C374:D374"/>
    <mergeCell ref="E374:F374"/>
    <mergeCell ref="C614:D614"/>
    <mergeCell ref="E614:F614"/>
    <mergeCell ref="E531:F531"/>
    <mergeCell ref="A571:G571"/>
    <mergeCell ref="C449:D449"/>
    <mergeCell ref="A76:G76"/>
    <mergeCell ref="C78:D78"/>
    <mergeCell ref="E78:F78"/>
    <mergeCell ref="A414:G414"/>
    <mergeCell ref="E449:F449"/>
    <mergeCell ref="A528:G528"/>
    <mergeCell ref="C120:D120"/>
    <mergeCell ref="E120:F120"/>
    <mergeCell ref="A143:G143"/>
    <mergeCell ref="A446:G446"/>
    <mergeCell ref="A447:G447"/>
    <mergeCell ref="C416:D416"/>
    <mergeCell ref="C340:D340"/>
    <mergeCell ref="E416:F416"/>
    <mergeCell ref="A144:G144"/>
    <mergeCell ref="C573:D573"/>
    <mergeCell ref="A529:G529"/>
    <mergeCell ref="C531:D531"/>
    <mergeCell ref="A611:G611"/>
    <mergeCell ref="A1:G1"/>
    <mergeCell ref="A2:G2"/>
    <mergeCell ref="A44:G44"/>
    <mergeCell ref="C46:D46"/>
    <mergeCell ref="E46:F46"/>
    <mergeCell ref="A75:G75"/>
    <mergeCell ref="C146:D146"/>
    <mergeCell ref="E146:F146"/>
    <mergeCell ref="A776:G776"/>
    <mergeCell ref="A220:G220"/>
    <mergeCell ref="C656:D656"/>
    <mergeCell ref="E656:F656"/>
    <mergeCell ref="A612:G612"/>
    <mergeCell ref="C222:D222"/>
    <mergeCell ref="E222:F222"/>
    <mergeCell ref="A262:G262"/>
    <mergeCell ref="A186:G186"/>
    <mergeCell ref="C188:D188"/>
    <mergeCell ref="E188:F188"/>
    <mergeCell ref="A219:G219"/>
    <mergeCell ref="E340:F340"/>
    <mergeCell ref="A654:G654"/>
    <mergeCell ref="C264:D264"/>
    <mergeCell ref="E264:F264"/>
    <mergeCell ref="A295:G295"/>
    <mergeCell ref="A296:G296"/>
    <mergeCell ref="A819:G819"/>
    <mergeCell ref="C821:D821"/>
    <mergeCell ref="E821:F821"/>
    <mergeCell ref="C298:D298"/>
    <mergeCell ref="E298:F298"/>
    <mergeCell ref="E573:F573"/>
    <mergeCell ref="A338:G338"/>
    <mergeCell ref="A777:G777"/>
    <mergeCell ref="C779:D779"/>
    <mergeCell ref="E779:F779"/>
  </mergeCells>
  <printOptions/>
  <pageMargins left="0.5905511811023623" right="0" top="0.5905511811023623" bottom="0" header="0.5118110236220472" footer="0.5118110236220472"/>
  <pageSetup horizontalDpi="180" verticalDpi="180" orientation="portrait" paperSize="9" scale="77" r:id="rId1"/>
  <rowBreaks count="21" manualBreakCount="21">
    <brk id="42" max="255" man="1"/>
    <brk id="74" max="255" man="1"/>
    <brk id="116" max="255" man="1"/>
    <brk id="142" max="255" man="1"/>
    <brk id="185" max="255" man="1"/>
    <brk id="218" max="255" man="1"/>
    <brk id="261" max="255" man="1"/>
    <brk id="294" max="255" man="1"/>
    <brk id="337" max="255" man="1"/>
    <brk id="370" max="255" man="1"/>
    <brk id="412" max="255" man="1"/>
    <brk id="445" max="255" man="1"/>
    <brk id="487" max="255" man="1"/>
    <brk id="527" max="255" man="1"/>
    <brk id="570" max="255" man="1"/>
    <brk id="610" max="255" man="1"/>
    <brk id="653" max="255" man="1"/>
    <brk id="692" max="255" man="1"/>
    <brk id="735" max="255" man="1"/>
    <brk id="775" max="255" man="1"/>
    <brk id="818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88"/>
  <sheetViews>
    <sheetView zoomScalePageLayoutView="0" workbookViewId="0" topLeftCell="A1">
      <selection activeCell="C888" sqref="C888"/>
    </sheetView>
  </sheetViews>
  <sheetFormatPr defaultColWidth="9.140625" defaultRowHeight="21.75"/>
  <cols>
    <col min="1" max="1" width="41.00390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384</v>
      </c>
      <c r="B2" s="145"/>
      <c r="C2" s="145"/>
      <c r="D2" s="145"/>
      <c r="E2" s="145"/>
      <c r="F2" s="145"/>
      <c r="G2" s="145"/>
    </row>
    <row r="3" spans="1:8" ht="22.5" customHeight="1">
      <c r="A3" s="142"/>
      <c r="B3" s="143" t="s">
        <v>78</v>
      </c>
      <c r="C3" s="146" t="s">
        <v>31</v>
      </c>
      <c r="D3" s="146"/>
      <c r="E3" s="146" t="s">
        <v>32</v>
      </c>
      <c r="F3" s="146"/>
      <c r="G3" s="71" t="s">
        <v>33</v>
      </c>
      <c r="H3" s="7"/>
    </row>
    <row r="4" spans="1:8" ht="22.5" customHeight="1">
      <c r="A4" s="72" t="s">
        <v>35</v>
      </c>
      <c r="B4" s="72" t="s">
        <v>79</v>
      </c>
      <c r="C4" s="73" t="s">
        <v>9</v>
      </c>
      <c r="D4" s="73" t="s">
        <v>36</v>
      </c>
      <c r="E4" s="73" t="s">
        <v>9</v>
      </c>
      <c r="F4" s="73" t="s">
        <v>36</v>
      </c>
      <c r="G4" s="73" t="s">
        <v>34</v>
      </c>
      <c r="H4" s="7"/>
    </row>
    <row r="5" spans="1:7" ht="22.5" customHeight="1">
      <c r="A5" s="74" t="s">
        <v>108</v>
      </c>
      <c r="B5" s="75"/>
      <c r="C5" s="76"/>
      <c r="D5" s="76"/>
      <c r="E5" s="76"/>
      <c r="F5" s="76"/>
      <c r="G5" s="76"/>
    </row>
    <row r="6" spans="1:7" ht="22.5" customHeight="1">
      <c r="A6" s="77" t="s">
        <v>37</v>
      </c>
      <c r="B6" s="78">
        <v>16</v>
      </c>
      <c r="C6" s="79">
        <v>650247.5</v>
      </c>
      <c r="D6" s="79">
        <v>650247.5</v>
      </c>
      <c r="E6" s="79">
        <v>650247.5</v>
      </c>
      <c r="F6" s="79">
        <v>650247.5</v>
      </c>
      <c r="G6" s="79"/>
    </row>
    <row r="7" spans="1:7" ht="22.5" customHeight="1">
      <c r="A7" s="77" t="s">
        <v>39</v>
      </c>
      <c r="B7" s="80">
        <v>4</v>
      </c>
      <c r="C7" s="79">
        <v>3657.36</v>
      </c>
      <c r="D7" s="79">
        <v>3657.36</v>
      </c>
      <c r="E7" s="79">
        <v>3657.36</v>
      </c>
      <c r="F7" s="79">
        <v>3657.36</v>
      </c>
      <c r="G7" s="79"/>
    </row>
    <row r="8" spans="1:7" ht="22.5" customHeight="1">
      <c r="A8" s="77" t="s">
        <v>41</v>
      </c>
      <c r="B8" s="78">
        <v>31</v>
      </c>
      <c r="C8" s="79">
        <v>267275.7</v>
      </c>
      <c r="D8" s="79">
        <v>267275.7</v>
      </c>
      <c r="E8" s="79">
        <v>254023.2</v>
      </c>
      <c r="F8" s="79">
        <v>254023.2</v>
      </c>
      <c r="G8" s="79">
        <v>13252.5</v>
      </c>
    </row>
    <row r="9" spans="1:7" ht="22.5" customHeight="1">
      <c r="A9" s="77" t="s">
        <v>374</v>
      </c>
      <c r="B9" s="78">
        <v>130</v>
      </c>
      <c r="C9" s="79">
        <v>36507.08</v>
      </c>
      <c r="D9" s="79">
        <v>36507.08</v>
      </c>
      <c r="E9" s="79">
        <v>36507.08</v>
      </c>
      <c r="F9" s="79">
        <v>36507.08</v>
      </c>
      <c r="G9" s="79"/>
    </row>
    <row r="10" spans="1:7" ht="22.5" customHeight="1">
      <c r="A10" s="77" t="s">
        <v>375</v>
      </c>
      <c r="B10" s="69">
        <v>6</v>
      </c>
      <c r="C10" s="130">
        <v>68453.5</v>
      </c>
      <c r="D10" s="130">
        <v>68453.5</v>
      </c>
      <c r="E10" s="130">
        <v>68453.5</v>
      </c>
      <c r="F10" s="130">
        <v>68453.5</v>
      </c>
      <c r="G10" s="130"/>
    </row>
    <row r="11" spans="1:7" ht="22.5" customHeight="1">
      <c r="A11" s="110" t="s">
        <v>44</v>
      </c>
      <c r="B11" s="85">
        <f aca="true" t="shared" si="0" ref="B11:G11">SUM(B6:B10)</f>
        <v>187</v>
      </c>
      <c r="C11" s="86">
        <f t="shared" si="0"/>
        <v>1026141.14</v>
      </c>
      <c r="D11" s="86">
        <f t="shared" si="0"/>
        <v>1026141.14</v>
      </c>
      <c r="E11" s="86">
        <f t="shared" si="0"/>
        <v>1012888.64</v>
      </c>
      <c r="F11" s="86">
        <f t="shared" si="0"/>
        <v>1012888.64</v>
      </c>
      <c r="G11" s="86">
        <f t="shared" si="0"/>
        <v>13252.5</v>
      </c>
    </row>
    <row r="12" spans="1:7" ht="22.5" customHeight="1">
      <c r="A12" s="87" t="s">
        <v>321</v>
      </c>
      <c r="B12" s="88"/>
      <c r="C12" s="89"/>
      <c r="D12" s="89"/>
      <c r="E12" s="89"/>
      <c r="F12" s="89"/>
      <c r="G12" s="89"/>
    </row>
    <row r="13" spans="1:12" ht="22.5" customHeight="1">
      <c r="A13" s="77" t="s">
        <v>110</v>
      </c>
      <c r="B13" s="78"/>
      <c r="C13" s="79"/>
      <c r="D13" s="79"/>
      <c r="E13" s="79"/>
      <c r="F13" s="79"/>
      <c r="G13" s="79"/>
      <c r="L13" s="95"/>
    </row>
    <row r="14" spans="1:12" ht="22.5" customHeight="1">
      <c r="A14" s="77" t="s">
        <v>45</v>
      </c>
      <c r="B14" s="80">
        <v>1220</v>
      </c>
      <c r="C14" s="79">
        <v>601240</v>
      </c>
      <c r="D14" s="79">
        <v>601240</v>
      </c>
      <c r="E14" s="79">
        <v>601240</v>
      </c>
      <c r="F14" s="79">
        <v>601240</v>
      </c>
      <c r="G14" s="79"/>
      <c r="L14" s="95"/>
    </row>
    <row r="15" spans="1:12" ht="22.5" customHeight="1">
      <c r="A15" s="77" t="s">
        <v>46</v>
      </c>
      <c r="B15" s="78">
        <v>107</v>
      </c>
      <c r="C15" s="79">
        <v>34500</v>
      </c>
      <c r="D15" s="79">
        <v>34500</v>
      </c>
      <c r="E15" s="79">
        <v>34500</v>
      </c>
      <c r="F15" s="79">
        <v>34500</v>
      </c>
      <c r="G15" s="79"/>
      <c r="L15" s="95"/>
    </row>
    <row r="16" spans="1:12" ht="22.5" customHeight="1">
      <c r="A16" s="77" t="s">
        <v>47</v>
      </c>
      <c r="B16" s="78">
        <v>15</v>
      </c>
      <c r="C16" s="79">
        <v>14849</v>
      </c>
      <c r="D16" s="79">
        <v>14849</v>
      </c>
      <c r="E16" s="79">
        <v>14849</v>
      </c>
      <c r="F16" s="79">
        <v>14849</v>
      </c>
      <c r="G16" s="79"/>
      <c r="L16" s="95"/>
    </row>
    <row r="17" spans="1:7" ht="22.5" customHeight="1">
      <c r="A17" s="77" t="s">
        <v>366</v>
      </c>
      <c r="B17" s="78"/>
      <c r="C17" s="79"/>
      <c r="D17" s="79"/>
      <c r="E17" s="79"/>
      <c r="F17" s="79"/>
      <c r="G17" s="79"/>
    </row>
    <row r="18" spans="1:7" ht="22.5" customHeight="1">
      <c r="A18" s="77" t="s">
        <v>100</v>
      </c>
      <c r="B18" s="78">
        <v>14</v>
      </c>
      <c r="C18" s="79">
        <v>76500</v>
      </c>
      <c r="D18" s="79">
        <v>76500</v>
      </c>
      <c r="E18" s="79">
        <v>76500</v>
      </c>
      <c r="F18" s="79">
        <v>76500</v>
      </c>
      <c r="G18" s="79"/>
    </row>
    <row r="19" spans="1:7" ht="22.5" customHeight="1">
      <c r="A19" s="77" t="s">
        <v>367</v>
      </c>
      <c r="B19" s="78"/>
      <c r="C19" s="79">
        <v>0</v>
      </c>
      <c r="D19" s="79">
        <v>0</v>
      </c>
      <c r="E19" s="79">
        <v>0</v>
      </c>
      <c r="F19" s="79">
        <v>0</v>
      </c>
      <c r="G19" s="79"/>
    </row>
    <row r="20" spans="1:7" ht="22.5" customHeight="1">
      <c r="A20" s="77" t="s">
        <v>368</v>
      </c>
      <c r="B20" s="80"/>
      <c r="C20" s="79">
        <v>0</v>
      </c>
      <c r="D20" s="79">
        <v>0</v>
      </c>
      <c r="E20" s="79">
        <v>0</v>
      </c>
      <c r="F20" s="79">
        <v>0</v>
      </c>
      <c r="G20" s="79"/>
    </row>
    <row r="21" spans="1:7" ht="22.5" customHeight="1">
      <c r="A21" s="77" t="s">
        <v>369</v>
      </c>
      <c r="B21" s="78"/>
      <c r="C21" s="79"/>
      <c r="D21" s="79"/>
      <c r="E21" s="79"/>
      <c r="F21" s="79"/>
      <c r="G21" s="79"/>
    </row>
    <row r="22" spans="1:7" ht="22.5" customHeight="1">
      <c r="A22" s="77" t="s">
        <v>49</v>
      </c>
      <c r="B22" s="78">
        <v>11</v>
      </c>
      <c r="C22" s="79">
        <v>870</v>
      </c>
      <c r="D22" s="79">
        <v>870</v>
      </c>
      <c r="E22" s="79">
        <v>870</v>
      </c>
      <c r="F22" s="79">
        <v>870</v>
      </c>
      <c r="G22" s="79"/>
    </row>
    <row r="23" spans="1:7" ht="22.5" customHeight="1">
      <c r="A23" s="77" t="s">
        <v>370</v>
      </c>
      <c r="B23" s="78">
        <v>8</v>
      </c>
      <c r="C23" s="79">
        <v>400</v>
      </c>
      <c r="D23" s="79">
        <v>400</v>
      </c>
      <c r="E23" s="79">
        <v>400</v>
      </c>
      <c r="F23" s="79">
        <v>400</v>
      </c>
      <c r="G23" s="79"/>
    </row>
    <row r="24" spans="1:7" ht="22.5" customHeight="1">
      <c r="A24" s="77" t="s">
        <v>111</v>
      </c>
      <c r="B24" s="78"/>
      <c r="C24" s="79"/>
      <c r="D24" s="79"/>
      <c r="E24" s="79"/>
      <c r="F24" s="79"/>
      <c r="G24" s="79"/>
    </row>
    <row r="25" spans="1:7" ht="22.5" customHeight="1">
      <c r="A25" s="77" t="s">
        <v>50</v>
      </c>
      <c r="B25" s="78"/>
      <c r="C25" s="79"/>
      <c r="D25" s="79"/>
      <c r="E25" s="79"/>
      <c r="F25" s="79"/>
      <c r="G25" s="79"/>
    </row>
    <row r="26" spans="1:7" ht="22.5" customHeight="1">
      <c r="A26" s="77" t="s">
        <v>51</v>
      </c>
      <c r="B26" s="78">
        <v>4</v>
      </c>
      <c r="C26" s="79">
        <v>7560</v>
      </c>
      <c r="D26" s="79">
        <v>7560</v>
      </c>
      <c r="E26" s="79">
        <v>7560</v>
      </c>
      <c r="F26" s="79">
        <v>7560</v>
      </c>
      <c r="G26" s="79"/>
    </row>
    <row r="27" spans="1:7" ht="22.5" customHeight="1">
      <c r="A27" s="77" t="s">
        <v>52</v>
      </c>
      <c r="B27" s="78"/>
      <c r="C27" s="79"/>
      <c r="D27" s="79"/>
      <c r="E27" s="79"/>
      <c r="F27" s="79"/>
      <c r="G27" s="79"/>
    </row>
    <row r="28" spans="1:7" ht="22.5" customHeight="1">
      <c r="A28" s="77" t="s">
        <v>53</v>
      </c>
      <c r="B28" s="78"/>
      <c r="C28" s="79">
        <v>0</v>
      </c>
      <c r="D28" s="79">
        <v>0</v>
      </c>
      <c r="E28" s="79">
        <v>0</v>
      </c>
      <c r="F28" s="79">
        <v>0</v>
      </c>
      <c r="G28" s="79"/>
    </row>
    <row r="29" spans="1:11" ht="22.5" customHeight="1">
      <c r="A29" s="77" t="s">
        <v>91</v>
      </c>
      <c r="B29" s="78"/>
      <c r="C29" s="79"/>
      <c r="D29" s="79"/>
      <c r="E29" s="79"/>
      <c r="F29" s="79"/>
      <c r="G29" s="79"/>
      <c r="K29" s="95"/>
    </row>
    <row r="30" spans="1:7" ht="22.5" customHeight="1">
      <c r="A30" s="77" t="s">
        <v>92</v>
      </c>
      <c r="B30" s="78">
        <v>3</v>
      </c>
      <c r="C30" s="79">
        <v>1250</v>
      </c>
      <c r="D30" s="79">
        <v>1250</v>
      </c>
      <c r="E30" s="79">
        <v>1250</v>
      </c>
      <c r="F30" s="79">
        <v>1250</v>
      </c>
      <c r="G30" s="79"/>
    </row>
    <row r="31" spans="1:7" ht="22.5" customHeight="1">
      <c r="A31" s="77" t="s">
        <v>371</v>
      </c>
      <c r="B31" s="78">
        <v>2</v>
      </c>
      <c r="C31" s="79">
        <v>1000</v>
      </c>
      <c r="D31" s="79">
        <v>1000</v>
      </c>
      <c r="E31" s="79">
        <v>1000</v>
      </c>
      <c r="F31" s="79">
        <v>1000</v>
      </c>
      <c r="G31" s="79"/>
    </row>
    <row r="32" spans="1:7" ht="22.5" customHeight="1">
      <c r="A32" s="77" t="s">
        <v>372</v>
      </c>
      <c r="B32" s="78"/>
      <c r="C32" s="91">
        <v>0</v>
      </c>
      <c r="D32" s="79">
        <v>0</v>
      </c>
      <c r="E32" s="91">
        <v>0</v>
      </c>
      <c r="F32" s="79">
        <v>0</v>
      </c>
      <c r="G32" s="79"/>
    </row>
    <row r="33" spans="1:7" ht="22.5" customHeight="1">
      <c r="A33" s="77" t="s">
        <v>87</v>
      </c>
      <c r="B33" s="78"/>
      <c r="C33" s="91"/>
      <c r="D33" s="79"/>
      <c r="E33" s="91"/>
      <c r="F33" s="79"/>
      <c r="G33" s="79"/>
    </row>
    <row r="34" spans="1:7" ht="22.5" customHeight="1">
      <c r="A34" s="77" t="s">
        <v>88</v>
      </c>
      <c r="B34" s="78">
        <v>2</v>
      </c>
      <c r="C34" s="79">
        <v>1500</v>
      </c>
      <c r="D34" s="79">
        <v>1500</v>
      </c>
      <c r="E34" s="79">
        <v>1500</v>
      </c>
      <c r="F34" s="79">
        <v>1500</v>
      </c>
      <c r="G34" s="79"/>
    </row>
    <row r="35" spans="1:7" ht="22.5" customHeight="1">
      <c r="A35" s="77" t="s">
        <v>112</v>
      </c>
      <c r="B35" s="78"/>
      <c r="C35" s="79"/>
      <c r="D35" s="79"/>
      <c r="E35" s="79"/>
      <c r="F35" s="79"/>
      <c r="G35" s="79"/>
    </row>
    <row r="36" spans="1:7" ht="22.5" customHeight="1">
      <c r="A36" s="77" t="s">
        <v>55</v>
      </c>
      <c r="B36" s="78">
        <v>298</v>
      </c>
      <c r="C36" s="79">
        <v>81070</v>
      </c>
      <c r="D36" s="79">
        <v>81070</v>
      </c>
      <c r="E36" s="79">
        <v>81070</v>
      </c>
      <c r="F36" s="79">
        <v>81070</v>
      </c>
      <c r="G36" s="79"/>
    </row>
    <row r="37" spans="1:7" ht="22.5" customHeight="1">
      <c r="A37" s="77" t="s">
        <v>113</v>
      </c>
      <c r="B37" s="78"/>
      <c r="C37" s="79"/>
      <c r="D37" s="79"/>
      <c r="E37" s="79"/>
      <c r="F37" s="79"/>
      <c r="G37" s="79"/>
    </row>
    <row r="38" spans="1:7" ht="22.5" customHeight="1">
      <c r="A38" s="77" t="s">
        <v>56</v>
      </c>
      <c r="B38" s="80"/>
      <c r="C38" s="79">
        <v>0</v>
      </c>
      <c r="D38" s="79">
        <v>0</v>
      </c>
      <c r="E38" s="79">
        <v>0</v>
      </c>
      <c r="F38" s="79">
        <v>0</v>
      </c>
      <c r="G38" s="79"/>
    </row>
    <row r="39" spans="1:7" ht="22.5" customHeight="1">
      <c r="A39" s="77" t="s">
        <v>195</v>
      </c>
      <c r="B39" s="80"/>
      <c r="C39" s="79"/>
      <c r="D39" s="79"/>
      <c r="E39" s="79"/>
      <c r="F39" s="79"/>
      <c r="G39" s="79"/>
    </row>
    <row r="40" spans="1:7" ht="22.5" customHeight="1">
      <c r="A40" s="77" t="s">
        <v>196</v>
      </c>
      <c r="B40" s="78"/>
      <c r="C40" s="91">
        <v>0</v>
      </c>
      <c r="D40" s="91">
        <v>0</v>
      </c>
      <c r="E40" s="91">
        <v>0</v>
      </c>
      <c r="F40" s="91">
        <v>0</v>
      </c>
      <c r="G40" s="79"/>
    </row>
    <row r="41" spans="1:7" ht="22.5" customHeight="1">
      <c r="A41" s="77" t="s">
        <v>334</v>
      </c>
      <c r="B41" s="78"/>
      <c r="C41" s="79"/>
      <c r="D41" s="79"/>
      <c r="E41" s="79"/>
      <c r="F41" s="79"/>
      <c r="G41" s="79"/>
    </row>
    <row r="42" spans="1:7" ht="22.5" customHeight="1">
      <c r="A42" s="77" t="s">
        <v>197</v>
      </c>
      <c r="B42" s="72">
        <v>1</v>
      </c>
      <c r="C42" s="94">
        <v>23400</v>
      </c>
      <c r="D42" s="94">
        <v>23400</v>
      </c>
      <c r="E42" s="94">
        <v>23400</v>
      </c>
      <c r="F42" s="94">
        <v>23400</v>
      </c>
      <c r="G42" s="94"/>
    </row>
    <row r="43" spans="1:7" ht="22.5" customHeight="1">
      <c r="A43" s="54" t="s">
        <v>90</v>
      </c>
      <c r="B43" s="93">
        <f aca="true" t="shared" si="1" ref="B43:G43">SUM(B14:B42)</f>
        <v>1685</v>
      </c>
      <c r="C43" s="73">
        <f t="shared" si="1"/>
        <v>844139</v>
      </c>
      <c r="D43" s="73">
        <f t="shared" si="1"/>
        <v>844139</v>
      </c>
      <c r="E43" s="94">
        <f t="shared" si="1"/>
        <v>844139</v>
      </c>
      <c r="F43" s="94">
        <f t="shared" si="1"/>
        <v>844139</v>
      </c>
      <c r="G43" s="94">
        <f t="shared" si="1"/>
        <v>0</v>
      </c>
    </row>
    <row r="44" spans="1:7" ht="22.5" customHeight="1">
      <c r="A44" s="147" t="s">
        <v>70</v>
      </c>
      <c r="B44" s="147"/>
      <c r="C44" s="147"/>
      <c r="D44" s="147"/>
      <c r="E44" s="147"/>
      <c r="F44" s="147"/>
      <c r="G44" s="147"/>
    </row>
    <row r="45" spans="1:7" ht="22.5" customHeight="1">
      <c r="A45" s="98"/>
      <c r="B45" s="99"/>
      <c r="C45" s="100"/>
      <c r="D45" s="100"/>
      <c r="E45" s="100"/>
      <c r="F45" s="100"/>
      <c r="G45" s="101"/>
    </row>
    <row r="46" spans="1:7" ht="22.5" customHeight="1">
      <c r="A46" s="68"/>
      <c r="B46" s="69" t="s">
        <v>78</v>
      </c>
      <c r="C46" s="146" t="s">
        <v>31</v>
      </c>
      <c r="D46" s="146"/>
      <c r="E46" s="146" t="s">
        <v>32</v>
      </c>
      <c r="F46" s="146"/>
      <c r="G46" s="102" t="s">
        <v>33</v>
      </c>
    </row>
    <row r="47" spans="1:7" ht="22.5" customHeight="1">
      <c r="A47" s="72" t="s">
        <v>35</v>
      </c>
      <c r="B47" s="72" t="s">
        <v>79</v>
      </c>
      <c r="C47" s="73" t="s">
        <v>9</v>
      </c>
      <c r="D47" s="73" t="s">
        <v>36</v>
      </c>
      <c r="E47" s="73" t="s">
        <v>9</v>
      </c>
      <c r="F47" s="73" t="s">
        <v>36</v>
      </c>
      <c r="G47" s="73" t="s">
        <v>34</v>
      </c>
    </row>
    <row r="48" spans="1:7" ht="22.5" customHeight="1">
      <c r="A48" s="74" t="s">
        <v>114</v>
      </c>
      <c r="B48" s="75"/>
      <c r="C48" s="76"/>
      <c r="D48" s="76"/>
      <c r="E48" s="76"/>
      <c r="F48" s="76"/>
      <c r="G48" s="76"/>
    </row>
    <row r="49" spans="1:7" ht="22.5" customHeight="1">
      <c r="A49" s="77" t="s">
        <v>82</v>
      </c>
      <c r="B49" s="78">
        <v>4</v>
      </c>
      <c r="C49" s="79">
        <v>90306</v>
      </c>
      <c r="D49" s="79">
        <v>90306</v>
      </c>
      <c r="E49" s="79">
        <v>90306</v>
      </c>
      <c r="F49" s="79">
        <v>90306</v>
      </c>
      <c r="G49" s="79"/>
    </row>
    <row r="50" spans="1:7" ht="22.5" customHeight="1">
      <c r="A50" s="77" t="s">
        <v>59</v>
      </c>
      <c r="B50" s="78"/>
      <c r="C50" s="91">
        <v>0</v>
      </c>
      <c r="D50" s="91">
        <v>0</v>
      </c>
      <c r="E50" s="91">
        <v>0</v>
      </c>
      <c r="F50" s="91">
        <v>0</v>
      </c>
      <c r="G50" s="79"/>
    </row>
    <row r="51" spans="1:7" ht="22.5" customHeight="1">
      <c r="A51" s="87" t="s">
        <v>60</v>
      </c>
      <c r="B51" s="88"/>
      <c r="C51" s="89"/>
      <c r="D51" s="89"/>
      <c r="E51" s="89"/>
      <c r="F51" s="89"/>
      <c r="G51" s="89"/>
    </row>
    <row r="52" spans="1:7" ht="22.5" customHeight="1">
      <c r="A52" s="110" t="s">
        <v>61</v>
      </c>
      <c r="B52" s="106">
        <f>SUM(B44:B51)</f>
        <v>4</v>
      </c>
      <c r="C52" s="86">
        <f>SUM(C49:C51)</f>
        <v>90306</v>
      </c>
      <c r="D52" s="86">
        <f>SUM(D49:D51)</f>
        <v>90306</v>
      </c>
      <c r="E52" s="86">
        <f>SUM(E49:E51)</f>
        <v>90306</v>
      </c>
      <c r="F52" s="86">
        <f>SUM(F49:F51)</f>
        <v>90306</v>
      </c>
      <c r="G52" s="86">
        <f>SUM(G49:G51)</f>
        <v>0</v>
      </c>
    </row>
    <row r="53" spans="1:8" ht="22.5" customHeight="1">
      <c r="A53" s="87" t="s">
        <v>115</v>
      </c>
      <c r="B53" s="88"/>
      <c r="C53" s="89"/>
      <c r="D53" s="89"/>
      <c r="E53" s="89"/>
      <c r="F53" s="89"/>
      <c r="G53" s="89"/>
      <c r="H53" s="7"/>
    </row>
    <row r="54" spans="1:7" ht="22.5" customHeight="1">
      <c r="A54" s="107" t="s">
        <v>62</v>
      </c>
      <c r="B54" s="108">
        <v>469</v>
      </c>
      <c r="C54" s="109">
        <v>287853</v>
      </c>
      <c r="D54" s="109">
        <v>287853</v>
      </c>
      <c r="E54" s="109">
        <v>287853</v>
      </c>
      <c r="F54" s="91">
        <v>287853</v>
      </c>
      <c r="G54" s="79"/>
    </row>
    <row r="55" spans="1:7" ht="22.5" customHeight="1">
      <c r="A55" s="77" t="s">
        <v>63</v>
      </c>
      <c r="B55" s="122"/>
      <c r="C55" s="109">
        <v>0</v>
      </c>
      <c r="D55" s="109">
        <v>0</v>
      </c>
      <c r="E55" s="109">
        <v>0</v>
      </c>
      <c r="F55" s="91">
        <v>0</v>
      </c>
      <c r="G55" s="79"/>
    </row>
    <row r="56" spans="1:7" ht="22.5" customHeight="1">
      <c r="A56" s="77" t="s">
        <v>377</v>
      </c>
      <c r="B56" s="122"/>
      <c r="C56" s="109">
        <v>0</v>
      </c>
      <c r="D56" s="109">
        <v>0</v>
      </c>
      <c r="E56" s="109">
        <v>0</v>
      </c>
      <c r="F56" s="91">
        <v>0</v>
      </c>
      <c r="G56" s="79"/>
    </row>
    <row r="57" spans="1:7" ht="22.5" customHeight="1">
      <c r="A57" s="77" t="s">
        <v>381</v>
      </c>
      <c r="B57" s="122">
        <v>2</v>
      </c>
      <c r="C57" s="109">
        <v>136800</v>
      </c>
      <c r="D57" s="109">
        <v>136800</v>
      </c>
      <c r="E57" s="109">
        <v>136800</v>
      </c>
      <c r="F57" s="91">
        <v>136800</v>
      </c>
      <c r="G57" s="79"/>
    </row>
    <row r="58" spans="1:7" ht="22.5" customHeight="1">
      <c r="A58" s="77" t="s">
        <v>382</v>
      </c>
      <c r="B58" s="78">
        <v>5</v>
      </c>
      <c r="C58" s="79">
        <v>3850</v>
      </c>
      <c r="D58" s="79">
        <v>3850</v>
      </c>
      <c r="E58" s="79">
        <v>3850</v>
      </c>
      <c r="F58" s="79">
        <v>3850</v>
      </c>
      <c r="G58" s="79"/>
    </row>
    <row r="59" spans="1:7" ht="22.5" customHeight="1">
      <c r="A59" s="77" t="s">
        <v>227</v>
      </c>
      <c r="B59" s="72">
        <v>2</v>
      </c>
      <c r="C59" s="94">
        <v>13860.06</v>
      </c>
      <c r="D59" s="94">
        <v>13860.06</v>
      </c>
      <c r="E59" s="94">
        <v>13860.06</v>
      </c>
      <c r="F59" s="94">
        <v>13860.06</v>
      </c>
      <c r="G59" s="94"/>
    </row>
    <row r="60" spans="1:8" ht="22.5" customHeight="1">
      <c r="A60" s="110" t="s">
        <v>66</v>
      </c>
      <c r="B60" s="144">
        <f aca="true" t="shared" si="2" ref="B60:G60">SUM(B54:B59)</f>
        <v>478</v>
      </c>
      <c r="C60" s="73">
        <f t="shared" si="2"/>
        <v>442363.06</v>
      </c>
      <c r="D60" s="73">
        <f t="shared" si="2"/>
        <v>442363.06</v>
      </c>
      <c r="E60" s="73">
        <f t="shared" si="2"/>
        <v>442363.06</v>
      </c>
      <c r="F60" s="73">
        <f t="shared" si="2"/>
        <v>442363.06</v>
      </c>
      <c r="G60" s="73">
        <f t="shared" si="2"/>
        <v>0</v>
      </c>
      <c r="H60" s="7"/>
    </row>
    <row r="61" spans="1:8" ht="22.5" customHeight="1">
      <c r="A61" s="110" t="s">
        <v>67</v>
      </c>
      <c r="B61" s="93">
        <f aca="true" t="shared" si="3" ref="B61:G61">SUM(B11+B43+B52+B60)</f>
        <v>2354</v>
      </c>
      <c r="C61" s="70">
        <f t="shared" si="3"/>
        <v>2402949.2</v>
      </c>
      <c r="D61" s="70">
        <f t="shared" si="3"/>
        <v>2402949.2</v>
      </c>
      <c r="E61" s="70">
        <f t="shared" si="3"/>
        <v>2389696.7</v>
      </c>
      <c r="F61" s="70">
        <f t="shared" si="3"/>
        <v>2389696.7</v>
      </c>
      <c r="G61" s="70">
        <f t="shared" si="3"/>
        <v>13252.5</v>
      </c>
      <c r="H61" s="7"/>
    </row>
    <row r="62" spans="1:8" ht="22.5" customHeight="1">
      <c r="A62" s="110" t="s">
        <v>174</v>
      </c>
      <c r="B62" s="106"/>
      <c r="C62" s="86">
        <v>182.86</v>
      </c>
      <c r="D62" s="86">
        <v>182.86</v>
      </c>
      <c r="E62" s="86">
        <v>182.86</v>
      </c>
      <c r="F62" s="86">
        <v>182.86</v>
      </c>
      <c r="G62" s="86"/>
      <c r="H62" s="7"/>
    </row>
    <row r="63" spans="1:8" ht="22.5" customHeight="1" thickBot="1">
      <c r="A63" s="112" t="s">
        <v>69</v>
      </c>
      <c r="B63" s="93">
        <f>SUM(B61-B62)</f>
        <v>2354</v>
      </c>
      <c r="C63" s="114">
        <f>C61-C62</f>
        <v>2402766.3400000003</v>
      </c>
      <c r="D63" s="114">
        <f>D61-D62</f>
        <v>2402766.3400000003</v>
      </c>
      <c r="E63" s="114">
        <f>E61-E62</f>
        <v>2389513.8400000003</v>
      </c>
      <c r="F63" s="114">
        <f>F61-F62</f>
        <v>2389513.8400000003</v>
      </c>
      <c r="G63" s="114">
        <f>G61-G62</f>
        <v>13252.5</v>
      </c>
      <c r="H63" s="7"/>
    </row>
    <row r="64" spans="1:8" ht="22.5" customHeight="1" thickTop="1">
      <c r="A64" s="135"/>
      <c r="B64" s="136"/>
      <c r="C64" s="97"/>
      <c r="D64" s="97"/>
      <c r="E64" s="97"/>
      <c r="F64" s="97"/>
      <c r="G64" s="97"/>
      <c r="H64" s="14"/>
    </row>
    <row r="65" spans="1:8" ht="22.5" customHeight="1">
      <c r="A65" s="134"/>
      <c r="B65" s="115"/>
      <c r="C65" s="97"/>
      <c r="D65" s="97"/>
      <c r="E65" s="97"/>
      <c r="F65" s="97"/>
      <c r="G65" s="97"/>
      <c r="H65" s="14"/>
    </row>
    <row r="66" spans="1:8" ht="22.5" customHeight="1">
      <c r="A66" s="64"/>
      <c r="B66" s="66"/>
      <c r="C66" s="97"/>
      <c r="D66" s="97" t="s">
        <v>12</v>
      </c>
      <c r="E66" s="97"/>
      <c r="F66" s="97"/>
      <c r="G66" s="97"/>
      <c r="H66" s="14"/>
    </row>
    <row r="67" spans="1:8" ht="22.5" customHeight="1">
      <c r="A67" s="64" t="s">
        <v>324</v>
      </c>
      <c r="B67" s="66"/>
      <c r="C67" s="97"/>
      <c r="D67" s="97" t="s">
        <v>325</v>
      </c>
      <c r="E67" s="97"/>
      <c r="F67" s="97"/>
      <c r="G67" s="97"/>
      <c r="H67" s="14"/>
    </row>
    <row r="68" spans="1:8" s="65" customFormat="1" ht="22.5" customHeight="1">
      <c r="A68" s="128" t="s">
        <v>222</v>
      </c>
      <c r="B68" s="129"/>
      <c r="C68" s="67"/>
      <c r="D68" s="97" t="s">
        <v>11</v>
      </c>
      <c r="E68" s="97"/>
      <c r="F68" s="97"/>
      <c r="G68" s="97"/>
      <c r="H68" s="61"/>
    </row>
    <row r="69" spans="1:8" ht="22.5" customHeight="1">
      <c r="A69" s="64"/>
      <c r="B69" s="66"/>
      <c r="C69" s="67"/>
      <c r="D69" s="97" t="s">
        <v>10</v>
      </c>
      <c r="E69" s="97"/>
      <c r="F69" s="97"/>
      <c r="G69" s="97"/>
      <c r="H69" s="14"/>
    </row>
    <row r="70" spans="1:8" ht="22.5" customHeight="1">
      <c r="A70" s="64"/>
      <c r="B70" s="66"/>
      <c r="C70" s="67"/>
      <c r="D70" s="97"/>
      <c r="E70" s="97"/>
      <c r="F70" s="97"/>
      <c r="G70" s="97"/>
      <c r="H70" s="14"/>
    </row>
    <row r="71" spans="1:8" ht="22.5" customHeight="1">
      <c r="A71" s="134" t="s">
        <v>322</v>
      </c>
      <c r="B71" s="115"/>
      <c r="C71" s="97"/>
      <c r="D71" s="97"/>
      <c r="E71" s="97"/>
      <c r="F71" s="97"/>
      <c r="G71" s="97"/>
      <c r="H71" s="14"/>
    </row>
    <row r="72" spans="1:8" ht="22.5" customHeight="1">
      <c r="A72" s="95" t="s">
        <v>340</v>
      </c>
      <c r="B72" s="137" t="s">
        <v>78</v>
      </c>
      <c r="C72" s="97">
        <v>2402766.34</v>
      </c>
      <c r="D72" s="97"/>
      <c r="E72" s="97"/>
      <c r="F72" s="97"/>
      <c r="G72" s="97"/>
      <c r="H72" s="14"/>
    </row>
    <row r="73" spans="1:8" ht="22.5" customHeight="1">
      <c r="A73" s="95" t="s">
        <v>329</v>
      </c>
      <c r="B73" s="137" t="s">
        <v>78</v>
      </c>
      <c r="C73" s="97">
        <v>2388906.28</v>
      </c>
      <c r="D73" s="97"/>
      <c r="E73" s="97"/>
      <c r="F73" s="97"/>
      <c r="G73" s="97"/>
      <c r="H73" s="14"/>
    </row>
    <row r="74" spans="1:8" ht="22.5" customHeight="1" thickBot="1">
      <c r="A74" s="95" t="s">
        <v>341</v>
      </c>
      <c r="B74" s="115"/>
      <c r="C74" s="138">
        <f>SUM(C72-C73)</f>
        <v>13860.060000000056</v>
      </c>
      <c r="D74" s="97"/>
      <c r="E74" s="97"/>
      <c r="F74" s="97"/>
      <c r="G74" s="97"/>
      <c r="H74" s="14"/>
    </row>
    <row r="75" spans="1:7" ht="22.5" customHeight="1" thickTop="1">
      <c r="A75" s="145" t="s">
        <v>58</v>
      </c>
      <c r="B75" s="145"/>
      <c r="C75" s="145"/>
      <c r="D75" s="145"/>
      <c r="E75" s="145"/>
      <c r="F75" s="145"/>
      <c r="G75" s="145"/>
    </row>
    <row r="76" spans="1:7" ht="22.5" customHeight="1">
      <c r="A76" s="145" t="s">
        <v>385</v>
      </c>
      <c r="B76" s="145"/>
      <c r="C76" s="145"/>
      <c r="D76" s="145"/>
      <c r="E76" s="145"/>
      <c r="F76" s="145"/>
      <c r="G76" s="145"/>
    </row>
    <row r="77" spans="1:8" ht="22.5" customHeight="1">
      <c r="A77" s="142"/>
      <c r="B77" s="143" t="s">
        <v>78</v>
      </c>
      <c r="C77" s="146" t="s">
        <v>31</v>
      </c>
      <c r="D77" s="146"/>
      <c r="E77" s="146" t="s">
        <v>32</v>
      </c>
      <c r="F77" s="146"/>
      <c r="G77" s="71" t="s">
        <v>33</v>
      </c>
      <c r="H77" s="7"/>
    </row>
    <row r="78" spans="1:8" ht="22.5" customHeight="1">
      <c r="A78" s="72" t="s">
        <v>35</v>
      </c>
      <c r="B78" s="72" t="s">
        <v>79</v>
      </c>
      <c r="C78" s="73" t="s">
        <v>9</v>
      </c>
      <c r="D78" s="73" t="s">
        <v>36</v>
      </c>
      <c r="E78" s="73" t="s">
        <v>9</v>
      </c>
      <c r="F78" s="73" t="s">
        <v>36</v>
      </c>
      <c r="G78" s="73" t="s">
        <v>34</v>
      </c>
      <c r="H78" s="7"/>
    </row>
    <row r="79" spans="1:7" ht="22.5" customHeight="1">
      <c r="A79" s="74" t="s">
        <v>108</v>
      </c>
      <c r="B79" s="75"/>
      <c r="C79" s="76"/>
      <c r="D79" s="76"/>
      <c r="E79" s="76"/>
      <c r="F79" s="76"/>
      <c r="G79" s="76"/>
    </row>
    <row r="80" spans="1:7" ht="22.5" customHeight="1">
      <c r="A80" s="77" t="s">
        <v>37</v>
      </c>
      <c r="B80" s="78">
        <v>11</v>
      </c>
      <c r="C80" s="79">
        <v>467005</v>
      </c>
      <c r="D80" s="79">
        <v>1117252.5</v>
      </c>
      <c r="E80" s="79">
        <v>467005</v>
      </c>
      <c r="F80" s="79">
        <v>1117252.5</v>
      </c>
      <c r="G80" s="79"/>
    </row>
    <row r="81" spans="1:7" ht="22.5" customHeight="1">
      <c r="A81" s="77" t="s">
        <v>39</v>
      </c>
      <c r="B81" s="80"/>
      <c r="C81" s="79">
        <v>0</v>
      </c>
      <c r="D81" s="79">
        <v>3657.36</v>
      </c>
      <c r="E81" s="79">
        <v>0</v>
      </c>
      <c r="F81" s="79">
        <v>3657.36</v>
      </c>
      <c r="G81" s="79"/>
    </row>
    <row r="82" spans="1:7" ht="22.5" customHeight="1">
      <c r="A82" s="77" t="s">
        <v>41</v>
      </c>
      <c r="B82" s="78">
        <v>24</v>
      </c>
      <c r="C82" s="79">
        <v>126610.4</v>
      </c>
      <c r="D82" s="79">
        <v>393886.1</v>
      </c>
      <c r="E82" s="79">
        <v>139862.9</v>
      </c>
      <c r="F82" s="79">
        <v>393886.1</v>
      </c>
      <c r="G82" s="79"/>
    </row>
    <row r="83" spans="1:7" ht="22.5" customHeight="1">
      <c r="A83" s="77" t="s">
        <v>374</v>
      </c>
      <c r="B83" s="78">
        <v>202</v>
      </c>
      <c r="C83" s="79">
        <v>90330.15</v>
      </c>
      <c r="D83" s="79">
        <v>126837.23</v>
      </c>
      <c r="E83" s="79">
        <v>90330.15</v>
      </c>
      <c r="F83" s="79">
        <v>126837.23</v>
      </c>
      <c r="G83" s="79"/>
    </row>
    <row r="84" spans="1:7" ht="22.5" customHeight="1">
      <c r="A84" s="77" t="s">
        <v>375</v>
      </c>
      <c r="B84" s="69">
        <v>6</v>
      </c>
      <c r="C84" s="130">
        <v>79001.24</v>
      </c>
      <c r="D84" s="130">
        <v>147454.74</v>
      </c>
      <c r="E84" s="130">
        <v>79001.24</v>
      </c>
      <c r="F84" s="130">
        <v>147454.74</v>
      </c>
      <c r="G84" s="130"/>
    </row>
    <row r="85" spans="1:7" ht="22.5" customHeight="1">
      <c r="A85" s="110" t="s">
        <v>44</v>
      </c>
      <c r="B85" s="85">
        <f aca="true" t="shared" si="4" ref="B85:G85">SUM(B80:B84)</f>
        <v>243</v>
      </c>
      <c r="C85" s="86">
        <f t="shared" si="4"/>
        <v>762946.79</v>
      </c>
      <c r="D85" s="86">
        <f t="shared" si="4"/>
        <v>1789087.93</v>
      </c>
      <c r="E85" s="86">
        <f>SUM(E80:E84)</f>
        <v>776199.29</v>
      </c>
      <c r="F85" s="86">
        <f t="shared" si="4"/>
        <v>1789087.93</v>
      </c>
      <c r="G85" s="86">
        <f t="shared" si="4"/>
        <v>0</v>
      </c>
    </row>
    <row r="86" spans="1:7" ht="22.5" customHeight="1">
      <c r="A86" s="87" t="s">
        <v>321</v>
      </c>
      <c r="B86" s="88"/>
      <c r="C86" s="89"/>
      <c r="D86" s="89"/>
      <c r="E86" s="89"/>
      <c r="F86" s="89"/>
      <c r="G86" s="89"/>
    </row>
    <row r="87" spans="1:12" ht="22.5" customHeight="1">
      <c r="A87" s="77" t="s">
        <v>110</v>
      </c>
      <c r="B87" s="78"/>
      <c r="C87" s="79"/>
      <c r="D87" s="79"/>
      <c r="E87" s="79"/>
      <c r="F87" s="79"/>
      <c r="G87" s="79"/>
      <c r="L87" s="95"/>
    </row>
    <row r="88" spans="1:12" ht="22.5" customHeight="1">
      <c r="A88" s="77" t="s">
        <v>45</v>
      </c>
      <c r="B88" s="80">
        <v>1832</v>
      </c>
      <c r="C88" s="79">
        <v>623620</v>
      </c>
      <c r="D88" s="79">
        <v>1224860</v>
      </c>
      <c r="E88" s="79">
        <v>623620</v>
      </c>
      <c r="F88" s="79">
        <v>1224860</v>
      </c>
      <c r="G88" s="79"/>
      <c r="L88" s="95"/>
    </row>
    <row r="89" spans="1:12" ht="22.5" customHeight="1">
      <c r="A89" s="77" t="s">
        <v>46</v>
      </c>
      <c r="B89" s="78">
        <v>112</v>
      </c>
      <c r="C89" s="79">
        <v>70750</v>
      </c>
      <c r="D89" s="79">
        <v>105250</v>
      </c>
      <c r="E89" s="79">
        <v>70750</v>
      </c>
      <c r="F89" s="79">
        <v>105250</v>
      </c>
      <c r="G89" s="79"/>
      <c r="L89" s="95"/>
    </row>
    <row r="90" spans="1:12" ht="22.5" customHeight="1">
      <c r="A90" s="77" t="s">
        <v>47</v>
      </c>
      <c r="B90" s="78">
        <v>3</v>
      </c>
      <c r="C90" s="79">
        <v>1098</v>
      </c>
      <c r="D90" s="79">
        <v>15947</v>
      </c>
      <c r="E90" s="79">
        <v>1098</v>
      </c>
      <c r="F90" s="79">
        <v>15947</v>
      </c>
      <c r="G90" s="79"/>
      <c r="L90" s="95"/>
    </row>
    <row r="91" spans="1:7" ht="22.5" customHeight="1">
      <c r="A91" s="77" t="s">
        <v>366</v>
      </c>
      <c r="B91" s="78"/>
      <c r="C91" s="79"/>
      <c r="D91" s="79"/>
      <c r="E91" s="79"/>
      <c r="F91" s="79"/>
      <c r="G91" s="79"/>
    </row>
    <row r="92" spans="1:7" ht="22.5" customHeight="1">
      <c r="A92" s="77" t="s">
        <v>100</v>
      </c>
      <c r="B92" s="78">
        <v>14</v>
      </c>
      <c r="C92" s="79">
        <v>55500</v>
      </c>
      <c r="D92" s="79">
        <v>132000</v>
      </c>
      <c r="E92" s="79">
        <v>55500</v>
      </c>
      <c r="F92" s="79">
        <v>132000</v>
      </c>
      <c r="G92" s="79"/>
    </row>
    <row r="93" spans="1:7" ht="22.5" customHeight="1">
      <c r="A93" s="77" t="s">
        <v>367</v>
      </c>
      <c r="B93" s="78"/>
      <c r="C93" s="79">
        <v>0</v>
      </c>
      <c r="D93" s="79">
        <v>0</v>
      </c>
      <c r="E93" s="79">
        <v>0</v>
      </c>
      <c r="F93" s="79">
        <v>0</v>
      </c>
      <c r="G93" s="79"/>
    </row>
    <row r="94" spans="1:7" ht="22.5" customHeight="1">
      <c r="A94" s="77" t="s">
        <v>368</v>
      </c>
      <c r="B94" s="80"/>
      <c r="C94" s="79">
        <v>0</v>
      </c>
      <c r="D94" s="79">
        <v>0</v>
      </c>
      <c r="E94" s="79">
        <v>0</v>
      </c>
      <c r="F94" s="79">
        <v>0</v>
      </c>
      <c r="G94" s="79"/>
    </row>
    <row r="95" spans="1:7" ht="22.5" customHeight="1">
      <c r="A95" s="77" t="s">
        <v>369</v>
      </c>
      <c r="B95" s="78"/>
      <c r="C95" s="79"/>
      <c r="D95" s="79"/>
      <c r="E95" s="79"/>
      <c r="F95" s="79"/>
      <c r="G95" s="79"/>
    </row>
    <row r="96" spans="1:7" ht="22.5" customHeight="1">
      <c r="A96" s="77" t="s">
        <v>49</v>
      </c>
      <c r="B96" s="78">
        <v>21</v>
      </c>
      <c r="C96" s="79">
        <v>1650</v>
      </c>
      <c r="D96" s="79">
        <v>2520</v>
      </c>
      <c r="E96" s="79">
        <v>1350</v>
      </c>
      <c r="F96" s="79">
        <v>2220</v>
      </c>
      <c r="G96" s="79">
        <v>300</v>
      </c>
    </row>
    <row r="97" spans="1:7" ht="22.5" customHeight="1">
      <c r="A97" s="77" t="s">
        <v>370</v>
      </c>
      <c r="B97" s="78">
        <v>37</v>
      </c>
      <c r="C97" s="79">
        <v>1450</v>
      </c>
      <c r="D97" s="79">
        <v>1850</v>
      </c>
      <c r="E97" s="79">
        <v>1020</v>
      </c>
      <c r="F97" s="79">
        <v>1420</v>
      </c>
      <c r="G97" s="79">
        <v>430</v>
      </c>
    </row>
    <row r="98" spans="1:7" ht="22.5" customHeight="1">
      <c r="A98" s="77" t="s">
        <v>111</v>
      </c>
      <c r="B98" s="78"/>
      <c r="C98" s="79"/>
      <c r="D98" s="79"/>
      <c r="E98" s="79"/>
      <c r="F98" s="79"/>
      <c r="G98" s="79"/>
    </row>
    <row r="99" spans="1:7" ht="22.5" customHeight="1">
      <c r="A99" s="77" t="s">
        <v>50</v>
      </c>
      <c r="B99" s="78"/>
      <c r="C99" s="79"/>
      <c r="D99" s="79"/>
      <c r="E99" s="79"/>
      <c r="F99" s="79"/>
      <c r="G99" s="79"/>
    </row>
    <row r="100" spans="1:7" ht="22.5" customHeight="1">
      <c r="A100" s="77" t="s">
        <v>51</v>
      </c>
      <c r="B100" s="78">
        <v>14</v>
      </c>
      <c r="C100" s="79">
        <v>30055</v>
      </c>
      <c r="D100" s="79">
        <v>37615</v>
      </c>
      <c r="E100" s="79">
        <v>30055</v>
      </c>
      <c r="F100" s="79">
        <v>37615</v>
      </c>
      <c r="G100" s="79"/>
    </row>
    <row r="101" spans="1:7" ht="22.5" customHeight="1">
      <c r="A101" s="77" t="s">
        <v>52</v>
      </c>
      <c r="B101" s="78"/>
      <c r="C101" s="79"/>
      <c r="D101" s="79"/>
      <c r="E101" s="79"/>
      <c r="F101" s="79"/>
      <c r="G101" s="79"/>
    </row>
    <row r="102" spans="1:7" ht="22.5" customHeight="1">
      <c r="A102" s="77" t="s">
        <v>53</v>
      </c>
      <c r="B102" s="78">
        <v>6</v>
      </c>
      <c r="C102" s="79">
        <v>21420</v>
      </c>
      <c r="D102" s="79">
        <v>21420</v>
      </c>
      <c r="E102" s="79">
        <v>21420</v>
      </c>
      <c r="F102" s="79">
        <v>21420</v>
      </c>
      <c r="G102" s="79"/>
    </row>
    <row r="103" spans="1:11" ht="22.5" customHeight="1">
      <c r="A103" s="77" t="s">
        <v>91</v>
      </c>
      <c r="B103" s="78"/>
      <c r="C103" s="79"/>
      <c r="D103" s="79"/>
      <c r="E103" s="79"/>
      <c r="F103" s="79"/>
      <c r="G103" s="79"/>
      <c r="K103" s="95"/>
    </row>
    <row r="104" spans="1:7" ht="22.5" customHeight="1">
      <c r="A104" s="77" t="s">
        <v>92</v>
      </c>
      <c r="B104" s="78">
        <v>3</v>
      </c>
      <c r="C104" s="79">
        <v>3180</v>
      </c>
      <c r="D104" s="79">
        <v>4430</v>
      </c>
      <c r="E104" s="79">
        <v>3180</v>
      </c>
      <c r="F104" s="79">
        <v>4430</v>
      </c>
      <c r="G104" s="79"/>
    </row>
    <row r="105" spans="1:7" ht="22.5" customHeight="1">
      <c r="A105" s="77" t="s">
        <v>371</v>
      </c>
      <c r="B105" s="78">
        <v>39</v>
      </c>
      <c r="C105" s="79">
        <v>19500</v>
      </c>
      <c r="D105" s="79">
        <v>20500</v>
      </c>
      <c r="E105" s="79">
        <v>19500</v>
      </c>
      <c r="F105" s="79">
        <v>20500</v>
      </c>
      <c r="G105" s="79"/>
    </row>
    <row r="106" spans="1:7" ht="22.5" customHeight="1">
      <c r="A106" s="77" t="s">
        <v>372</v>
      </c>
      <c r="B106" s="78">
        <v>1</v>
      </c>
      <c r="C106" s="91">
        <v>60</v>
      </c>
      <c r="D106" s="79">
        <v>60</v>
      </c>
      <c r="E106" s="91">
        <v>60</v>
      </c>
      <c r="F106" s="79">
        <v>60</v>
      </c>
      <c r="G106" s="79"/>
    </row>
    <row r="107" spans="1:7" ht="22.5" customHeight="1">
      <c r="A107" s="77" t="s">
        <v>87</v>
      </c>
      <c r="B107" s="78"/>
      <c r="C107" s="91"/>
      <c r="D107" s="79"/>
      <c r="E107" s="91"/>
      <c r="F107" s="79"/>
      <c r="G107" s="79"/>
    </row>
    <row r="108" spans="1:7" ht="22.5" customHeight="1">
      <c r="A108" s="77" t="s">
        <v>88</v>
      </c>
      <c r="B108" s="78">
        <v>2</v>
      </c>
      <c r="C108" s="79">
        <v>1500</v>
      </c>
      <c r="D108" s="79">
        <v>3000</v>
      </c>
      <c r="E108" s="79">
        <v>1500</v>
      </c>
      <c r="F108" s="79">
        <v>3000</v>
      </c>
      <c r="G108" s="79"/>
    </row>
    <row r="109" spans="1:7" ht="22.5" customHeight="1">
      <c r="A109" s="77" t="s">
        <v>112</v>
      </c>
      <c r="B109" s="78"/>
      <c r="C109" s="79"/>
      <c r="D109" s="79"/>
      <c r="E109" s="79"/>
      <c r="F109" s="79"/>
      <c r="G109" s="79"/>
    </row>
    <row r="110" spans="1:7" ht="22.5" customHeight="1">
      <c r="A110" s="77" t="s">
        <v>55</v>
      </c>
      <c r="B110" s="78">
        <v>374</v>
      </c>
      <c r="C110" s="79">
        <v>93900</v>
      </c>
      <c r="D110" s="79">
        <v>174970</v>
      </c>
      <c r="E110" s="79">
        <v>93900</v>
      </c>
      <c r="F110" s="79">
        <v>174970</v>
      </c>
      <c r="G110" s="79"/>
    </row>
    <row r="111" spans="1:7" ht="22.5" customHeight="1">
      <c r="A111" s="77" t="s">
        <v>113</v>
      </c>
      <c r="B111" s="78"/>
      <c r="C111" s="79"/>
      <c r="D111" s="79"/>
      <c r="E111" s="79"/>
      <c r="F111" s="79"/>
      <c r="G111" s="79"/>
    </row>
    <row r="112" spans="1:7" ht="22.5" customHeight="1">
      <c r="A112" s="77" t="s">
        <v>56</v>
      </c>
      <c r="B112" s="80"/>
      <c r="C112" s="79">
        <v>0</v>
      </c>
      <c r="D112" s="79">
        <v>0</v>
      </c>
      <c r="E112" s="79">
        <v>0</v>
      </c>
      <c r="F112" s="79">
        <v>0</v>
      </c>
      <c r="G112" s="79"/>
    </row>
    <row r="113" spans="1:7" ht="22.5" customHeight="1">
      <c r="A113" s="77" t="s">
        <v>195</v>
      </c>
      <c r="B113" s="80">
        <v>1</v>
      </c>
      <c r="C113" s="79">
        <v>750</v>
      </c>
      <c r="D113" s="79">
        <v>750</v>
      </c>
      <c r="E113" s="79">
        <v>750</v>
      </c>
      <c r="F113" s="79">
        <v>750</v>
      </c>
      <c r="G113" s="79"/>
    </row>
    <row r="114" spans="1:7" ht="22.5" customHeight="1">
      <c r="A114" s="77" t="s">
        <v>196</v>
      </c>
      <c r="B114" s="78">
        <v>3</v>
      </c>
      <c r="C114" s="91">
        <v>4460</v>
      </c>
      <c r="D114" s="91">
        <v>4460</v>
      </c>
      <c r="E114" s="91">
        <v>4460</v>
      </c>
      <c r="F114" s="91">
        <v>4460</v>
      </c>
      <c r="G114" s="79"/>
    </row>
    <row r="115" spans="1:7" ht="22.5" customHeight="1">
      <c r="A115" s="77" t="s">
        <v>334</v>
      </c>
      <c r="B115" s="78"/>
      <c r="C115" s="79"/>
      <c r="D115" s="79"/>
      <c r="E115" s="79"/>
      <c r="F115" s="79"/>
      <c r="G115" s="79"/>
    </row>
    <row r="116" spans="1:7" ht="22.5" customHeight="1">
      <c r="A116" s="77" t="s">
        <v>197</v>
      </c>
      <c r="B116" s="72"/>
      <c r="C116" s="94">
        <v>0</v>
      </c>
      <c r="D116" s="94">
        <v>23400</v>
      </c>
      <c r="E116" s="94">
        <v>0</v>
      </c>
      <c r="F116" s="94">
        <v>23400</v>
      </c>
      <c r="G116" s="94"/>
    </row>
    <row r="117" spans="1:7" ht="22.5" customHeight="1">
      <c r="A117" s="54" t="s">
        <v>90</v>
      </c>
      <c r="B117" s="93">
        <f aca="true" t="shared" si="5" ref="B117:G117">SUM(B88:B116)</f>
        <v>2462</v>
      </c>
      <c r="C117" s="73">
        <f t="shared" si="5"/>
        <v>928893</v>
      </c>
      <c r="D117" s="73">
        <f t="shared" si="5"/>
        <v>1773032</v>
      </c>
      <c r="E117" s="94">
        <f>SUM(E88:E116)</f>
        <v>928163</v>
      </c>
      <c r="F117" s="94">
        <f t="shared" si="5"/>
        <v>1772302</v>
      </c>
      <c r="G117" s="94">
        <f t="shared" si="5"/>
        <v>730</v>
      </c>
    </row>
    <row r="118" spans="1:7" ht="22.5" customHeight="1">
      <c r="A118" s="147" t="s">
        <v>70</v>
      </c>
      <c r="B118" s="147"/>
      <c r="C118" s="147"/>
      <c r="D118" s="147"/>
      <c r="E118" s="147"/>
      <c r="F118" s="147"/>
      <c r="G118" s="147"/>
    </row>
    <row r="119" spans="1:7" ht="22.5" customHeight="1">
      <c r="A119" s="98"/>
      <c r="B119" s="99"/>
      <c r="C119" s="100"/>
      <c r="D119" s="100"/>
      <c r="E119" s="100"/>
      <c r="F119" s="100"/>
      <c r="G119" s="101"/>
    </row>
    <row r="120" spans="1:7" ht="22.5" customHeight="1">
      <c r="A120" s="68"/>
      <c r="B120" s="69" t="s">
        <v>78</v>
      </c>
      <c r="C120" s="146" t="s">
        <v>31</v>
      </c>
      <c r="D120" s="146"/>
      <c r="E120" s="146" t="s">
        <v>32</v>
      </c>
      <c r="F120" s="146"/>
      <c r="G120" s="102" t="s">
        <v>33</v>
      </c>
    </row>
    <row r="121" spans="1:7" ht="22.5" customHeight="1">
      <c r="A121" s="72" t="s">
        <v>35</v>
      </c>
      <c r="B121" s="72" t="s">
        <v>79</v>
      </c>
      <c r="C121" s="73" t="s">
        <v>9</v>
      </c>
      <c r="D121" s="73" t="s">
        <v>36</v>
      </c>
      <c r="E121" s="73" t="s">
        <v>9</v>
      </c>
      <c r="F121" s="73" t="s">
        <v>36</v>
      </c>
      <c r="G121" s="73" t="s">
        <v>34</v>
      </c>
    </row>
    <row r="122" spans="1:7" ht="22.5" customHeight="1">
      <c r="A122" s="74" t="s">
        <v>114</v>
      </c>
      <c r="B122" s="75"/>
      <c r="C122" s="76"/>
      <c r="D122" s="76"/>
      <c r="E122" s="76"/>
      <c r="F122" s="76"/>
      <c r="G122" s="76"/>
    </row>
    <row r="123" spans="1:7" ht="22.5" customHeight="1">
      <c r="A123" s="77" t="s">
        <v>82</v>
      </c>
      <c r="B123" s="78">
        <v>4</v>
      </c>
      <c r="C123" s="79">
        <v>90306</v>
      </c>
      <c r="D123" s="79">
        <v>180612</v>
      </c>
      <c r="E123" s="79">
        <v>90306</v>
      </c>
      <c r="F123" s="79">
        <v>180612</v>
      </c>
      <c r="G123" s="79"/>
    </row>
    <row r="124" spans="1:7" ht="22.5" customHeight="1">
      <c r="A124" s="77" t="s">
        <v>59</v>
      </c>
      <c r="B124" s="78"/>
      <c r="C124" s="91">
        <v>0</v>
      </c>
      <c r="D124" s="91">
        <v>0</v>
      </c>
      <c r="E124" s="91">
        <v>0</v>
      </c>
      <c r="F124" s="91">
        <v>0</v>
      </c>
      <c r="G124" s="79"/>
    </row>
    <row r="125" spans="1:7" ht="22.5" customHeight="1">
      <c r="A125" s="87" t="s">
        <v>60</v>
      </c>
      <c r="B125" s="88"/>
      <c r="C125" s="89"/>
      <c r="D125" s="89"/>
      <c r="E125" s="89"/>
      <c r="F125" s="89"/>
      <c r="G125" s="89"/>
    </row>
    <row r="126" spans="1:7" ht="22.5" customHeight="1">
      <c r="A126" s="110" t="s">
        <v>61</v>
      </c>
      <c r="B126" s="106">
        <f>SUM(B118:B125)</f>
        <v>4</v>
      </c>
      <c r="C126" s="86">
        <f>SUM(C123:C125)</f>
        <v>90306</v>
      </c>
      <c r="D126" s="86">
        <f>SUM(D123:D125)</f>
        <v>180612</v>
      </c>
      <c r="E126" s="86">
        <f>SUM(E123:E125)</f>
        <v>90306</v>
      </c>
      <c r="F126" s="86">
        <f>SUM(F123:F125)</f>
        <v>180612</v>
      </c>
      <c r="G126" s="86">
        <f>SUM(G123:G125)</f>
        <v>0</v>
      </c>
    </row>
    <row r="127" spans="1:8" ht="22.5" customHeight="1">
      <c r="A127" s="87" t="s">
        <v>115</v>
      </c>
      <c r="B127" s="88"/>
      <c r="C127" s="89"/>
      <c r="D127" s="89"/>
      <c r="E127" s="89"/>
      <c r="F127" s="89"/>
      <c r="G127" s="89"/>
      <c r="H127" s="7"/>
    </row>
    <row r="128" spans="1:7" ht="22.5" customHeight="1">
      <c r="A128" s="107" t="s">
        <v>62</v>
      </c>
      <c r="B128" s="108">
        <v>2</v>
      </c>
      <c r="C128" s="109">
        <v>2460.14</v>
      </c>
      <c r="D128" s="109">
        <v>290313.14</v>
      </c>
      <c r="E128" s="109">
        <v>2460.14</v>
      </c>
      <c r="F128" s="91">
        <v>290313.14</v>
      </c>
      <c r="G128" s="79"/>
    </row>
    <row r="129" spans="1:7" ht="22.5" customHeight="1">
      <c r="A129" s="77" t="s">
        <v>63</v>
      </c>
      <c r="B129" s="122"/>
      <c r="C129" s="109">
        <v>0</v>
      </c>
      <c r="D129" s="109">
        <v>0</v>
      </c>
      <c r="E129" s="109">
        <v>0</v>
      </c>
      <c r="F129" s="91">
        <v>0</v>
      </c>
      <c r="G129" s="79"/>
    </row>
    <row r="130" spans="1:7" ht="22.5" customHeight="1">
      <c r="A130" s="77" t="s">
        <v>377</v>
      </c>
      <c r="B130" s="122"/>
      <c r="C130" s="109">
        <v>0</v>
      </c>
      <c r="D130" s="109">
        <v>0</v>
      </c>
      <c r="E130" s="109">
        <v>0</v>
      </c>
      <c r="F130" s="91">
        <v>0</v>
      </c>
      <c r="G130" s="79"/>
    </row>
    <row r="131" spans="1:7" ht="22.5" customHeight="1">
      <c r="A131" s="77" t="s">
        <v>381</v>
      </c>
      <c r="B131" s="122"/>
      <c r="C131" s="109">
        <v>0</v>
      </c>
      <c r="D131" s="109">
        <v>136800</v>
      </c>
      <c r="E131" s="109">
        <v>0</v>
      </c>
      <c r="F131" s="91">
        <v>136800</v>
      </c>
      <c r="G131" s="79"/>
    </row>
    <row r="132" spans="1:7" ht="22.5" customHeight="1">
      <c r="A132" s="77" t="s">
        <v>382</v>
      </c>
      <c r="B132" s="78">
        <v>30</v>
      </c>
      <c r="C132" s="79">
        <v>9530</v>
      </c>
      <c r="D132" s="79">
        <v>13380</v>
      </c>
      <c r="E132" s="79">
        <v>9500</v>
      </c>
      <c r="F132" s="79">
        <v>13350</v>
      </c>
      <c r="G132" s="79">
        <v>30</v>
      </c>
    </row>
    <row r="133" spans="1:7" ht="22.5" customHeight="1">
      <c r="A133" s="77" t="s">
        <v>227</v>
      </c>
      <c r="B133" s="72">
        <v>2</v>
      </c>
      <c r="C133" s="94">
        <v>15340.66</v>
      </c>
      <c r="D133" s="94">
        <v>29200.72</v>
      </c>
      <c r="E133" s="94">
        <v>15340.66</v>
      </c>
      <c r="F133" s="94">
        <v>29200.72</v>
      </c>
      <c r="G133" s="94"/>
    </row>
    <row r="134" spans="1:8" ht="22.5" customHeight="1">
      <c r="A134" s="110" t="s">
        <v>66</v>
      </c>
      <c r="B134" s="144">
        <f aca="true" t="shared" si="6" ref="B134:G134">SUM(B128:B133)</f>
        <v>34</v>
      </c>
      <c r="C134" s="73">
        <f t="shared" si="6"/>
        <v>27330.8</v>
      </c>
      <c r="D134" s="73">
        <f t="shared" si="6"/>
        <v>469693.86</v>
      </c>
      <c r="E134" s="73">
        <f t="shared" si="6"/>
        <v>27300.8</v>
      </c>
      <c r="F134" s="73">
        <f t="shared" si="6"/>
        <v>469663.86</v>
      </c>
      <c r="G134" s="73">
        <f t="shared" si="6"/>
        <v>30</v>
      </c>
      <c r="H134" s="7"/>
    </row>
    <row r="135" spans="1:8" ht="22.5" customHeight="1">
      <c r="A135" s="110" t="s">
        <v>67</v>
      </c>
      <c r="B135" s="93">
        <f aca="true" t="shared" si="7" ref="B135:G135">SUM(B85+B117+B126+B134)</f>
        <v>2743</v>
      </c>
      <c r="C135" s="70">
        <f t="shared" si="7"/>
        <v>1809476.59</v>
      </c>
      <c r="D135" s="70">
        <f t="shared" si="7"/>
        <v>4212425.79</v>
      </c>
      <c r="E135" s="70">
        <f t="shared" si="7"/>
        <v>1821969.09</v>
      </c>
      <c r="F135" s="70">
        <f t="shared" si="7"/>
        <v>4211665.79</v>
      </c>
      <c r="G135" s="70">
        <f t="shared" si="7"/>
        <v>760</v>
      </c>
      <c r="H135" s="7"/>
    </row>
    <row r="136" spans="1:8" ht="22.5" customHeight="1">
      <c r="A136" s="110" t="s">
        <v>174</v>
      </c>
      <c r="B136" s="106"/>
      <c r="C136" s="86">
        <v>0</v>
      </c>
      <c r="D136" s="86">
        <v>182.86</v>
      </c>
      <c r="E136" s="86">
        <v>0</v>
      </c>
      <c r="F136" s="86">
        <v>182.86</v>
      </c>
      <c r="G136" s="86"/>
      <c r="H136" s="7"/>
    </row>
    <row r="137" spans="1:8" ht="22.5" customHeight="1" thickBot="1">
      <c r="A137" s="112" t="s">
        <v>69</v>
      </c>
      <c r="B137" s="93">
        <f>SUM(B135-B136)</f>
        <v>2743</v>
      </c>
      <c r="C137" s="114">
        <f>C135-C136</f>
        <v>1809476.59</v>
      </c>
      <c r="D137" s="114">
        <f>D135-D136</f>
        <v>4212242.93</v>
      </c>
      <c r="E137" s="114">
        <f>E135-E136</f>
        <v>1821969.09</v>
      </c>
      <c r="F137" s="114">
        <f>F135-F136</f>
        <v>4211482.93</v>
      </c>
      <c r="G137" s="114">
        <f>G135-G136</f>
        <v>760</v>
      </c>
      <c r="H137" s="7"/>
    </row>
    <row r="138" spans="1:8" ht="22.5" customHeight="1" thickTop="1">
      <c r="A138" s="135"/>
      <c r="B138" s="136"/>
      <c r="C138" s="97"/>
      <c r="D138" s="97"/>
      <c r="E138" s="97"/>
      <c r="F138" s="97"/>
      <c r="G138" s="97"/>
      <c r="H138" s="14"/>
    </row>
    <row r="139" spans="1:8" ht="22.5" customHeight="1">
      <c r="A139" s="134"/>
      <c r="B139" s="115"/>
      <c r="C139" s="97"/>
      <c r="D139" s="97"/>
      <c r="E139" s="97"/>
      <c r="F139" s="97"/>
      <c r="G139" s="97"/>
      <c r="H139" s="14"/>
    </row>
    <row r="140" spans="1:8" ht="22.5" customHeight="1">
      <c r="A140" s="64"/>
      <c r="B140" s="66"/>
      <c r="C140" s="97"/>
      <c r="D140" s="97" t="s">
        <v>12</v>
      </c>
      <c r="E140" s="97"/>
      <c r="F140" s="97"/>
      <c r="G140" s="97"/>
      <c r="H140" s="14"/>
    </row>
    <row r="141" spans="1:8" ht="22.5" customHeight="1">
      <c r="A141" s="64" t="s">
        <v>324</v>
      </c>
      <c r="B141" s="66"/>
      <c r="C141" s="97"/>
      <c r="D141" s="97" t="s">
        <v>325</v>
      </c>
      <c r="E141" s="97"/>
      <c r="F141" s="97"/>
      <c r="G141" s="97"/>
      <c r="H141" s="14"/>
    </row>
    <row r="142" spans="1:8" s="65" customFormat="1" ht="22.5" customHeight="1">
      <c r="A142" s="128" t="s">
        <v>222</v>
      </c>
      <c r="B142" s="129"/>
      <c r="C142" s="67"/>
      <c r="D142" s="97" t="s">
        <v>11</v>
      </c>
      <c r="E142" s="97"/>
      <c r="F142" s="97"/>
      <c r="G142" s="97"/>
      <c r="H142" s="61"/>
    </row>
    <row r="143" spans="1:8" ht="22.5" customHeight="1">
      <c r="A143" s="64"/>
      <c r="B143" s="66"/>
      <c r="C143" s="67"/>
      <c r="D143" s="97" t="s">
        <v>10</v>
      </c>
      <c r="E143" s="97"/>
      <c r="F143" s="97"/>
      <c r="G143" s="97"/>
      <c r="H143" s="14"/>
    </row>
    <row r="144" spans="1:8" ht="22.5" customHeight="1">
      <c r="A144" s="64"/>
      <c r="B144" s="66"/>
      <c r="C144" s="67"/>
      <c r="D144" s="97"/>
      <c r="E144" s="97"/>
      <c r="F144" s="97"/>
      <c r="G144" s="97"/>
      <c r="H144" s="14"/>
    </row>
    <row r="145" spans="1:8" ht="22.5" customHeight="1">
      <c r="A145" s="134" t="s">
        <v>322</v>
      </c>
      <c r="B145" s="115"/>
      <c r="C145" s="97"/>
      <c r="D145" s="97"/>
      <c r="E145" s="97"/>
      <c r="F145" s="97"/>
      <c r="G145" s="97"/>
      <c r="H145" s="14"/>
    </row>
    <row r="146" spans="1:8" ht="22.5" customHeight="1">
      <c r="A146" s="95" t="s">
        <v>340</v>
      </c>
      <c r="B146" s="137" t="s">
        <v>78</v>
      </c>
      <c r="C146" s="97">
        <v>1809476.59</v>
      </c>
      <c r="D146" s="97"/>
      <c r="E146" s="97"/>
      <c r="F146" s="97"/>
      <c r="G146" s="97"/>
      <c r="H146" s="14"/>
    </row>
    <row r="147" spans="1:8" ht="22.5" customHeight="1">
      <c r="A147" s="95" t="s">
        <v>329</v>
      </c>
      <c r="B147" s="137" t="s">
        <v>78</v>
      </c>
      <c r="C147" s="97">
        <v>1794135.93</v>
      </c>
      <c r="D147" s="97"/>
      <c r="E147" s="97"/>
      <c r="F147" s="97"/>
      <c r="G147" s="97"/>
      <c r="H147" s="14"/>
    </row>
    <row r="148" spans="1:8" ht="22.5" customHeight="1" thickBot="1">
      <c r="A148" s="95" t="s">
        <v>341</v>
      </c>
      <c r="B148" s="115"/>
      <c r="C148" s="138">
        <f>SUM(C146-C147)</f>
        <v>15340.660000000149</v>
      </c>
      <c r="D148" s="97"/>
      <c r="E148" s="97"/>
      <c r="F148" s="97"/>
      <c r="G148" s="97"/>
      <c r="H148" s="14"/>
    </row>
    <row r="149" spans="1:8" ht="22.5" customHeight="1" thickTop="1">
      <c r="A149" s="145" t="s">
        <v>58</v>
      </c>
      <c r="B149" s="145"/>
      <c r="C149" s="145"/>
      <c r="D149" s="145"/>
      <c r="E149" s="145"/>
      <c r="F149" s="145"/>
      <c r="G149" s="145"/>
      <c r="H149" s="14"/>
    </row>
    <row r="150" spans="1:8" ht="22.5" customHeight="1">
      <c r="A150" s="145" t="s">
        <v>386</v>
      </c>
      <c r="B150" s="145"/>
      <c r="C150" s="145"/>
      <c r="D150" s="145"/>
      <c r="E150" s="145"/>
      <c r="F150" s="145"/>
      <c r="G150" s="145"/>
      <c r="H150" s="14"/>
    </row>
    <row r="151" spans="1:8" ht="22.5" customHeight="1">
      <c r="A151" s="142"/>
      <c r="B151" s="143" t="s">
        <v>78</v>
      </c>
      <c r="C151" s="146" t="s">
        <v>31</v>
      </c>
      <c r="D151" s="146"/>
      <c r="E151" s="146" t="s">
        <v>32</v>
      </c>
      <c r="F151" s="146"/>
      <c r="G151" s="71" t="s">
        <v>33</v>
      </c>
      <c r="H151" s="14"/>
    </row>
    <row r="152" spans="1:8" ht="22.5" customHeight="1">
      <c r="A152" s="72" t="s">
        <v>35</v>
      </c>
      <c r="B152" s="72" t="s">
        <v>79</v>
      </c>
      <c r="C152" s="73" t="s">
        <v>9</v>
      </c>
      <c r="D152" s="73" t="s">
        <v>36</v>
      </c>
      <c r="E152" s="73" t="s">
        <v>9</v>
      </c>
      <c r="F152" s="73" t="s">
        <v>36</v>
      </c>
      <c r="G152" s="73" t="s">
        <v>34</v>
      </c>
      <c r="H152" s="14"/>
    </row>
    <row r="153" spans="1:8" ht="22.5" customHeight="1">
      <c r="A153" s="74" t="s">
        <v>108</v>
      </c>
      <c r="B153" s="75"/>
      <c r="C153" s="76"/>
      <c r="D153" s="76"/>
      <c r="E153" s="76"/>
      <c r="F153" s="76"/>
      <c r="G153" s="76"/>
      <c r="H153" s="14"/>
    </row>
    <row r="154" spans="1:8" ht="22.5" customHeight="1">
      <c r="A154" s="77" t="s">
        <v>37</v>
      </c>
      <c r="B154" s="78">
        <v>10</v>
      </c>
      <c r="C154" s="79">
        <v>77022.5</v>
      </c>
      <c r="D154" s="79">
        <v>1194275</v>
      </c>
      <c r="E154" s="79">
        <v>77022.5</v>
      </c>
      <c r="F154" s="79">
        <v>1194275</v>
      </c>
      <c r="G154" s="79"/>
      <c r="H154" s="14"/>
    </row>
    <row r="155" spans="1:8" ht="22.5" customHeight="1">
      <c r="A155" s="77" t="s">
        <v>39</v>
      </c>
      <c r="B155" s="80">
        <v>8</v>
      </c>
      <c r="C155" s="79">
        <v>30686.76</v>
      </c>
      <c r="D155" s="79">
        <v>34344.12</v>
      </c>
      <c r="E155" s="79">
        <v>30686.76</v>
      </c>
      <c r="F155" s="79">
        <v>34344.12</v>
      </c>
      <c r="G155" s="79"/>
      <c r="H155" s="14"/>
    </row>
    <row r="156" spans="1:8" ht="22.5" customHeight="1">
      <c r="A156" s="77" t="s">
        <v>41</v>
      </c>
      <c r="B156" s="78">
        <v>27</v>
      </c>
      <c r="C156" s="79">
        <v>112132.25</v>
      </c>
      <c r="D156" s="79">
        <v>506018.35</v>
      </c>
      <c r="E156" s="79">
        <v>112132.25</v>
      </c>
      <c r="F156" s="79">
        <v>506018.35</v>
      </c>
      <c r="G156" s="79"/>
      <c r="H156" s="14"/>
    </row>
    <row r="157" spans="1:8" ht="22.5" customHeight="1">
      <c r="A157" s="77" t="s">
        <v>374</v>
      </c>
      <c r="B157" s="78">
        <v>45</v>
      </c>
      <c r="C157" s="79">
        <v>4809.19</v>
      </c>
      <c r="D157" s="79">
        <v>131646.42</v>
      </c>
      <c r="E157" s="79">
        <v>4769.83</v>
      </c>
      <c r="F157" s="79">
        <v>131607.06</v>
      </c>
      <c r="G157" s="79">
        <v>39.36</v>
      </c>
      <c r="H157" s="14"/>
    </row>
    <row r="158" spans="1:8" ht="22.5" customHeight="1">
      <c r="A158" s="77" t="s">
        <v>375</v>
      </c>
      <c r="B158" s="69">
        <v>7</v>
      </c>
      <c r="C158" s="130">
        <v>80962.4</v>
      </c>
      <c r="D158" s="130">
        <v>228417.14</v>
      </c>
      <c r="E158" s="130">
        <v>80962.4</v>
      </c>
      <c r="F158" s="130">
        <v>228417.14</v>
      </c>
      <c r="G158" s="130"/>
      <c r="H158" s="14"/>
    </row>
    <row r="159" spans="1:8" ht="22.5" customHeight="1">
      <c r="A159" s="110" t="s">
        <v>44</v>
      </c>
      <c r="B159" s="85">
        <f aca="true" t="shared" si="8" ref="B159:G159">SUM(B154:B158)</f>
        <v>97</v>
      </c>
      <c r="C159" s="86">
        <f t="shared" si="8"/>
        <v>305613.1</v>
      </c>
      <c r="D159" s="86">
        <f t="shared" si="8"/>
        <v>2094701.0300000003</v>
      </c>
      <c r="E159" s="86">
        <f t="shared" si="8"/>
        <v>305573.74</v>
      </c>
      <c r="F159" s="86">
        <f t="shared" si="8"/>
        <v>2094661.6700000004</v>
      </c>
      <c r="G159" s="86">
        <f t="shared" si="8"/>
        <v>39.36</v>
      </c>
      <c r="H159" s="14"/>
    </row>
    <row r="160" spans="1:7" ht="22.5" customHeight="1">
      <c r="A160" s="87" t="s">
        <v>321</v>
      </c>
      <c r="B160" s="88"/>
      <c r="C160" s="89"/>
      <c r="D160" s="89"/>
      <c r="E160" s="89"/>
      <c r="F160" s="89"/>
      <c r="G160" s="89"/>
    </row>
    <row r="161" spans="1:7" ht="22.5" customHeight="1">
      <c r="A161" s="77" t="s">
        <v>110</v>
      </c>
      <c r="B161" s="78"/>
      <c r="C161" s="79"/>
      <c r="D161" s="79"/>
      <c r="E161" s="79"/>
      <c r="F161" s="79"/>
      <c r="G161" s="79"/>
    </row>
    <row r="162" spans="1:7" ht="22.5" customHeight="1">
      <c r="A162" s="77" t="s">
        <v>45</v>
      </c>
      <c r="B162" s="80">
        <v>1186</v>
      </c>
      <c r="C162" s="79">
        <v>445620</v>
      </c>
      <c r="D162" s="79">
        <v>1670480</v>
      </c>
      <c r="E162" s="79">
        <v>445620</v>
      </c>
      <c r="F162" s="79">
        <v>1670480</v>
      </c>
      <c r="G162" s="79"/>
    </row>
    <row r="163" spans="1:7" ht="22.5" customHeight="1">
      <c r="A163" s="77" t="s">
        <v>46</v>
      </c>
      <c r="B163" s="78">
        <v>129</v>
      </c>
      <c r="C163" s="79">
        <v>41750</v>
      </c>
      <c r="D163" s="79">
        <v>147000</v>
      </c>
      <c r="E163" s="79">
        <v>41750</v>
      </c>
      <c r="F163" s="79">
        <v>147000</v>
      </c>
      <c r="G163" s="79"/>
    </row>
    <row r="164" spans="1:8" ht="22.5" customHeight="1">
      <c r="A164" s="77" t="s">
        <v>47</v>
      </c>
      <c r="B164" s="78">
        <v>6</v>
      </c>
      <c r="C164" s="79">
        <v>940</v>
      </c>
      <c r="D164" s="79">
        <v>16887</v>
      </c>
      <c r="E164" s="79">
        <v>940</v>
      </c>
      <c r="F164" s="79">
        <v>16887</v>
      </c>
      <c r="G164" s="79"/>
      <c r="H164" s="14"/>
    </row>
    <row r="165" spans="1:8" ht="22.5" customHeight="1">
      <c r="A165" s="77" t="s">
        <v>366</v>
      </c>
      <c r="B165" s="78"/>
      <c r="C165" s="79"/>
      <c r="D165" s="79"/>
      <c r="E165" s="79"/>
      <c r="F165" s="79"/>
      <c r="G165" s="79"/>
      <c r="H165" s="14"/>
    </row>
    <row r="166" spans="1:8" ht="22.5" customHeight="1">
      <c r="A166" s="77" t="s">
        <v>100</v>
      </c>
      <c r="B166" s="78">
        <v>12</v>
      </c>
      <c r="C166" s="79">
        <v>21500</v>
      </c>
      <c r="D166" s="79">
        <v>153500</v>
      </c>
      <c r="E166" s="79">
        <v>21500</v>
      </c>
      <c r="F166" s="79">
        <v>153500</v>
      </c>
      <c r="G166" s="79"/>
      <c r="H166" s="14"/>
    </row>
    <row r="167" spans="1:8" ht="22.5" customHeight="1">
      <c r="A167" s="77" t="s">
        <v>367</v>
      </c>
      <c r="B167" s="78"/>
      <c r="C167" s="79">
        <v>0</v>
      </c>
      <c r="D167" s="79">
        <v>0</v>
      </c>
      <c r="E167" s="79">
        <v>0</v>
      </c>
      <c r="F167" s="79">
        <v>0</v>
      </c>
      <c r="G167" s="79"/>
      <c r="H167" s="14"/>
    </row>
    <row r="168" spans="1:8" ht="22.5" customHeight="1">
      <c r="A168" s="77" t="s">
        <v>368</v>
      </c>
      <c r="B168" s="80">
        <v>1</v>
      </c>
      <c r="C168" s="79">
        <v>325</v>
      </c>
      <c r="D168" s="79">
        <v>325</v>
      </c>
      <c r="E168" s="79">
        <v>325</v>
      </c>
      <c r="F168" s="79">
        <v>325</v>
      </c>
      <c r="G168" s="79"/>
      <c r="H168" s="14"/>
    </row>
    <row r="169" spans="1:8" ht="22.5" customHeight="1">
      <c r="A169" s="77" t="s">
        <v>369</v>
      </c>
      <c r="B169" s="78"/>
      <c r="C169" s="79"/>
      <c r="D169" s="79"/>
      <c r="E169" s="79"/>
      <c r="F169" s="79"/>
      <c r="G169" s="79"/>
      <c r="H169" s="14"/>
    </row>
    <row r="170" spans="1:8" ht="22.5" customHeight="1">
      <c r="A170" s="77" t="s">
        <v>49</v>
      </c>
      <c r="B170" s="78">
        <v>25</v>
      </c>
      <c r="C170" s="79">
        <v>2020</v>
      </c>
      <c r="D170" s="79">
        <v>4540</v>
      </c>
      <c r="E170" s="79">
        <v>2320</v>
      </c>
      <c r="F170" s="79">
        <v>4540</v>
      </c>
      <c r="G170" s="79"/>
      <c r="H170" s="14"/>
    </row>
    <row r="171" spans="1:8" ht="22.5" customHeight="1">
      <c r="A171" s="77" t="s">
        <v>370</v>
      </c>
      <c r="B171" s="78">
        <v>18</v>
      </c>
      <c r="C171" s="79">
        <v>720</v>
      </c>
      <c r="D171" s="79">
        <v>2570</v>
      </c>
      <c r="E171" s="79">
        <v>1150</v>
      </c>
      <c r="F171" s="79">
        <v>2570</v>
      </c>
      <c r="G171" s="79"/>
      <c r="H171" s="14"/>
    </row>
    <row r="172" spans="1:8" ht="22.5" customHeight="1">
      <c r="A172" s="77" t="s">
        <v>111</v>
      </c>
      <c r="B172" s="78"/>
      <c r="C172" s="79"/>
      <c r="D172" s="79"/>
      <c r="E172" s="79"/>
      <c r="F172" s="79"/>
      <c r="G172" s="79"/>
      <c r="H172" s="14"/>
    </row>
    <row r="173" spans="1:8" ht="22.5" customHeight="1">
      <c r="A173" s="77" t="s">
        <v>50</v>
      </c>
      <c r="B173" s="78"/>
      <c r="C173" s="79"/>
      <c r="D173" s="79"/>
      <c r="E173" s="79"/>
      <c r="F173" s="79"/>
      <c r="G173" s="79"/>
      <c r="H173" s="14"/>
    </row>
    <row r="174" spans="1:8" ht="22.5" customHeight="1">
      <c r="A174" s="77" t="s">
        <v>51</v>
      </c>
      <c r="B174" s="78"/>
      <c r="C174" s="79">
        <v>0</v>
      </c>
      <c r="D174" s="79">
        <v>37615</v>
      </c>
      <c r="E174" s="79">
        <v>0</v>
      </c>
      <c r="F174" s="79">
        <v>37615</v>
      </c>
      <c r="G174" s="79"/>
      <c r="H174" s="14"/>
    </row>
    <row r="175" spans="1:8" ht="22.5" customHeight="1">
      <c r="A175" s="77" t="s">
        <v>52</v>
      </c>
      <c r="B175" s="78"/>
      <c r="C175" s="79"/>
      <c r="D175" s="79"/>
      <c r="E175" s="79"/>
      <c r="F175" s="79"/>
      <c r="G175" s="79"/>
      <c r="H175" s="14"/>
    </row>
    <row r="176" spans="1:8" ht="22.5" customHeight="1">
      <c r="A176" s="77" t="s">
        <v>53</v>
      </c>
      <c r="B176" s="78"/>
      <c r="C176" s="79">
        <v>0</v>
      </c>
      <c r="D176" s="79">
        <v>21420</v>
      </c>
      <c r="E176" s="79">
        <v>0</v>
      </c>
      <c r="F176" s="79">
        <v>21420</v>
      </c>
      <c r="G176" s="79"/>
      <c r="H176" s="14"/>
    </row>
    <row r="177" spans="1:8" ht="22.5" customHeight="1">
      <c r="A177" s="77" t="s">
        <v>91</v>
      </c>
      <c r="B177" s="78"/>
      <c r="C177" s="79"/>
      <c r="D177" s="79"/>
      <c r="E177" s="79"/>
      <c r="F177" s="79"/>
      <c r="G177" s="79"/>
      <c r="H177" s="14"/>
    </row>
    <row r="178" spans="1:8" ht="22.5" customHeight="1">
      <c r="A178" s="77" t="s">
        <v>92</v>
      </c>
      <c r="B178" s="78"/>
      <c r="C178" s="79">
        <v>0</v>
      </c>
      <c r="D178" s="79">
        <v>4430</v>
      </c>
      <c r="E178" s="79">
        <v>0</v>
      </c>
      <c r="F178" s="79">
        <v>4430</v>
      </c>
      <c r="G178" s="79"/>
      <c r="H178" s="14"/>
    </row>
    <row r="179" spans="1:7" ht="22.5" customHeight="1">
      <c r="A179" s="77" t="s">
        <v>371</v>
      </c>
      <c r="B179" s="78"/>
      <c r="C179" s="79">
        <v>0</v>
      </c>
      <c r="D179" s="79">
        <v>20500</v>
      </c>
      <c r="E179" s="79">
        <v>0</v>
      </c>
      <c r="F179" s="79">
        <v>20500</v>
      </c>
      <c r="G179" s="79"/>
    </row>
    <row r="180" spans="1:7" ht="22.5" customHeight="1">
      <c r="A180" s="77" t="s">
        <v>372</v>
      </c>
      <c r="B180" s="78">
        <v>1</v>
      </c>
      <c r="C180" s="91">
        <v>75</v>
      </c>
      <c r="D180" s="79">
        <v>135</v>
      </c>
      <c r="E180" s="91">
        <v>75</v>
      </c>
      <c r="F180" s="79">
        <v>135</v>
      </c>
      <c r="G180" s="79"/>
    </row>
    <row r="181" spans="1:7" ht="22.5" customHeight="1">
      <c r="A181" s="77" t="s">
        <v>87</v>
      </c>
      <c r="B181" s="78"/>
      <c r="C181" s="91"/>
      <c r="D181" s="79"/>
      <c r="E181" s="91"/>
      <c r="F181" s="79"/>
      <c r="G181" s="79"/>
    </row>
    <row r="182" spans="1:7" ht="22.5" customHeight="1">
      <c r="A182" s="77" t="s">
        <v>88</v>
      </c>
      <c r="B182" s="78"/>
      <c r="C182" s="79">
        <v>0</v>
      </c>
      <c r="D182" s="79">
        <v>3000</v>
      </c>
      <c r="E182" s="79">
        <v>0</v>
      </c>
      <c r="F182" s="79">
        <v>3000</v>
      </c>
      <c r="G182" s="79"/>
    </row>
    <row r="183" spans="1:7" ht="22.5" customHeight="1">
      <c r="A183" s="77" t="s">
        <v>112</v>
      </c>
      <c r="B183" s="78"/>
      <c r="C183" s="79"/>
      <c r="D183" s="79"/>
      <c r="E183" s="79"/>
      <c r="F183" s="79"/>
      <c r="G183" s="79"/>
    </row>
    <row r="184" spans="1:7" ht="22.5" customHeight="1">
      <c r="A184" s="77" t="s">
        <v>55</v>
      </c>
      <c r="B184" s="78">
        <v>356</v>
      </c>
      <c r="C184" s="79">
        <v>92100</v>
      </c>
      <c r="D184" s="79">
        <v>267070</v>
      </c>
      <c r="E184" s="79">
        <v>92100</v>
      </c>
      <c r="F184" s="79">
        <v>267070</v>
      </c>
      <c r="G184" s="79"/>
    </row>
    <row r="185" spans="1:7" ht="22.5" customHeight="1">
      <c r="A185" s="77" t="s">
        <v>113</v>
      </c>
      <c r="B185" s="78"/>
      <c r="C185" s="79"/>
      <c r="D185" s="79"/>
      <c r="E185" s="79"/>
      <c r="F185" s="79"/>
      <c r="G185" s="79"/>
    </row>
    <row r="186" spans="1:7" ht="22.5" customHeight="1">
      <c r="A186" s="77" t="s">
        <v>56</v>
      </c>
      <c r="B186" s="80"/>
      <c r="C186" s="79">
        <v>0</v>
      </c>
      <c r="D186" s="79">
        <v>0</v>
      </c>
      <c r="E186" s="79">
        <v>0</v>
      </c>
      <c r="F186" s="79">
        <v>0</v>
      </c>
      <c r="G186" s="79"/>
    </row>
    <row r="187" spans="1:7" ht="22.5" customHeight="1">
      <c r="A187" s="77" t="s">
        <v>195</v>
      </c>
      <c r="B187" s="80"/>
      <c r="C187" s="79">
        <v>0</v>
      </c>
      <c r="D187" s="79">
        <v>750</v>
      </c>
      <c r="E187" s="79">
        <v>0</v>
      </c>
      <c r="F187" s="79">
        <v>750</v>
      </c>
      <c r="G187" s="79"/>
    </row>
    <row r="188" spans="1:7" ht="22.5" customHeight="1">
      <c r="A188" s="77" t="s">
        <v>196</v>
      </c>
      <c r="B188" s="78">
        <v>1</v>
      </c>
      <c r="C188" s="91">
        <v>20</v>
      </c>
      <c r="D188" s="91">
        <v>4480</v>
      </c>
      <c r="E188" s="91">
        <v>20</v>
      </c>
      <c r="F188" s="91">
        <v>4480</v>
      </c>
      <c r="G188" s="79"/>
    </row>
    <row r="189" spans="1:7" ht="22.5" customHeight="1">
      <c r="A189" s="77" t="s">
        <v>334</v>
      </c>
      <c r="B189" s="78"/>
      <c r="C189" s="79"/>
      <c r="D189" s="79"/>
      <c r="E189" s="79"/>
      <c r="F189" s="79"/>
      <c r="G189" s="79"/>
    </row>
    <row r="190" spans="1:7" ht="22.5" customHeight="1">
      <c r="A190" s="77" t="s">
        <v>197</v>
      </c>
      <c r="B190" s="72">
        <v>1</v>
      </c>
      <c r="C190" s="94">
        <v>1000</v>
      </c>
      <c r="D190" s="94">
        <v>24400</v>
      </c>
      <c r="E190" s="94">
        <v>1000</v>
      </c>
      <c r="F190" s="94">
        <v>24400</v>
      </c>
      <c r="G190" s="94"/>
    </row>
    <row r="191" spans="1:7" ht="22.5" customHeight="1">
      <c r="A191" s="54" t="s">
        <v>90</v>
      </c>
      <c r="B191" s="93">
        <f aca="true" t="shared" si="9" ref="B191:G191">SUM(B162:B190)</f>
        <v>1736</v>
      </c>
      <c r="C191" s="73">
        <f t="shared" si="9"/>
        <v>606070</v>
      </c>
      <c r="D191" s="73">
        <f t="shared" si="9"/>
        <v>2379102</v>
      </c>
      <c r="E191" s="94">
        <f t="shared" si="9"/>
        <v>606800</v>
      </c>
      <c r="F191" s="94">
        <f t="shared" si="9"/>
        <v>2379102</v>
      </c>
      <c r="G191" s="94">
        <f t="shared" si="9"/>
        <v>0</v>
      </c>
    </row>
    <row r="192" spans="1:7" ht="22.5" customHeight="1">
      <c r="A192" s="147" t="s">
        <v>70</v>
      </c>
      <c r="B192" s="147"/>
      <c r="C192" s="147"/>
      <c r="D192" s="147"/>
      <c r="E192" s="147"/>
      <c r="F192" s="147"/>
      <c r="G192" s="147"/>
    </row>
    <row r="193" spans="1:7" ht="22.5" customHeight="1">
      <c r="A193" s="98"/>
      <c r="B193" s="99"/>
      <c r="C193" s="100"/>
      <c r="D193" s="100"/>
      <c r="E193" s="100"/>
      <c r="F193" s="100"/>
      <c r="G193" s="101"/>
    </row>
    <row r="194" spans="1:7" ht="22.5" customHeight="1">
      <c r="A194" s="68"/>
      <c r="B194" s="69" t="s">
        <v>78</v>
      </c>
      <c r="C194" s="146" t="s">
        <v>31</v>
      </c>
      <c r="D194" s="146"/>
      <c r="E194" s="146" t="s">
        <v>32</v>
      </c>
      <c r="F194" s="146"/>
      <c r="G194" s="102" t="s">
        <v>33</v>
      </c>
    </row>
    <row r="195" spans="1:7" ht="22.5" customHeight="1">
      <c r="A195" s="72" t="s">
        <v>35</v>
      </c>
      <c r="B195" s="72" t="s">
        <v>79</v>
      </c>
      <c r="C195" s="73" t="s">
        <v>9</v>
      </c>
      <c r="D195" s="73" t="s">
        <v>36</v>
      </c>
      <c r="E195" s="73" t="s">
        <v>9</v>
      </c>
      <c r="F195" s="73" t="s">
        <v>36</v>
      </c>
      <c r="G195" s="73" t="s">
        <v>34</v>
      </c>
    </row>
    <row r="196" spans="1:7" ht="22.5" customHeight="1">
      <c r="A196" s="74" t="s">
        <v>114</v>
      </c>
      <c r="B196" s="75"/>
      <c r="C196" s="76"/>
      <c r="D196" s="76"/>
      <c r="E196" s="76"/>
      <c r="F196" s="76"/>
      <c r="G196" s="76"/>
    </row>
    <row r="197" spans="1:7" ht="22.5" customHeight="1">
      <c r="A197" s="77" t="s">
        <v>82</v>
      </c>
      <c r="B197" s="78">
        <v>4</v>
      </c>
      <c r="C197" s="79">
        <v>59153</v>
      </c>
      <c r="D197" s="79">
        <v>239765</v>
      </c>
      <c r="E197" s="79">
        <v>59153</v>
      </c>
      <c r="F197" s="79">
        <v>239765</v>
      </c>
      <c r="G197" s="79"/>
    </row>
    <row r="198" spans="1:7" ht="22.5" customHeight="1">
      <c r="A198" s="77" t="s">
        <v>59</v>
      </c>
      <c r="B198" s="78"/>
      <c r="C198" s="91">
        <v>0</v>
      </c>
      <c r="D198" s="91">
        <v>0</v>
      </c>
      <c r="E198" s="91">
        <v>0</v>
      </c>
      <c r="F198" s="91">
        <v>0</v>
      </c>
      <c r="G198" s="79"/>
    </row>
    <row r="199" spans="1:7" ht="22.5" customHeight="1">
      <c r="A199" s="87" t="s">
        <v>60</v>
      </c>
      <c r="B199" s="88"/>
      <c r="C199" s="89"/>
      <c r="D199" s="89"/>
      <c r="E199" s="89"/>
      <c r="F199" s="89"/>
      <c r="G199" s="89"/>
    </row>
    <row r="200" spans="1:7" ht="22.5" customHeight="1">
      <c r="A200" s="110" t="s">
        <v>61</v>
      </c>
      <c r="B200" s="106">
        <f>SUM(B192:B199)</f>
        <v>4</v>
      </c>
      <c r="C200" s="86">
        <f>SUM(C197:C199)</f>
        <v>59153</v>
      </c>
      <c r="D200" s="86">
        <f>SUM(D197:D199)</f>
        <v>239765</v>
      </c>
      <c r="E200" s="86">
        <f>SUM(E197:E199)</f>
        <v>59153</v>
      </c>
      <c r="F200" s="86">
        <f>SUM(F197:F199)</f>
        <v>239765</v>
      </c>
      <c r="G200" s="86">
        <f>SUM(G197:G199)</f>
        <v>0</v>
      </c>
    </row>
    <row r="201" spans="1:7" ht="22.5" customHeight="1">
      <c r="A201" s="87" t="s">
        <v>115</v>
      </c>
      <c r="B201" s="88"/>
      <c r="C201" s="89"/>
      <c r="D201" s="89"/>
      <c r="E201" s="89"/>
      <c r="F201" s="89"/>
      <c r="G201" s="89"/>
    </row>
    <row r="202" spans="1:7" ht="22.5" customHeight="1">
      <c r="A202" s="107" t="s">
        <v>62</v>
      </c>
      <c r="B202" s="108">
        <v>1</v>
      </c>
      <c r="C202" s="109">
        <v>373.34</v>
      </c>
      <c r="D202" s="109">
        <v>290686.48</v>
      </c>
      <c r="E202" s="109">
        <v>373.34</v>
      </c>
      <c r="F202" s="91">
        <v>290686.48</v>
      </c>
      <c r="G202" s="79"/>
    </row>
    <row r="203" spans="1:7" ht="22.5" customHeight="1">
      <c r="A203" s="77" t="s">
        <v>63</v>
      </c>
      <c r="B203" s="122"/>
      <c r="C203" s="109">
        <v>0</v>
      </c>
      <c r="D203" s="109">
        <v>0</v>
      </c>
      <c r="E203" s="109">
        <v>0</v>
      </c>
      <c r="F203" s="91">
        <v>0</v>
      </c>
      <c r="G203" s="79"/>
    </row>
    <row r="204" spans="1:7" ht="22.5" customHeight="1">
      <c r="A204" s="77" t="s">
        <v>377</v>
      </c>
      <c r="B204" s="122"/>
      <c r="C204" s="109">
        <v>0</v>
      </c>
      <c r="D204" s="109">
        <v>0</v>
      </c>
      <c r="E204" s="109">
        <v>0</v>
      </c>
      <c r="F204" s="91">
        <v>0</v>
      </c>
      <c r="G204" s="79"/>
    </row>
    <row r="205" spans="1:7" ht="22.5" customHeight="1">
      <c r="A205" s="77" t="s">
        <v>381</v>
      </c>
      <c r="B205" s="122">
        <v>1</v>
      </c>
      <c r="C205" s="109">
        <v>10000</v>
      </c>
      <c r="D205" s="109">
        <v>146800</v>
      </c>
      <c r="E205" s="109">
        <v>10000</v>
      </c>
      <c r="F205" s="91">
        <v>146800</v>
      </c>
      <c r="G205" s="79"/>
    </row>
    <row r="206" spans="1:7" ht="22.5" customHeight="1">
      <c r="A206" s="77" t="s">
        <v>382</v>
      </c>
      <c r="B206" s="78">
        <v>9</v>
      </c>
      <c r="C206" s="79">
        <v>2580</v>
      </c>
      <c r="D206" s="79">
        <v>15960</v>
      </c>
      <c r="E206" s="79">
        <v>2610</v>
      </c>
      <c r="F206" s="79">
        <v>15960</v>
      </c>
      <c r="G206" s="79"/>
    </row>
    <row r="207" spans="1:7" ht="22.5" customHeight="1">
      <c r="A207" s="77" t="s">
        <v>227</v>
      </c>
      <c r="B207" s="72">
        <v>2</v>
      </c>
      <c r="C207" s="94">
        <v>15891.65</v>
      </c>
      <c r="D207" s="94">
        <v>45092.37</v>
      </c>
      <c r="E207" s="94">
        <v>15891.65</v>
      </c>
      <c r="F207" s="94">
        <v>45092.37</v>
      </c>
      <c r="G207" s="94"/>
    </row>
    <row r="208" spans="1:7" ht="22.5" customHeight="1">
      <c r="A208" s="110" t="s">
        <v>66</v>
      </c>
      <c r="B208" s="144">
        <f aca="true" t="shared" si="10" ref="B208:G208">SUM(B202:B207)</f>
        <v>13</v>
      </c>
      <c r="C208" s="73">
        <f t="shared" si="10"/>
        <v>28844.989999999998</v>
      </c>
      <c r="D208" s="73">
        <f t="shared" si="10"/>
        <v>498538.85</v>
      </c>
      <c r="E208" s="73">
        <f t="shared" si="10"/>
        <v>28874.989999999998</v>
      </c>
      <c r="F208" s="73">
        <f t="shared" si="10"/>
        <v>498538.85</v>
      </c>
      <c r="G208" s="73">
        <f t="shared" si="10"/>
        <v>0</v>
      </c>
    </row>
    <row r="209" spans="1:7" ht="22.5" customHeight="1">
      <c r="A209" s="110" t="s">
        <v>67</v>
      </c>
      <c r="B209" s="93">
        <f aca="true" t="shared" si="11" ref="B209:G209">SUM(B159+B191+B200+B208)</f>
        <v>1850</v>
      </c>
      <c r="C209" s="70">
        <f t="shared" si="11"/>
        <v>999681.09</v>
      </c>
      <c r="D209" s="70">
        <f t="shared" si="11"/>
        <v>5212106.88</v>
      </c>
      <c r="E209" s="70">
        <f t="shared" si="11"/>
        <v>1000401.73</v>
      </c>
      <c r="F209" s="70">
        <f t="shared" si="11"/>
        <v>5212067.52</v>
      </c>
      <c r="G209" s="70">
        <f t="shared" si="11"/>
        <v>39.36</v>
      </c>
    </row>
    <row r="210" spans="1:7" ht="22.5" customHeight="1">
      <c r="A210" s="110" t="s">
        <v>174</v>
      </c>
      <c r="B210" s="106"/>
      <c r="C210" s="86">
        <v>1534.35</v>
      </c>
      <c r="D210" s="86">
        <v>1717.21</v>
      </c>
      <c r="E210" s="86">
        <v>1534.35</v>
      </c>
      <c r="F210" s="86">
        <v>1717.21</v>
      </c>
      <c r="G210" s="86"/>
    </row>
    <row r="211" spans="1:7" ht="22.5" customHeight="1" thickBot="1">
      <c r="A211" s="112" t="s">
        <v>69</v>
      </c>
      <c r="B211" s="93">
        <f>SUM(B209-B210)</f>
        <v>1850</v>
      </c>
      <c r="C211" s="114">
        <f>C209-C210</f>
        <v>998146.74</v>
      </c>
      <c r="D211" s="114">
        <f>D209-D210</f>
        <v>5210389.67</v>
      </c>
      <c r="E211" s="114">
        <f>E209-E210</f>
        <v>998867.38</v>
      </c>
      <c r="F211" s="114">
        <f>F209-F210</f>
        <v>5210350.31</v>
      </c>
      <c r="G211" s="114">
        <f>G209-G210</f>
        <v>39.36</v>
      </c>
    </row>
    <row r="212" spans="1:7" ht="22.5" customHeight="1" thickTop="1">
      <c r="A212" s="135"/>
      <c r="B212" s="136"/>
      <c r="C212" s="97"/>
      <c r="D212" s="97"/>
      <c r="E212" s="97"/>
      <c r="F212" s="97"/>
      <c r="G212" s="97"/>
    </row>
    <row r="213" spans="1:7" ht="22.5" customHeight="1">
      <c r="A213" s="134"/>
      <c r="B213" s="115"/>
      <c r="C213" s="97"/>
      <c r="D213" s="97"/>
      <c r="E213" s="97"/>
      <c r="F213" s="97"/>
      <c r="G213" s="97"/>
    </row>
    <row r="214" spans="1:7" ht="22.5" customHeight="1">
      <c r="A214" s="64"/>
      <c r="B214" s="66"/>
      <c r="C214" s="97"/>
      <c r="D214" s="97" t="s">
        <v>12</v>
      </c>
      <c r="E214" s="97"/>
      <c r="F214" s="97"/>
      <c r="G214" s="97"/>
    </row>
    <row r="215" spans="1:7" ht="22.5" customHeight="1">
      <c r="A215" s="64" t="s">
        <v>324</v>
      </c>
      <c r="B215" s="66"/>
      <c r="C215" s="97"/>
      <c r="D215" s="97" t="s">
        <v>325</v>
      </c>
      <c r="E215" s="97"/>
      <c r="F215" s="97"/>
      <c r="G215" s="97"/>
    </row>
    <row r="216" spans="1:7" ht="22.5" customHeight="1">
      <c r="A216" s="128" t="s">
        <v>222</v>
      </c>
      <c r="B216" s="129"/>
      <c r="C216" s="67"/>
      <c r="D216" s="97" t="s">
        <v>11</v>
      </c>
      <c r="E216" s="97"/>
      <c r="F216" s="97"/>
      <c r="G216" s="97"/>
    </row>
    <row r="217" spans="1:7" ht="22.5" customHeight="1">
      <c r="A217" s="64"/>
      <c r="B217" s="66"/>
      <c r="C217" s="67"/>
      <c r="D217" s="97" t="s">
        <v>10</v>
      </c>
      <c r="E217" s="97"/>
      <c r="F217" s="97"/>
      <c r="G217" s="97"/>
    </row>
    <row r="218" spans="1:7" ht="22.5" customHeight="1">
      <c r="A218" s="64"/>
      <c r="B218" s="66"/>
      <c r="C218" s="67"/>
      <c r="D218" s="97"/>
      <c r="E218" s="97"/>
      <c r="F218" s="97"/>
      <c r="G218" s="97"/>
    </row>
    <row r="219" spans="1:7" ht="22.5" customHeight="1">
      <c r="A219" s="134" t="s">
        <v>322</v>
      </c>
      <c r="B219" s="115"/>
      <c r="C219" s="97"/>
      <c r="D219" s="97"/>
      <c r="E219" s="97"/>
      <c r="F219" s="97"/>
      <c r="G219" s="97"/>
    </row>
    <row r="220" spans="1:7" ht="22.5" customHeight="1">
      <c r="A220" s="95" t="s">
        <v>340</v>
      </c>
      <c r="B220" s="137" t="s">
        <v>78</v>
      </c>
      <c r="C220" s="97">
        <v>998146.74</v>
      </c>
      <c r="D220" s="97"/>
      <c r="E220" s="97"/>
      <c r="F220" s="97"/>
      <c r="G220" s="97"/>
    </row>
    <row r="221" spans="1:8" ht="22.5" customHeight="1">
      <c r="A221" s="95" t="s">
        <v>329</v>
      </c>
      <c r="B221" s="137" t="s">
        <v>78</v>
      </c>
      <c r="C221" s="97">
        <v>982255.09</v>
      </c>
      <c r="D221" s="97"/>
      <c r="E221" s="97"/>
      <c r="F221" s="97"/>
      <c r="G221" s="97"/>
      <c r="H221" s="14"/>
    </row>
    <row r="222" spans="1:8" ht="22.5" customHeight="1" thickBot="1">
      <c r="A222" s="95" t="s">
        <v>341</v>
      </c>
      <c r="B222" s="115"/>
      <c r="C222" s="138">
        <f>SUM(C220-C221)</f>
        <v>15891.650000000023</v>
      </c>
      <c r="D222" s="97"/>
      <c r="E222" s="97"/>
      <c r="F222" s="97"/>
      <c r="G222" s="97"/>
      <c r="H222" s="14"/>
    </row>
    <row r="223" spans="1:8" ht="22.5" customHeight="1" thickTop="1">
      <c r="A223" s="145" t="s">
        <v>58</v>
      </c>
      <c r="B223" s="145"/>
      <c r="C223" s="145"/>
      <c r="D223" s="145"/>
      <c r="E223" s="145"/>
      <c r="F223" s="145"/>
      <c r="G223" s="145"/>
      <c r="H223" s="14"/>
    </row>
    <row r="224" spans="1:8" ht="22.5" customHeight="1">
      <c r="A224" s="145" t="s">
        <v>387</v>
      </c>
      <c r="B224" s="145"/>
      <c r="C224" s="145"/>
      <c r="D224" s="145"/>
      <c r="E224" s="145"/>
      <c r="F224" s="145"/>
      <c r="G224" s="145"/>
      <c r="H224" s="14"/>
    </row>
    <row r="225" spans="1:8" ht="22.5" customHeight="1">
      <c r="A225" s="142"/>
      <c r="B225" s="143" t="s">
        <v>78</v>
      </c>
      <c r="C225" s="146" t="s">
        <v>31</v>
      </c>
      <c r="D225" s="146"/>
      <c r="E225" s="146" t="s">
        <v>32</v>
      </c>
      <c r="F225" s="146"/>
      <c r="G225" s="71" t="s">
        <v>33</v>
      </c>
      <c r="H225" s="14"/>
    </row>
    <row r="226" spans="1:8" ht="22.5" customHeight="1">
      <c r="A226" s="72" t="s">
        <v>35</v>
      </c>
      <c r="B226" s="72" t="s">
        <v>79</v>
      </c>
      <c r="C226" s="73" t="s">
        <v>9</v>
      </c>
      <c r="D226" s="73" t="s">
        <v>36</v>
      </c>
      <c r="E226" s="73" t="s">
        <v>9</v>
      </c>
      <c r="F226" s="73" t="s">
        <v>36</v>
      </c>
      <c r="G226" s="73" t="s">
        <v>34</v>
      </c>
      <c r="H226" s="14"/>
    </row>
    <row r="227" spans="1:8" ht="22.5" customHeight="1">
      <c r="A227" s="74" t="s">
        <v>108</v>
      </c>
      <c r="B227" s="75"/>
      <c r="C227" s="76"/>
      <c r="D227" s="76"/>
      <c r="E227" s="76"/>
      <c r="F227" s="76"/>
      <c r="G227" s="76"/>
      <c r="H227" s="14"/>
    </row>
    <row r="228" spans="1:8" ht="22.5" customHeight="1">
      <c r="A228" s="77" t="s">
        <v>37</v>
      </c>
      <c r="B228" s="78">
        <v>2</v>
      </c>
      <c r="C228" s="79">
        <v>18502.5</v>
      </c>
      <c r="D228" s="79">
        <v>1212777.5</v>
      </c>
      <c r="E228" s="79">
        <v>18502.5</v>
      </c>
      <c r="F228" s="79">
        <v>1212777.5</v>
      </c>
      <c r="G228" s="79"/>
      <c r="H228" s="14"/>
    </row>
    <row r="229" spans="1:8" ht="22.5" customHeight="1">
      <c r="A229" s="77" t="s">
        <v>39</v>
      </c>
      <c r="B229" s="80"/>
      <c r="C229" s="79">
        <v>0</v>
      </c>
      <c r="D229" s="79">
        <v>34344.12</v>
      </c>
      <c r="E229" s="79">
        <v>0</v>
      </c>
      <c r="F229" s="79">
        <v>34344.12</v>
      </c>
      <c r="G229" s="79"/>
      <c r="H229" s="14"/>
    </row>
    <row r="230" spans="1:8" ht="22.5" customHeight="1">
      <c r="A230" s="77" t="s">
        <v>41</v>
      </c>
      <c r="B230" s="78">
        <v>253</v>
      </c>
      <c r="C230" s="79">
        <v>1073314.51</v>
      </c>
      <c r="D230" s="79">
        <v>1579332.86</v>
      </c>
      <c r="E230" s="79">
        <v>1073314.51</v>
      </c>
      <c r="F230" s="79">
        <v>1579332.86</v>
      </c>
      <c r="G230" s="79"/>
      <c r="H230" s="14"/>
    </row>
    <row r="231" spans="1:8" ht="22.5" customHeight="1">
      <c r="A231" s="77" t="s">
        <v>374</v>
      </c>
      <c r="B231" s="78">
        <v>29</v>
      </c>
      <c r="C231" s="79">
        <v>22635.5</v>
      </c>
      <c r="D231" s="79">
        <v>154281.92</v>
      </c>
      <c r="E231" s="79">
        <v>22674.86</v>
      </c>
      <c r="F231" s="79">
        <v>154281.92</v>
      </c>
      <c r="G231" s="79"/>
      <c r="H231" s="14"/>
    </row>
    <row r="232" spans="1:8" ht="22.5" customHeight="1">
      <c r="A232" s="77" t="s">
        <v>375</v>
      </c>
      <c r="B232" s="69">
        <v>6</v>
      </c>
      <c r="C232" s="130">
        <v>85244.92</v>
      </c>
      <c r="D232" s="130">
        <v>313662.06</v>
      </c>
      <c r="E232" s="130">
        <v>85244.92</v>
      </c>
      <c r="F232" s="130">
        <v>313662.06</v>
      </c>
      <c r="G232" s="130"/>
      <c r="H232" s="14"/>
    </row>
    <row r="233" spans="1:8" ht="22.5" customHeight="1">
      <c r="A233" s="110" t="s">
        <v>44</v>
      </c>
      <c r="B233" s="85">
        <f aca="true" t="shared" si="12" ref="B233:G233">SUM(B228:B232)</f>
        <v>290</v>
      </c>
      <c r="C233" s="86">
        <f t="shared" si="12"/>
        <v>1199697.43</v>
      </c>
      <c r="D233" s="86">
        <f t="shared" si="12"/>
        <v>3294398.4600000004</v>
      </c>
      <c r="E233" s="86">
        <f t="shared" si="12"/>
        <v>1199736.79</v>
      </c>
      <c r="F233" s="86">
        <f t="shared" si="12"/>
        <v>3294398.4600000004</v>
      </c>
      <c r="G233" s="86">
        <f t="shared" si="12"/>
        <v>0</v>
      </c>
      <c r="H233" s="14"/>
    </row>
    <row r="234" spans="1:7" ht="22.5" customHeight="1">
      <c r="A234" s="87" t="s">
        <v>321</v>
      </c>
      <c r="B234" s="88"/>
      <c r="C234" s="89"/>
      <c r="D234" s="89"/>
      <c r="E234" s="89"/>
      <c r="F234" s="89"/>
      <c r="G234" s="89"/>
    </row>
    <row r="235" spans="1:7" ht="22.5" customHeight="1">
      <c r="A235" s="77" t="s">
        <v>110</v>
      </c>
      <c r="B235" s="78"/>
      <c r="C235" s="79"/>
      <c r="D235" s="79"/>
      <c r="E235" s="79"/>
      <c r="F235" s="79"/>
      <c r="G235" s="79"/>
    </row>
    <row r="236" spans="1:7" ht="22.5" customHeight="1">
      <c r="A236" s="77" t="s">
        <v>45</v>
      </c>
      <c r="B236" s="80">
        <v>627</v>
      </c>
      <c r="C236" s="79">
        <v>360900</v>
      </c>
      <c r="D236" s="79">
        <v>2031380</v>
      </c>
      <c r="E236" s="79">
        <v>360900</v>
      </c>
      <c r="F236" s="79">
        <v>2031380</v>
      </c>
      <c r="G236" s="79"/>
    </row>
    <row r="237" spans="1:7" ht="22.5" customHeight="1">
      <c r="A237" s="77" t="s">
        <v>46</v>
      </c>
      <c r="B237" s="78">
        <v>124</v>
      </c>
      <c r="C237" s="79">
        <v>36750</v>
      </c>
      <c r="D237" s="79">
        <v>183750</v>
      </c>
      <c r="E237" s="79">
        <v>36750</v>
      </c>
      <c r="F237" s="79">
        <v>183750</v>
      </c>
      <c r="G237" s="79"/>
    </row>
    <row r="238" spans="1:8" ht="22.5" customHeight="1">
      <c r="A238" s="77" t="s">
        <v>47</v>
      </c>
      <c r="B238" s="78">
        <v>4</v>
      </c>
      <c r="C238" s="79">
        <v>1696</v>
      </c>
      <c r="D238" s="79">
        <v>18583</v>
      </c>
      <c r="E238" s="79">
        <v>1696</v>
      </c>
      <c r="F238" s="79">
        <v>18583</v>
      </c>
      <c r="G238" s="79"/>
      <c r="H238" s="14"/>
    </row>
    <row r="239" spans="1:8" ht="22.5" customHeight="1">
      <c r="A239" s="77" t="s">
        <v>366</v>
      </c>
      <c r="B239" s="78"/>
      <c r="C239" s="79"/>
      <c r="D239" s="79"/>
      <c r="E239" s="79"/>
      <c r="F239" s="79"/>
      <c r="G239" s="79"/>
      <c r="H239" s="14"/>
    </row>
    <row r="240" spans="1:8" ht="22.5" customHeight="1">
      <c r="A240" s="77" t="s">
        <v>100</v>
      </c>
      <c r="B240" s="78">
        <v>8</v>
      </c>
      <c r="C240" s="79">
        <v>24750</v>
      </c>
      <c r="D240" s="79">
        <v>178250</v>
      </c>
      <c r="E240" s="79">
        <v>24750</v>
      </c>
      <c r="F240" s="79">
        <v>178250</v>
      </c>
      <c r="G240" s="79"/>
      <c r="H240" s="14"/>
    </row>
    <row r="241" spans="1:8" ht="22.5" customHeight="1">
      <c r="A241" s="77" t="s">
        <v>367</v>
      </c>
      <c r="B241" s="78"/>
      <c r="C241" s="79">
        <v>0</v>
      </c>
      <c r="D241" s="79">
        <v>0</v>
      </c>
      <c r="E241" s="79">
        <v>0</v>
      </c>
      <c r="F241" s="79">
        <v>0</v>
      </c>
      <c r="G241" s="79"/>
      <c r="H241" s="14"/>
    </row>
    <row r="242" spans="1:8" ht="22.5" customHeight="1">
      <c r="A242" s="77" t="s">
        <v>368</v>
      </c>
      <c r="B242" s="80"/>
      <c r="C242" s="79">
        <v>0</v>
      </c>
      <c r="D242" s="79">
        <v>325</v>
      </c>
      <c r="E242" s="79">
        <v>0</v>
      </c>
      <c r="F242" s="79">
        <v>325</v>
      </c>
      <c r="G242" s="79"/>
      <c r="H242" s="14"/>
    </row>
    <row r="243" spans="1:8" ht="22.5" customHeight="1">
      <c r="A243" s="77" t="s">
        <v>369</v>
      </c>
      <c r="B243" s="78"/>
      <c r="C243" s="79"/>
      <c r="D243" s="79"/>
      <c r="E243" s="79"/>
      <c r="F243" s="79"/>
      <c r="G243" s="79"/>
      <c r="H243" s="14"/>
    </row>
    <row r="244" spans="1:8" ht="22.5" customHeight="1">
      <c r="A244" s="77" t="s">
        <v>49</v>
      </c>
      <c r="B244" s="78">
        <v>17</v>
      </c>
      <c r="C244" s="79">
        <v>1100</v>
      </c>
      <c r="D244" s="79">
        <v>5640</v>
      </c>
      <c r="E244" s="79">
        <v>1100</v>
      </c>
      <c r="F244" s="79">
        <v>5640</v>
      </c>
      <c r="G244" s="79"/>
      <c r="H244" s="14"/>
    </row>
    <row r="245" spans="1:8" ht="22.5" customHeight="1">
      <c r="A245" s="77" t="s">
        <v>370</v>
      </c>
      <c r="B245" s="78">
        <v>12</v>
      </c>
      <c r="C245" s="79">
        <v>530</v>
      </c>
      <c r="D245" s="79">
        <v>3100</v>
      </c>
      <c r="E245" s="79">
        <v>530</v>
      </c>
      <c r="F245" s="79">
        <v>3100</v>
      </c>
      <c r="G245" s="79"/>
      <c r="H245" s="14"/>
    </row>
    <row r="246" spans="1:8" ht="22.5" customHeight="1">
      <c r="A246" s="77" t="s">
        <v>111</v>
      </c>
      <c r="B246" s="78"/>
      <c r="C246" s="79"/>
      <c r="D246" s="79"/>
      <c r="E246" s="79"/>
      <c r="F246" s="79"/>
      <c r="G246" s="79"/>
      <c r="H246" s="14"/>
    </row>
    <row r="247" spans="1:8" ht="22.5" customHeight="1">
      <c r="A247" s="77" t="s">
        <v>50</v>
      </c>
      <c r="B247" s="78"/>
      <c r="C247" s="79"/>
      <c r="D247" s="79"/>
      <c r="E247" s="79"/>
      <c r="F247" s="79"/>
      <c r="G247" s="79"/>
      <c r="H247" s="14"/>
    </row>
    <row r="248" spans="1:8" ht="22.5" customHeight="1">
      <c r="A248" s="77" t="s">
        <v>51</v>
      </c>
      <c r="B248" s="78"/>
      <c r="C248" s="79">
        <v>0</v>
      </c>
      <c r="D248" s="79">
        <v>37615</v>
      </c>
      <c r="E248" s="79">
        <v>0</v>
      </c>
      <c r="F248" s="79">
        <v>37615</v>
      </c>
      <c r="G248" s="79"/>
      <c r="H248" s="14"/>
    </row>
    <row r="249" spans="1:8" ht="22.5" customHeight="1">
      <c r="A249" s="77" t="s">
        <v>52</v>
      </c>
      <c r="B249" s="78"/>
      <c r="C249" s="79"/>
      <c r="D249" s="79"/>
      <c r="E249" s="79"/>
      <c r="F249" s="79"/>
      <c r="G249" s="79"/>
      <c r="H249" s="14"/>
    </row>
    <row r="250" spans="1:8" ht="22.5" customHeight="1">
      <c r="A250" s="77" t="s">
        <v>53</v>
      </c>
      <c r="B250" s="78"/>
      <c r="C250" s="79">
        <v>0</v>
      </c>
      <c r="D250" s="79">
        <v>21420</v>
      </c>
      <c r="E250" s="79">
        <v>0</v>
      </c>
      <c r="F250" s="79">
        <v>21420</v>
      </c>
      <c r="G250" s="79"/>
      <c r="H250" s="14"/>
    </row>
    <row r="251" spans="1:8" ht="22.5" customHeight="1">
      <c r="A251" s="77" t="s">
        <v>91</v>
      </c>
      <c r="B251" s="78"/>
      <c r="C251" s="79"/>
      <c r="D251" s="79"/>
      <c r="E251" s="79"/>
      <c r="F251" s="79"/>
      <c r="G251" s="79"/>
      <c r="H251" s="14"/>
    </row>
    <row r="252" spans="1:8" ht="22.5" customHeight="1">
      <c r="A252" s="77" t="s">
        <v>92</v>
      </c>
      <c r="B252" s="78"/>
      <c r="C252" s="79">
        <v>0</v>
      </c>
      <c r="D252" s="79">
        <v>4430</v>
      </c>
      <c r="E252" s="79">
        <v>0</v>
      </c>
      <c r="F252" s="79">
        <v>4430</v>
      </c>
      <c r="G252" s="79"/>
      <c r="H252" s="14"/>
    </row>
    <row r="253" spans="1:7" ht="22.5" customHeight="1">
      <c r="A253" s="77" t="s">
        <v>371</v>
      </c>
      <c r="B253" s="78"/>
      <c r="C253" s="79">
        <v>0</v>
      </c>
      <c r="D253" s="79">
        <v>20500</v>
      </c>
      <c r="E253" s="79">
        <v>0</v>
      </c>
      <c r="F253" s="79">
        <v>20500</v>
      </c>
      <c r="G253" s="79"/>
    </row>
    <row r="254" spans="1:7" ht="22.5" customHeight="1">
      <c r="A254" s="77" t="s">
        <v>372</v>
      </c>
      <c r="B254" s="78">
        <v>3</v>
      </c>
      <c r="C254" s="91">
        <v>225</v>
      </c>
      <c r="D254" s="79">
        <v>360</v>
      </c>
      <c r="E254" s="91">
        <v>225</v>
      </c>
      <c r="F254" s="79">
        <v>360</v>
      </c>
      <c r="G254" s="79"/>
    </row>
    <row r="255" spans="1:7" ht="22.5" customHeight="1">
      <c r="A255" s="77" t="s">
        <v>87</v>
      </c>
      <c r="B255" s="78"/>
      <c r="C255" s="91"/>
      <c r="D255" s="79"/>
      <c r="E255" s="91"/>
      <c r="F255" s="79"/>
      <c r="G255" s="79"/>
    </row>
    <row r="256" spans="1:7" ht="22.5" customHeight="1">
      <c r="A256" s="77" t="s">
        <v>88</v>
      </c>
      <c r="B256" s="78"/>
      <c r="C256" s="79">
        <v>0</v>
      </c>
      <c r="D256" s="79">
        <v>3000</v>
      </c>
      <c r="E256" s="79">
        <v>0</v>
      </c>
      <c r="F256" s="79">
        <v>3000</v>
      </c>
      <c r="G256" s="79"/>
    </row>
    <row r="257" spans="1:7" ht="22.5" customHeight="1">
      <c r="A257" s="77" t="s">
        <v>112</v>
      </c>
      <c r="B257" s="78"/>
      <c r="C257" s="79"/>
      <c r="D257" s="79"/>
      <c r="E257" s="79"/>
      <c r="F257" s="79"/>
      <c r="G257" s="79"/>
    </row>
    <row r="258" spans="1:7" ht="22.5" customHeight="1">
      <c r="A258" s="77" t="s">
        <v>55</v>
      </c>
      <c r="B258" s="78">
        <v>564</v>
      </c>
      <c r="C258" s="79">
        <v>128150</v>
      </c>
      <c r="D258" s="79">
        <v>395220</v>
      </c>
      <c r="E258" s="79">
        <v>128150</v>
      </c>
      <c r="F258" s="79">
        <v>395220</v>
      </c>
      <c r="G258" s="79"/>
    </row>
    <row r="259" spans="1:7" ht="22.5" customHeight="1">
      <c r="A259" s="77" t="s">
        <v>113</v>
      </c>
      <c r="B259" s="78"/>
      <c r="C259" s="79"/>
      <c r="D259" s="79"/>
      <c r="E259" s="79"/>
      <c r="F259" s="79"/>
      <c r="G259" s="79"/>
    </row>
    <row r="260" spans="1:7" ht="22.5" customHeight="1">
      <c r="A260" s="77" t="s">
        <v>56</v>
      </c>
      <c r="B260" s="80"/>
      <c r="C260" s="79">
        <v>0</v>
      </c>
      <c r="D260" s="79">
        <v>0</v>
      </c>
      <c r="E260" s="79">
        <v>0</v>
      </c>
      <c r="F260" s="79">
        <v>0</v>
      </c>
      <c r="G260" s="79"/>
    </row>
    <row r="261" spans="1:7" ht="22.5" customHeight="1">
      <c r="A261" s="77" t="s">
        <v>195</v>
      </c>
      <c r="B261" s="80"/>
      <c r="C261" s="79">
        <v>0</v>
      </c>
      <c r="D261" s="79">
        <v>750</v>
      </c>
      <c r="E261" s="79">
        <v>0</v>
      </c>
      <c r="F261" s="79">
        <v>750</v>
      </c>
      <c r="G261" s="79"/>
    </row>
    <row r="262" spans="1:7" ht="22.5" customHeight="1">
      <c r="A262" s="77" t="s">
        <v>196</v>
      </c>
      <c r="B262" s="78">
        <v>2</v>
      </c>
      <c r="C262" s="91">
        <v>40</v>
      </c>
      <c r="D262" s="91">
        <v>4520</v>
      </c>
      <c r="E262" s="91">
        <v>40</v>
      </c>
      <c r="F262" s="91">
        <v>4520</v>
      </c>
      <c r="G262" s="79"/>
    </row>
    <row r="263" spans="1:7" ht="22.5" customHeight="1">
      <c r="A263" s="77" t="s">
        <v>334</v>
      </c>
      <c r="B263" s="78"/>
      <c r="C263" s="79"/>
      <c r="D263" s="79"/>
      <c r="E263" s="79"/>
      <c r="F263" s="79"/>
      <c r="G263" s="79"/>
    </row>
    <row r="264" spans="1:7" ht="22.5" customHeight="1">
      <c r="A264" s="77" t="s">
        <v>197</v>
      </c>
      <c r="B264" s="72">
        <v>5</v>
      </c>
      <c r="C264" s="94">
        <v>23400</v>
      </c>
      <c r="D264" s="94">
        <v>47800</v>
      </c>
      <c r="E264" s="94">
        <v>23400</v>
      </c>
      <c r="F264" s="94">
        <v>47800</v>
      </c>
      <c r="G264" s="94"/>
    </row>
    <row r="265" spans="1:7" ht="22.5" customHeight="1">
      <c r="A265" s="54" t="s">
        <v>90</v>
      </c>
      <c r="B265" s="93">
        <f aca="true" t="shared" si="13" ref="B265:G265">SUM(B236:B264)</f>
        <v>1366</v>
      </c>
      <c r="C265" s="73">
        <f t="shared" si="13"/>
        <v>577541</v>
      </c>
      <c r="D265" s="73">
        <f t="shared" si="13"/>
        <v>2956643</v>
      </c>
      <c r="E265" s="94">
        <f t="shared" si="13"/>
        <v>577541</v>
      </c>
      <c r="F265" s="94">
        <f t="shared" si="13"/>
        <v>2956643</v>
      </c>
      <c r="G265" s="94">
        <f t="shared" si="13"/>
        <v>0</v>
      </c>
    </row>
    <row r="266" spans="1:7" ht="22.5" customHeight="1">
      <c r="A266" s="147" t="s">
        <v>70</v>
      </c>
      <c r="B266" s="147"/>
      <c r="C266" s="147"/>
      <c r="D266" s="147"/>
      <c r="E266" s="147"/>
      <c r="F266" s="147"/>
      <c r="G266" s="147"/>
    </row>
    <row r="267" spans="1:7" ht="22.5" customHeight="1">
      <c r="A267" s="98"/>
      <c r="B267" s="99"/>
      <c r="C267" s="100"/>
      <c r="D267" s="100"/>
      <c r="E267" s="100"/>
      <c r="F267" s="100"/>
      <c r="G267" s="101"/>
    </row>
    <row r="268" spans="1:7" ht="22.5" customHeight="1">
      <c r="A268" s="68"/>
      <c r="B268" s="69" t="s">
        <v>78</v>
      </c>
      <c r="C268" s="146" t="s">
        <v>31</v>
      </c>
      <c r="D268" s="146"/>
      <c r="E268" s="146" t="s">
        <v>32</v>
      </c>
      <c r="F268" s="146"/>
      <c r="G268" s="102" t="s">
        <v>33</v>
      </c>
    </row>
    <row r="269" spans="1:7" ht="22.5" customHeight="1">
      <c r="A269" s="72" t="s">
        <v>35</v>
      </c>
      <c r="B269" s="72" t="s">
        <v>79</v>
      </c>
      <c r="C269" s="73" t="s">
        <v>9</v>
      </c>
      <c r="D269" s="73" t="s">
        <v>36</v>
      </c>
      <c r="E269" s="73" t="s">
        <v>9</v>
      </c>
      <c r="F269" s="73" t="s">
        <v>36</v>
      </c>
      <c r="G269" s="73" t="s">
        <v>34</v>
      </c>
    </row>
    <row r="270" spans="1:7" ht="22.5" customHeight="1">
      <c r="A270" s="74" t="s">
        <v>114</v>
      </c>
      <c r="B270" s="75"/>
      <c r="C270" s="76"/>
      <c r="D270" s="76"/>
      <c r="E270" s="76"/>
      <c r="F270" s="76"/>
      <c r="G270" s="76"/>
    </row>
    <row r="271" spans="1:7" ht="22.5" customHeight="1">
      <c r="A271" s="77" t="s">
        <v>82</v>
      </c>
      <c r="B271" s="78">
        <v>4</v>
      </c>
      <c r="C271" s="79">
        <v>59153</v>
      </c>
      <c r="D271" s="79">
        <v>298918</v>
      </c>
      <c r="E271" s="79">
        <v>59153</v>
      </c>
      <c r="F271" s="79">
        <v>298918</v>
      </c>
      <c r="G271" s="79"/>
    </row>
    <row r="272" spans="1:7" ht="22.5" customHeight="1">
      <c r="A272" s="77" t="s">
        <v>59</v>
      </c>
      <c r="B272" s="78">
        <v>1</v>
      </c>
      <c r="C272" s="91">
        <v>2321.27</v>
      </c>
      <c r="D272" s="91">
        <v>2321.27</v>
      </c>
      <c r="E272" s="91">
        <v>2321.27</v>
      </c>
      <c r="F272" s="91">
        <v>2321.27</v>
      </c>
      <c r="G272" s="79"/>
    </row>
    <row r="273" spans="1:7" ht="22.5" customHeight="1">
      <c r="A273" s="87" t="s">
        <v>60</v>
      </c>
      <c r="B273" s="88"/>
      <c r="C273" s="89"/>
      <c r="D273" s="89"/>
      <c r="E273" s="89"/>
      <c r="F273" s="89"/>
      <c r="G273" s="89"/>
    </row>
    <row r="274" spans="1:7" ht="22.5" customHeight="1">
      <c r="A274" s="110" t="s">
        <v>61</v>
      </c>
      <c r="B274" s="106">
        <f>SUM(B266:B273)</f>
        <v>5</v>
      </c>
      <c r="C274" s="86">
        <f>SUM(C271:C273)</f>
        <v>61474.27</v>
      </c>
      <c r="D274" s="86">
        <f>SUM(D271:D273)</f>
        <v>301239.27</v>
      </c>
      <c r="E274" s="86">
        <f>SUM(E271:E273)</f>
        <v>61474.27</v>
      </c>
      <c r="F274" s="86">
        <f>SUM(F271:F273)</f>
        <v>301239.27</v>
      </c>
      <c r="G274" s="86">
        <f>SUM(G271:G273)</f>
        <v>0</v>
      </c>
    </row>
    <row r="275" spans="1:7" ht="22.5" customHeight="1">
      <c r="A275" s="87" t="s">
        <v>115</v>
      </c>
      <c r="B275" s="88"/>
      <c r="C275" s="89"/>
      <c r="D275" s="89"/>
      <c r="E275" s="89"/>
      <c r="F275" s="89"/>
      <c r="G275" s="89"/>
    </row>
    <row r="276" spans="1:7" ht="22.5" customHeight="1">
      <c r="A276" s="107" t="s">
        <v>62</v>
      </c>
      <c r="B276" s="108"/>
      <c r="C276" s="109">
        <v>0</v>
      </c>
      <c r="D276" s="109">
        <v>290686.48</v>
      </c>
      <c r="E276" s="109">
        <v>0</v>
      </c>
      <c r="F276" s="91">
        <v>290686.48</v>
      </c>
      <c r="G276" s="79"/>
    </row>
    <row r="277" spans="1:7" ht="22.5" customHeight="1">
      <c r="A277" s="77" t="s">
        <v>63</v>
      </c>
      <c r="B277" s="122"/>
      <c r="C277" s="109">
        <v>0</v>
      </c>
      <c r="D277" s="109">
        <v>0</v>
      </c>
      <c r="E277" s="109">
        <v>0</v>
      </c>
      <c r="F277" s="91">
        <v>0</v>
      </c>
      <c r="G277" s="79"/>
    </row>
    <row r="278" spans="1:7" ht="22.5" customHeight="1">
      <c r="A278" s="77" t="s">
        <v>377</v>
      </c>
      <c r="B278" s="122"/>
      <c r="C278" s="109">
        <v>0</v>
      </c>
      <c r="D278" s="109">
        <v>0</v>
      </c>
      <c r="E278" s="109">
        <v>0</v>
      </c>
      <c r="F278" s="91">
        <v>0</v>
      </c>
      <c r="G278" s="79"/>
    </row>
    <row r="279" spans="1:7" ht="22.5" customHeight="1">
      <c r="A279" s="77" t="s">
        <v>381</v>
      </c>
      <c r="B279" s="122"/>
      <c r="C279" s="109">
        <v>0</v>
      </c>
      <c r="D279" s="109">
        <v>146800</v>
      </c>
      <c r="E279" s="109">
        <v>0</v>
      </c>
      <c r="F279" s="91">
        <v>146800</v>
      </c>
      <c r="G279" s="79"/>
    </row>
    <row r="280" spans="1:7" ht="22.5" customHeight="1">
      <c r="A280" s="77" t="s">
        <v>382</v>
      </c>
      <c r="B280" s="78">
        <v>14</v>
      </c>
      <c r="C280" s="79">
        <v>33025</v>
      </c>
      <c r="D280" s="79">
        <v>48985</v>
      </c>
      <c r="E280" s="79">
        <v>33025</v>
      </c>
      <c r="F280" s="79">
        <v>48985</v>
      </c>
      <c r="G280" s="79"/>
    </row>
    <row r="281" spans="1:7" ht="22.5" customHeight="1">
      <c r="A281" s="77" t="s">
        <v>227</v>
      </c>
      <c r="B281" s="72">
        <v>2</v>
      </c>
      <c r="C281" s="94">
        <v>16409.88</v>
      </c>
      <c r="D281" s="94">
        <v>61502.25</v>
      </c>
      <c r="E281" s="94">
        <v>16409.88</v>
      </c>
      <c r="F281" s="94">
        <v>61502.25</v>
      </c>
      <c r="G281" s="94"/>
    </row>
    <row r="282" spans="1:7" ht="22.5" customHeight="1">
      <c r="A282" s="110" t="s">
        <v>66</v>
      </c>
      <c r="B282" s="144">
        <f aca="true" t="shared" si="14" ref="B282:G282">SUM(B276:B281)</f>
        <v>16</v>
      </c>
      <c r="C282" s="73">
        <f t="shared" si="14"/>
        <v>49434.880000000005</v>
      </c>
      <c r="D282" s="73">
        <f t="shared" si="14"/>
        <v>547973.73</v>
      </c>
      <c r="E282" s="73">
        <f t="shared" si="14"/>
        <v>49434.880000000005</v>
      </c>
      <c r="F282" s="73">
        <f t="shared" si="14"/>
        <v>547973.73</v>
      </c>
      <c r="G282" s="73">
        <f t="shared" si="14"/>
        <v>0</v>
      </c>
    </row>
    <row r="283" spans="1:7" ht="22.5" customHeight="1">
      <c r="A283" s="110" t="s">
        <v>67</v>
      </c>
      <c r="B283" s="93">
        <f aca="true" t="shared" si="15" ref="B283:G283">SUM(B233+B265+B274+B282)</f>
        <v>1677</v>
      </c>
      <c r="C283" s="70">
        <f t="shared" si="15"/>
        <v>1888147.58</v>
      </c>
      <c r="D283" s="70">
        <f t="shared" si="15"/>
        <v>7100254.460000001</v>
      </c>
      <c r="E283" s="70">
        <f t="shared" si="15"/>
        <v>1888186.94</v>
      </c>
      <c r="F283" s="70">
        <f t="shared" si="15"/>
        <v>7100254.460000001</v>
      </c>
      <c r="G283" s="70">
        <f t="shared" si="15"/>
        <v>0</v>
      </c>
    </row>
    <row r="284" spans="1:7" ht="22.5" customHeight="1">
      <c r="A284" s="110" t="s">
        <v>174</v>
      </c>
      <c r="B284" s="106"/>
      <c r="C284" s="86">
        <v>0</v>
      </c>
      <c r="D284" s="86">
        <v>1717.21</v>
      </c>
      <c r="E284" s="86">
        <v>0</v>
      </c>
      <c r="F284" s="86">
        <v>1717.21</v>
      </c>
      <c r="G284" s="86"/>
    </row>
    <row r="285" spans="1:7" ht="22.5" customHeight="1" thickBot="1">
      <c r="A285" s="112" t="s">
        <v>69</v>
      </c>
      <c r="B285" s="93">
        <f>SUM(B283-B284)</f>
        <v>1677</v>
      </c>
      <c r="C285" s="114">
        <f>C283-C284</f>
        <v>1888147.58</v>
      </c>
      <c r="D285" s="114">
        <f>D283-D284</f>
        <v>7098537.250000001</v>
      </c>
      <c r="E285" s="114">
        <f>E283-E284</f>
        <v>1888186.94</v>
      </c>
      <c r="F285" s="114">
        <f>F283-F284</f>
        <v>7098537.250000001</v>
      </c>
      <c r="G285" s="114">
        <f>G283-G284</f>
        <v>0</v>
      </c>
    </row>
    <row r="286" spans="1:7" ht="22.5" customHeight="1" thickTop="1">
      <c r="A286" s="135"/>
      <c r="B286" s="136"/>
      <c r="C286" s="97"/>
      <c r="D286" s="97"/>
      <c r="E286" s="97"/>
      <c r="F286" s="97"/>
      <c r="G286" s="97"/>
    </row>
    <row r="287" spans="1:7" ht="22.5" customHeight="1">
      <c r="A287" s="134"/>
      <c r="B287" s="115"/>
      <c r="C287" s="97"/>
      <c r="D287" s="97"/>
      <c r="E287" s="97"/>
      <c r="F287" s="97"/>
      <c r="G287" s="97"/>
    </row>
    <row r="288" spans="1:7" ht="22.5" customHeight="1">
      <c r="A288" s="64"/>
      <c r="B288" s="66"/>
      <c r="C288" s="97"/>
      <c r="D288" s="97" t="s">
        <v>12</v>
      </c>
      <c r="E288" s="97"/>
      <c r="F288" s="97"/>
      <c r="G288" s="97"/>
    </row>
    <row r="289" spans="1:7" ht="22.5" customHeight="1">
      <c r="A289" s="64" t="s">
        <v>324</v>
      </c>
      <c r="B289" s="66"/>
      <c r="C289" s="97"/>
      <c r="D289" s="97" t="s">
        <v>325</v>
      </c>
      <c r="E289" s="97"/>
      <c r="F289" s="97"/>
      <c r="G289" s="97"/>
    </row>
    <row r="290" spans="1:7" ht="22.5" customHeight="1">
      <c r="A290" s="128" t="s">
        <v>222</v>
      </c>
      <c r="B290" s="129"/>
      <c r="C290" s="67"/>
      <c r="D290" s="97" t="s">
        <v>11</v>
      </c>
      <c r="E290" s="97"/>
      <c r="F290" s="97"/>
      <c r="G290" s="97"/>
    </row>
    <row r="291" spans="1:7" ht="22.5" customHeight="1">
      <c r="A291" s="64"/>
      <c r="B291" s="66"/>
      <c r="C291" s="67"/>
      <c r="D291" s="97" t="s">
        <v>10</v>
      </c>
      <c r="E291" s="97"/>
      <c r="F291" s="97"/>
      <c r="G291" s="97"/>
    </row>
    <row r="292" spans="1:7" ht="22.5" customHeight="1">
      <c r="A292" s="64"/>
      <c r="B292" s="66"/>
      <c r="C292" s="67"/>
      <c r="D292" s="97"/>
      <c r="E292" s="97"/>
      <c r="F292" s="97"/>
      <c r="G292" s="97"/>
    </row>
    <row r="293" spans="1:7" ht="22.5" customHeight="1">
      <c r="A293" s="134" t="s">
        <v>322</v>
      </c>
      <c r="B293" s="115"/>
      <c r="C293" s="97"/>
      <c r="D293" s="97"/>
      <c r="E293" s="97"/>
      <c r="F293" s="97"/>
      <c r="G293" s="97"/>
    </row>
    <row r="294" spans="1:7" ht="22.5" customHeight="1">
      <c r="A294" s="95" t="s">
        <v>340</v>
      </c>
      <c r="B294" s="137" t="s">
        <v>78</v>
      </c>
      <c r="C294" s="97">
        <v>1888147.58</v>
      </c>
      <c r="D294" s="97"/>
      <c r="E294" s="97"/>
      <c r="F294" s="97"/>
      <c r="G294" s="97"/>
    </row>
    <row r="295" spans="1:8" ht="22.5" customHeight="1">
      <c r="A295" s="95" t="s">
        <v>329</v>
      </c>
      <c r="B295" s="137" t="s">
        <v>78</v>
      </c>
      <c r="C295" s="97">
        <v>1871737.7</v>
      </c>
      <c r="D295" s="97"/>
      <c r="E295" s="97"/>
      <c r="F295" s="97"/>
      <c r="G295" s="97"/>
      <c r="H295" s="14"/>
    </row>
    <row r="296" spans="1:8" ht="22.5" customHeight="1" thickBot="1">
      <c r="A296" s="95" t="s">
        <v>341</v>
      </c>
      <c r="B296" s="115"/>
      <c r="C296" s="138">
        <f>SUM(C294-C295)</f>
        <v>16409.88000000012</v>
      </c>
      <c r="D296" s="97"/>
      <c r="E296" s="97"/>
      <c r="F296" s="97"/>
      <c r="G296" s="97"/>
      <c r="H296" s="14"/>
    </row>
    <row r="297" spans="1:8" ht="22.5" customHeight="1" thickTop="1">
      <c r="A297" s="145" t="s">
        <v>58</v>
      </c>
      <c r="B297" s="145"/>
      <c r="C297" s="145"/>
      <c r="D297" s="145"/>
      <c r="E297" s="145"/>
      <c r="F297" s="145"/>
      <c r="G297" s="145"/>
      <c r="H297" s="14"/>
    </row>
    <row r="298" spans="1:8" ht="22.5" customHeight="1">
      <c r="A298" s="145" t="s">
        <v>388</v>
      </c>
      <c r="B298" s="145"/>
      <c r="C298" s="145"/>
      <c r="D298" s="145"/>
      <c r="E298" s="145"/>
      <c r="F298" s="145"/>
      <c r="G298" s="145"/>
      <c r="H298" s="14"/>
    </row>
    <row r="299" spans="1:8" ht="22.5" customHeight="1">
      <c r="A299" s="142"/>
      <c r="B299" s="143" t="s">
        <v>78</v>
      </c>
      <c r="C299" s="146" t="s">
        <v>31</v>
      </c>
      <c r="D299" s="146"/>
      <c r="E299" s="146" t="s">
        <v>32</v>
      </c>
      <c r="F299" s="146"/>
      <c r="G299" s="71" t="s">
        <v>33</v>
      </c>
      <c r="H299" s="14"/>
    </row>
    <row r="300" spans="1:8" ht="22.5" customHeight="1">
      <c r="A300" s="72" t="s">
        <v>35</v>
      </c>
      <c r="B300" s="72" t="s">
        <v>79</v>
      </c>
      <c r="C300" s="73" t="s">
        <v>9</v>
      </c>
      <c r="D300" s="73" t="s">
        <v>36</v>
      </c>
      <c r="E300" s="73" t="s">
        <v>9</v>
      </c>
      <c r="F300" s="73" t="s">
        <v>36</v>
      </c>
      <c r="G300" s="73" t="s">
        <v>34</v>
      </c>
      <c r="H300" s="14"/>
    </row>
    <row r="301" spans="1:8" ht="22.5" customHeight="1">
      <c r="A301" s="74" t="s">
        <v>108</v>
      </c>
      <c r="B301" s="75"/>
      <c r="C301" s="76"/>
      <c r="D301" s="76"/>
      <c r="E301" s="76"/>
      <c r="F301" s="76"/>
      <c r="G301" s="76"/>
      <c r="H301" s="14"/>
    </row>
    <row r="302" spans="1:8" ht="22.5" customHeight="1">
      <c r="A302" s="77" t="s">
        <v>37</v>
      </c>
      <c r="B302" s="78">
        <v>4</v>
      </c>
      <c r="C302" s="79">
        <v>46724.79</v>
      </c>
      <c r="D302" s="79">
        <v>1259502.29</v>
      </c>
      <c r="E302" s="79">
        <v>46724.79</v>
      </c>
      <c r="F302" s="79">
        <v>1259502.29</v>
      </c>
      <c r="G302" s="79"/>
      <c r="H302" s="14"/>
    </row>
    <row r="303" spans="1:8" ht="22.5" customHeight="1">
      <c r="A303" s="77" t="s">
        <v>39</v>
      </c>
      <c r="B303" s="80">
        <v>7</v>
      </c>
      <c r="C303" s="79">
        <v>870.16</v>
      </c>
      <c r="D303" s="79">
        <v>35214.28</v>
      </c>
      <c r="E303" s="79">
        <v>870.16</v>
      </c>
      <c r="F303" s="79">
        <v>35214.28</v>
      </c>
      <c r="G303" s="79"/>
      <c r="H303" s="14"/>
    </row>
    <row r="304" spans="1:8" ht="22.5" customHeight="1">
      <c r="A304" s="77" t="s">
        <v>41</v>
      </c>
      <c r="B304" s="78">
        <v>378</v>
      </c>
      <c r="C304" s="79">
        <v>3293437.94</v>
      </c>
      <c r="D304" s="79">
        <v>4872770.8</v>
      </c>
      <c r="E304" s="79">
        <v>3293437.94</v>
      </c>
      <c r="F304" s="79">
        <v>4872770.8</v>
      </c>
      <c r="G304" s="79"/>
      <c r="H304" s="14"/>
    </row>
    <row r="305" spans="1:8" ht="22.5" customHeight="1">
      <c r="A305" s="77" t="s">
        <v>374</v>
      </c>
      <c r="B305" s="78">
        <v>21</v>
      </c>
      <c r="C305" s="79">
        <v>6704.34</v>
      </c>
      <c r="D305" s="79">
        <v>160986.26</v>
      </c>
      <c r="E305" s="79">
        <v>6704.34</v>
      </c>
      <c r="F305" s="79">
        <v>160986.26</v>
      </c>
      <c r="G305" s="79"/>
      <c r="H305" s="14"/>
    </row>
    <row r="306" spans="1:8" ht="22.5" customHeight="1">
      <c r="A306" s="77" t="s">
        <v>375</v>
      </c>
      <c r="B306" s="69">
        <v>6</v>
      </c>
      <c r="C306" s="130">
        <v>77954.21</v>
      </c>
      <c r="D306" s="130">
        <v>391616.27</v>
      </c>
      <c r="E306" s="130">
        <v>77954.21</v>
      </c>
      <c r="F306" s="130">
        <v>391616.27</v>
      </c>
      <c r="G306" s="130"/>
      <c r="H306" s="14"/>
    </row>
    <row r="307" spans="1:8" ht="22.5" customHeight="1">
      <c r="A307" s="110" t="s">
        <v>44</v>
      </c>
      <c r="B307" s="85">
        <f aca="true" t="shared" si="16" ref="B307:G307">SUM(B302:B306)</f>
        <v>416</v>
      </c>
      <c r="C307" s="86">
        <f t="shared" si="16"/>
        <v>3425691.44</v>
      </c>
      <c r="D307" s="86">
        <f t="shared" si="16"/>
        <v>6720089.9</v>
      </c>
      <c r="E307" s="86">
        <f t="shared" si="16"/>
        <v>3425691.44</v>
      </c>
      <c r="F307" s="86">
        <f t="shared" si="16"/>
        <v>6720089.9</v>
      </c>
      <c r="G307" s="86">
        <f t="shared" si="16"/>
        <v>0</v>
      </c>
      <c r="H307" s="14"/>
    </row>
    <row r="308" spans="1:7" ht="22.5" customHeight="1">
      <c r="A308" s="87" t="s">
        <v>321</v>
      </c>
      <c r="B308" s="88"/>
      <c r="C308" s="89"/>
      <c r="D308" s="89"/>
      <c r="E308" s="89"/>
      <c r="F308" s="89"/>
      <c r="G308" s="89"/>
    </row>
    <row r="309" spans="1:7" ht="22.5" customHeight="1">
      <c r="A309" s="77" t="s">
        <v>110</v>
      </c>
      <c r="B309" s="78"/>
      <c r="C309" s="79"/>
      <c r="D309" s="79"/>
      <c r="E309" s="79"/>
      <c r="F309" s="79"/>
      <c r="G309" s="79"/>
    </row>
    <row r="310" spans="1:7" ht="22.5" customHeight="1">
      <c r="A310" s="77" t="s">
        <v>45</v>
      </c>
      <c r="B310" s="80">
        <v>787</v>
      </c>
      <c r="C310" s="79">
        <v>343420</v>
      </c>
      <c r="D310" s="79">
        <v>2374800</v>
      </c>
      <c r="E310" s="79">
        <v>343420</v>
      </c>
      <c r="F310" s="79">
        <v>2374800</v>
      </c>
      <c r="G310" s="79"/>
    </row>
    <row r="311" spans="1:7" ht="22.5" customHeight="1">
      <c r="A311" s="77" t="s">
        <v>46</v>
      </c>
      <c r="B311" s="78">
        <v>102</v>
      </c>
      <c r="C311" s="79">
        <v>29500</v>
      </c>
      <c r="D311" s="79">
        <v>213250</v>
      </c>
      <c r="E311" s="79">
        <v>29500</v>
      </c>
      <c r="F311" s="79">
        <v>213250</v>
      </c>
      <c r="G311" s="79"/>
    </row>
    <row r="312" spans="1:8" ht="22.5" customHeight="1">
      <c r="A312" s="77" t="s">
        <v>47</v>
      </c>
      <c r="B312" s="78">
        <v>11</v>
      </c>
      <c r="C312" s="79">
        <v>104096.5</v>
      </c>
      <c r="D312" s="79">
        <v>122679.5</v>
      </c>
      <c r="E312" s="79">
        <v>104096.5</v>
      </c>
      <c r="F312" s="79">
        <v>122679.5</v>
      </c>
      <c r="G312" s="79"/>
      <c r="H312" s="14"/>
    </row>
    <row r="313" spans="1:8" ht="22.5" customHeight="1">
      <c r="A313" s="77" t="s">
        <v>366</v>
      </c>
      <c r="B313" s="78"/>
      <c r="C313" s="79"/>
      <c r="D313" s="79"/>
      <c r="E313" s="79"/>
      <c r="F313" s="79"/>
      <c r="G313" s="79"/>
      <c r="H313" s="14"/>
    </row>
    <row r="314" spans="1:8" ht="22.5" customHeight="1">
      <c r="A314" s="77" t="s">
        <v>100</v>
      </c>
      <c r="B314" s="78">
        <v>10</v>
      </c>
      <c r="C314" s="79">
        <v>24250</v>
      </c>
      <c r="D314" s="79">
        <v>202500</v>
      </c>
      <c r="E314" s="79">
        <v>24250</v>
      </c>
      <c r="F314" s="79">
        <v>202500</v>
      </c>
      <c r="G314" s="79"/>
      <c r="H314" s="14"/>
    </row>
    <row r="315" spans="1:8" ht="22.5" customHeight="1">
      <c r="A315" s="77" t="s">
        <v>367</v>
      </c>
      <c r="B315" s="78"/>
      <c r="C315" s="79">
        <v>0</v>
      </c>
      <c r="D315" s="79">
        <v>0</v>
      </c>
      <c r="E315" s="79">
        <v>0</v>
      </c>
      <c r="F315" s="79">
        <v>0</v>
      </c>
      <c r="G315" s="79"/>
      <c r="H315" s="14"/>
    </row>
    <row r="316" spans="1:8" ht="22.5" customHeight="1">
      <c r="A316" s="77" t="s">
        <v>368</v>
      </c>
      <c r="B316" s="80"/>
      <c r="C316" s="79">
        <v>0</v>
      </c>
      <c r="D316" s="79">
        <v>325</v>
      </c>
      <c r="E316" s="79">
        <v>0</v>
      </c>
      <c r="F316" s="79">
        <v>325</v>
      </c>
      <c r="G316" s="79"/>
      <c r="H316" s="14"/>
    </row>
    <row r="317" spans="1:8" ht="22.5" customHeight="1">
      <c r="A317" s="77" t="s">
        <v>369</v>
      </c>
      <c r="B317" s="78"/>
      <c r="C317" s="79"/>
      <c r="D317" s="79"/>
      <c r="E317" s="79"/>
      <c r="F317" s="79"/>
      <c r="G317" s="79"/>
      <c r="H317" s="14"/>
    </row>
    <row r="318" spans="1:8" ht="22.5" customHeight="1">
      <c r="A318" s="77" t="s">
        <v>49</v>
      </c>
      <c r="B318" s="78">
        <v>22</v>
      </c>
      <c r="C318" s="79">
        <v>1620</v>
      </c>
      <c r="D318" s="79">
        <v>7260</v>
      </c>
      <c r="E318" s="79">
        <v>1620</v>
      </c>
      <c r="F318" s="79">
        <v>7260</v>
      </c>
      <c r="G318" s="79"/>
      <c r="H318" s="14"/>
    </row>
    <row r="319" spans="1:8" ht="22.5" customHeight="1">
      <c r="A319" s="77" t="s">
        <v>370</v>
      </c>
      <c r="B319" s="78">
        <v>10</v>
      </c>
      <c r="C319" s="79">
        <v>550</v>
      </c>
      <c r="D319" s="79">
        <v>3650</v>
      </c>
      <c r="E319" s="79">
        <v>550</v>
      </c>
      <c r="F319" s="79">
        <v>3650</v>
      </c>
      <c r="G319" s="79"/>
      <c r="H319" s="14"/>
    </row>
    <row r="320" spans="1:8" ht="22.5" customHeight="1">
      <c r="A320" s="77" t="s">
        <v>111</v>
      </c>
      <c r="B320" s="78"/>
      <c r="C320" s="79"/>
      <c r="D320" s="79"/>
      <c r="E320" s="79"/>
      <c r="F320" s="79"/>
      <c r="G320" s="79"/>
      <c r="H320" s="14"/>
    </row>
    <row r="321" spans="1:8" ht="22.5" customHeight="1">
      <c r="A321" s="77" t="s">
        <v>50</v>
      </c>
      <c r="B321" s="78"/>
      <c r="C321" s="79"/>
      <c r="D321" s="79"/>
      <c r="E321" s="79"/>
      <c r="F321" s="79"/>
      <c r="G321" s="79"/>
      <c r="H321" s="14"/>
    </row>
    <row r="322" spans="1:8" ht="22.5" customHeight="1">
      <c r="A322" s="77" t="s">
        <v>51</v>
      </c>
      <c r="B322" s="78"/>
      <c r="C322" s="79">
        <v>-1400</v>
      </c>
      <c r="D322" s="79">
        <v>36215</v>
      </c>
      <c r="E322" s="79">
        <v>-1400</v>
      </c>
      <c r="F322" s="79">
        <v>36215</v>
      </c>
      <c r="G322" s="79"/>
      <c r="H322" s="14"/>
    </row>
    <row r="323" spans="1:8" ht="22.5" customHeight="1">
      <c r="A323" s="77" t="s">
        <v>52</v>
      </c>
      <c r="B323" s="78"/>
      <c r="C323" s="79"/>
      <c r="D323" s="79"/>
      <c r="E323" s="79"/>
      <c r="F323" s="79"/>
      <c r="G323" s="79"/>
      <c r="H323" s="14"/>
    </row>
    <row r="324" spans="1:8" ht="22.5" customHeight="1">
      <c r="A324" s="77" t="s">
        <v>53</v>
      </c>
      <c r="B324" s="78"/>
      <c r="C324" s="79">
        <v>0</v>
      </c>
      <c r="D324" s="79">
        <v>21420</v>
      </c>
      <c r="E324" s="79">
        <v>0</v>
      </c>
      <c r="F324" s="79">
        <v>21420</v>
      </c>
      <c r="G324" s="79"/>
      <c r="H324" s="14"/>
    </row>
    <row r="325" spans="1:8" ht="22.5" customHeight="1">
      <c r="A325" s="77" t="s">
        <v>91</v>
      </c>
      <c r="B325" s="78"/>
      <c r="C325" s="79"/>
      <c r="D325" s="79"/>
      <c r="E325" s="79"/>
      <c r="F325" s="79"/>
      <c r="G325" s="79"/>
      <c r="H325" s="14"/>
    </row>
    <row r="326" spans="1:8" ht="22.5" customHeight="1">
      <c r="A326" s="77" t="s">
        <v>92</v>
      </c>
      <c r="B326" s="78"/>
      <c r="C326" s="79">
        <v>0</v>
      </c>
      <c r="D326" s="79">
        <v>4430</v>
      </c>
      <c r="E326" s="79">
        <v>0</v>
      </c>
      <c r="F326" s="79">
        <v>4430</v>
      </c>
      <c r="G326" s="79"/>
      <c r="H326" s="14"/>
    </row>
    <row r="327" spans="1:7" ht="22.5" customHeight="1">
      <c r="A327" s="77" t="s">
        <v>371</v>
      </c>
      <c r="B327" s="78"/>
      <c r="C327" s="79">
        <v>0</v>
      </c>
      <c r="D327" s="79">
        <v>20500</v>
      </c>
      <c r="E327" s="79">
        <v>0</v>
      </c>
      <c r="F327" s="79">
        <v>20500</v>
      </c>
      <c r="G327" s="79"/>
    </row>
    <row r="328" spans="1:7" ht="22.5" customHeight="1">
      <c r="A328" s="77" t="s">
        <v>372</v>
      </c>
      <c r="B328" s="78">
        <v>3</v>
      </c>
      <c r="C328" s="91">
        <v>80</v>
      </c>
      <c r="D328" s="79">
        <v>440</v>
      </c>
      <c r="E328" s="91">
        <v>80</v>
      </c>
      <c r="F328" s="79">
        <v>440</v>
      </c>
      <c r="G328" s="79"/>
    </row>
    <row r="329" spans="1:7" ht="22.5" customHeight="1">
      <c r="A329" s="77" t="s">
        <v>87</v>
      </c>
      <c r="B329" s="78"/>
      <c r="C329" s="91"/>
      <c r="D329" s="79"/>
      <c r="E329" s="91"/>
      <c r="F329" s="79"/>
      <c r="G329" s="79"/>
    </row>
    <row r="330" spans="1:7" ht="22.5" customHeight="1">
      <c r="A330" s="77" t="s">
        <v>88</v>
      </c>
      <c r="B330" s="78"/>
      <c r="C330" s="79">
        <v>0</v>
      </c>
      <c r="D330" s="79">
        <v>3000</v>
      </c>
      <c r="E330" s="79">
        <v>0</v>
      </c>
      <c r="F330" s="79">
        <v>3000</v>
      </c>
      <c r="G330" s="79"/>
    </row>
    <row r="331" spans="1:7" ht="22.5" customHeight="1">
      <c r="A331" s="77" t="s">
        <v>112</v>
      </c>
      <c r="B331" s="78"/>
      <c r="C331" s="79"/>
      <c r="D331" s="79"/>
      <c r="E331" s="79"/>
      <c r="F331" s="79"/>
      <c r="G331" s="79"/>
    </row>
    <row r="332" spans="1:7" ht="22.5" customHeight="1">
      <c r="A332" s="77" t="s">
        <v>55</v>
      </c>
      <c r="B332" s="78">
        <v>396</v>
      </c>
      <c r="C332" s="79">
        <v>81150</v>
      </c>
      <c r="D332" s="79">
        <v>476370</v>
      </c>
      <c r="E332" s="79">
        <v>81150</v>
      </c>
      <c r="F332" s="79">
        <v>476370</v>
      </c>
      <c r="G332" s="79"/>
    </row>
    <row r="333" spans="1:7" ht="22.5" customHeight="1">
      <c r="A333" s="77" t="s">
        <v>113</v>
      </c>
      <c r="B333" s="78"/>
      <c r="C333" s="79"/>
      <c r="D333" s="79"/>
      <c r="E333" s="79"/>
      <c r="F333" s="79"/>
      <c r="G333" s="79"/>
    </row>
    <row r="334" spans="1:7" ht="22.5" customHeight="1">
      <c r="A334" s="77" t="s">
        <v>56</v>
      </c>
      <c r="B334" s="80"/>
      <c r="C334" s="79">
        <v>0</v>
      </c>
      <c r="D334" s="79">
        <v>0</v>
      </c>
      <c r="E334" s="79">
        <v>0</v>
      </c>
      <c r="F334" s="79">
        <v>0</v>
      </c>
      <c r="G334" s="79"/>
    </row>
    <row r="335" spans="1:7" ht="22.5" customHeight="1">
      <c r="A335" s="77" t="s">
        <v>195</v>
      </c>
      <c r="B335" s="80">
        <v>1</v>
      </c>
      <c r="C335" s="79">
        <v>750</v>
      </c>
      <c r="D335" s="79">
        <v>1500</v>
      </c>
      <c r="E335" s="79">
        <v>750</v>
      </c>
      <c r="F335" s="79">
        <v>1500</v>
      </c>
      <c r="G335" s="79"/>
    </row>
    <row r="336" spans="1:7" ht="22.5" customHeight="1">
      <c r="A336" s="77" t="s">
        <v>196</v>
      </c>
      <c r="B336" s="78"/>
      <c r="C336" s="91">
        <v>0</v>
      </c>
      <c r="D336" s="91">
        <v>4520</v>
      </c>
      <c r="E336" s="91">
        <v>0</v>
      </c>
      <c r="F336" s="91">
        <v>4520</v>
      </c>
      <c r="G336" s="79"/>
    </row>
    <row r="337" spans="1:7" ht="22.5" customHeight="1">
      <c r="A337" s="77" t="s">
        <v>334</v>
      </c>
      <c r="B337" s="78"/>
      <c r="C337" s="79"/>
      <c r="D337" s="79"/>
      <c r="E337" s="79"/>
      <c r="F337" s="79"/>
      <c r="G337" s="79"/>
    </row>
    <row r="338" spans="1:7" ht="22.5" customHeight="1">
      <c r="A338" s="77" t="s">
        <v>197</v>
      </c>
      <c r="B338" s="72">
        <v>3</v>
      </c>
      <c r="C338" s="94">
        <v>5800</v>
      </c>
      <c r="D338" s="94">
        <v>53600</v>
      </c>
      <c r="E338" s="94">
        <v>5800</v>
      </c>
      <c r="F338" s="94">
        <v>53600</v>
      </c>
      <c r="G338" s="94"/>
    </row>
    <row r="339" spans="1:7" ht="22.5" customHeight="1">
      <c r="A339" s="54" t="s">
        <v>90</v>
      </c>
      <c r="B339" s="93">
        <f aca="true" t="shared" si="17" ref="B339:G339">SUM(B310:B338)</f>
        <v>1345</v>
      </c>
      <c r="C339" s="73">
        <f t="shared" si="17"/>
        <v>589816.5</v>
      </c>
      <c r="D339" s="73">
        <f t="shared" si="17"/>
        <v>3546459.5</v>
      </c>
      <c r="E339" s="94">
        <f t="shared" si="17"/>
        <v>589816.5</v>
      </c>
      <c r="F339" s="94">
        <f t="shared" si="17"/>
        <v>3546459.5</v>
      </c>
      <c r="G339" s="94">
        <f t="shared" si="17"/>
        <v>0</v>
      </c>
    </row>
    <row r="340" spans="1:7" ht="22.5" customHeight="1">
      <c r="A340" s="147" t="s">
        <v>70</v>
      </c>
      <c r="B340" s="147"/>
      <c r="C340" s="147"/>
      <c r="D340" s="147"/>
      <c r="E340" s="147"/>
      <c r="F340" s="147"/>
      <c r="G340" s="147"/>
    </row>
    <row r="341" spans="1:7" ht="22.5" customHeight="1">
      <c r="A341" s="98"/>
      <c r="B341" s="99"/>
      <c r="C341" s="100"/>
      <c r="D341" s="100"/>
      <c r="E341" s="100"/>
      <c r="F341" s="100"/>
      <c r="G341" s="101"/>
    </row>
    <row r="342" spans="1:7" ht="22.5" customHeight="1">
      <c r="A342" s="68"/>
      <c r="B342" s="69" t="s">
        <v>78</v>
      </c>
      <c r="C342" s="146" t="s">
        <v>31</v>
      </c>
      <c r="D342" s="146"/>
      <c r="E342" s="146" t="s">
        <v>32</v>
      </c>
      <c r="F342" s="146"/>
      <c r="G342" s="102" t="s">
        <v>33</v>
      </c>
    </row>
    <row r="343" spans="1:7" ht="22.5" customHeight="1">
      <c r="A343" s="72" t="s">
        <v>35</v>
      </c>
      <c r="B343" s="72" t="s">
        <v>79</v>
      </c>
      <c r="C343" s="73" t="s">
        <v>9</v>
      </c>
      <c r="D343" s="73" t="s">
        <v>36</v>
      </c>
      <c r="E343" s="73" t="s">
        <v>9</v>
      </c>
      <c r="F343" s="73" t="s">
        <v>36</v>
      </c>
      <c r="G343" s="73" t="s">
        <v>34</v>
      </c>
    </row>
    <row r="344" spans="1:7" ht="22.5" customHeight="1">
      <c r="A344" s="74" t="s">
        <v>114</v>
      </c>
      <c r="B344" s="75"/>
      <c r="C344" s="76"/>
      <c r="D344" s="76"/>
      <c r="E344" s="76"/>
      <c r="F344" s="76"/>
      <c r="G344" s="76"/>
    </row>
    <row r="345" spans="1:7" ht="22.5" customHeight="1">
      <c r="A345" s="77" t="s">
        <v>82</v>
      </c>
      <c r="B345" s="78">
        <v>4</v>
      </c>
      <c r="C345" s="79">
        <v>59153</v>
      </c>
      <c r="D345" s="79">
        <v>358071</v>
      </c>
      <c r="E345" s="79">
        <v>59153</v>
      </c>
      <c r="F345" s="79">
        <v>358071</v>
      </c>
      <c r="G345" s="79"/>
    </row>
    <row r="346" spans="1:7" ht="22.5" customHeight="1">
      <c r="A346" s="77" t="s">
        <v>59</v>
      </c>
      <c r="B346" s="78">
        <v>2</v>
      </c>
      <c r="C346" s="91">
        <v>52145.63</v>
      </c>
      <c r="D346" s="91">
        <v>54466.9</v>
      </c>
      <c r="E346" s="91">
        <v>52145.63</v>
      </c>
      <c r="F346" s="91">
        <v>54466.9</v>
      </c>
      <c r="G346" s="79"/>
    </row>
    <row r="347" spans="1:7" ht="22.5" customHeight="1">
      <c r="A347" s="87" t="s">
        <v>60</v>
      </c>
      <c r="B347" s="88"/>
      <c r="C347" s="89"/>
      <c r="D347" s="89"/>
      <c r="E347" s="89"/>
      <c r="F347" s="89"/>
      <c r="G347" s="89"/>
    </row>
    <row r="348" spans="1:7" ht="22.5" customHeight="1">
      <c r="A348" s="110" t="s">
        <v>61</v>
      </c>
      <c r="B348" s="106">
        <f>SUM(B340:B347)</f>
        <v>6</v>
      </c>
      <c r="C348" s="86">
        <f>SUM(C345:C347)</f>
        <v>111298.63</v>
      </c>
      <c r="D348" s="86">
        <f>SUM(D345:D347)</f>
        <v>412537.9</v>
      </c>
      <c r="E348" s="86">
        <f>SUM(E345:E347)</f>
        <v>111298.63</v>
      </c>
      <c r="F348" s="86">
        <f>SUM(F345:F347)</f>
        <v>412537.9</v>
      </c>
      <c r="G348" s="86">
        <f>SUM(G345:G347)</f>
        <v>0</v>
      </c>
    </row>
    <row r="349" spans="1:7" ht="22.5" customHeight="1">
      <c r="A349" s="87" t="s">
        <v>115</v>
      </c>
      <c r="B349" s="88"/>
      <c r="C349" s="89"/>
      <c r="D349" s="89"/>
      <c r="E349" s="89"/>
      <c r="F349" s="89"/>
      <c r="G349" s="89"/>
    </row>
    <row r="350" spans="1:7" ht="22.5" customHeight="1">
      <c r="A350" s="107" t="s">
        <v>62</v>
      </c>
      <c r="B350" s="108">
        <v>1</v>
      </c>
      <c r="C350" s="109">
        <v>18800</v>
      </c>
      <c r="D350" s="109">
        <v>309486.48</v>
      </c>
      <c r="E350" s="109">
        <v>18800</v>
      </c>
      <c r="F350" s="91">
        <v>309486.48</v>
      </c>
      <c r="G350" s="79"/>
    </row>
    <row r="351" spans="1:7" ht="22.5" customHeight="1">
      <c r="A351" s="77" t="s">
        <v>63</v>
      </c>
      <c r="B351" s="122"/>
      <c r="C351" s="109">
        <v>0</v>
      </c>
      <c r="D351" s="109">
        <v>0</v>
      </c>
      <c r="E351" s="109">
        <v>0</v>
      </c>
      <c r="F351" s="91">
        <v>0</v>
      </c>
      <c r="G351" s="79"/>
    </row>
    <row r="352" spans="1:7" ht="22.5" customHeight="1">
      <c r="A352" s="77" t="s">
        <v>377</v>
      </c>
      <c r="B352" s="122"/>
      <c r="C352" s="109">
        <v>0</v>
      </c>
      <c r="D352" s="109">
        <v>0</v>
      </c>
      <c r="E352" s="109">
        <v>0</v>
      </c>
      <c r="F352" s="91">
        <v>0</v>
      </c>
      <c r="G352" s="79"/>
    </row>
    <row r="353" spans="1:7" ht="22.5" customHeight="1">
      <c r="A353" s="77" t="s">
        <v>381</v>
      </c>
      <c r="B353" s="122"/>
      <c r="C353" s="109">
        <v>0</v>
      </c>
      <c r="D353" s="109">
        <v>146800</v>
      </c>
      <c r="E353" s="109">
        <v>0</v>
      </c>
      <c r="F353" s="91">
        <v>146800</v>
      </c>
      <c r="G353" s="79"/>
    </row>
    <row r="354" spans="1:7" ht="22.5" customHeight="1">
      <c r="A354" s="77" t="s">
        <v>382</v>
      </c>
      <c r="B354" s="78">
        <v>11</v>
      </c>
      <c r="C354" s="79">
        <v>806</v>
      </c>
      <c r="D354" s="79">
        <v>49791</v>
      </c>
      <c r="E354" s="79">
        <v>806</v>
      </c>
      <c r="F354" s="79">
        <v>49791</v>
      </c>
      <c r="G354" s="79"/>
    </row>
    <row r="355" spans="1:7" ht="22.5" customHeight="1">
      <c r="A355" s="77" t="s">
        <v>227</v>
      </c>
      <c r="B355" s="72">
        <v>2</v>
      </c>
      <c r="C355" s="94">
        <v>14451.47</v>
      </c>
      <c r="D355" s="94">
        <v>75953.72</v>
      </c>
      <c r="E355" s="94">
        <v>14451.47</v>
      </c>
      <c r="F355" s="94">
        <v>75953.72</v>
      </c>
      <c r="G355" s="94"/>
    </row>
    <row r="356" spans="1:7" ht="22.5" customHeight="1">
      <c r="A356" s="110" t="s">
        <v>66</v>
      </c>
      <c r="B356" s="144">
        <f aca="true" t="shared" si="18" ref="B356:G356">SUM(B350:B355)</f>
        <v>14</v>
      </c>
      <c r="C356" s="73">
        <f t="shared" si="18"/>
        <v>34057.47</v>
      </c>
      <c r="D356" s="73">
        <f t="shared" si="18"/>
        <v>582031.2</v>
      </c>
      <c r="E356" s="73">
        <f t="shared" si="18"/>
        <v>34057.47</v>
      </c>
      <c r="F356" s="73">
        <f t="shared" si="18"/>
        <v>582031.2</v>
      </c>
      <c r="G356" s="73">
        <f t="shared" si="18"/>
        <v>0</v>
      </c>
    </row>
    <row r="357" spans="1:7" ht="22.5" customHeight="1">
      <c r="A357" s="110" t="s">
        <v>67</v>
      </c>
      <c r="B357" s="93">
        <f aca="true" t="shared" si="19" ref="B357:G357">SUM(B307+B339+B348+B356)</f>
        <v>1781</v>
      </c>
      <c r="C357" s="70">
        <f t="shared" si="19"/>
        <v>4160864.04</v>
      </c>
      <c r="D357" s="70">
        <f t="shared" si="19"/>
        <v>11261118.5</v>
      </c>
      <c r="E357" s="70">
        <f t="shared" si="19"/>
        <v>4160864.04</v>
      </c>
      <c r="F357" s="70">
        <f t="shared" si="19"/>
        <v>11261118.5</v>
      </c>
      <c r="G357" s="70">
        <f t="shared" si="19"/>
        <v>0</v>
      </c>
    </row>
    <row r="358" spans="1:7" ht="22.5" customHeight="1">
      <c r="A358" s="110" t="s">
        <v>174</v>
      </c>
      <c r="B358" s="106"/>
      <c r="C358" s="86">
        <v>43.52</v>
      </c>
      <c r="D358" s="86">
        <v>1760.73</v>
      </c>
      <c r="E358" s="86">
        <v>43.52</v>
      </c>
      <c r="F358" s="86">
        <v>1760.73</v>
      </c>
      <c r="G358" s="86"/>
    </row>
    <row r="359" spans="1:7" ht="22.5" customHeight="1" thickBot="1">
      <c r="A359" s="112" t="s">
        <v>69</v>
      </c>
      <c r="B359" s="93">
        <f>SUM(B357-B358)</f>
        <v>1781</v>
      </c>
      <c r="C359" s="114">
        <f>C357-C358</f>
        <v>4160820.52</v>
      </c>
      <c r="D359" s="114">
        <f>D357-D358</f>
        <v>11259357.77</v>
      </c>
      <c r="E359" s="114">
        <f>E357-E358</f>
        <v>4160820.52</v>
      </c>
      <c r="F359" s="114">
        <f>F357-F358</f>
        <v>11259357.77</v>
      </c>
      <c r="G359" s="114">
        <f>G357-G358</f>
        <v>0</v>
      </c>
    </row>
    <row r="360" spans="1:7" ht="22.5" customHeight="1" thickTop="1">
      <c r="A360" s="135"/>
      <c r="B360" s="136"/>
      <c r="C360" s="97"/>
      <c r="D360" s="97"/>
      <c r="E360" s="97"/>
      <c r="F360" s="97"/>
      <c r="G360" s="97"/>
    </row>
    <row r="361" spans="1:7" ht="22.5" customHeight="1">
      <c r="A361" s="134"/>
      <c r="B361" s="115"/>
      <c r="C361" s="97"/>
      <c r="D361" s="97"/>
      <c r="E361" s="97"/>
      <c r="F361" s="97"/>
      <c r="G361" s="97"/>
    </row>
    <row r="362" spans="1:7" ht="22.5" customHeight="1">
      <c r="A362" s="64"/>
      <c r="B362" s="66"/>
      <c r="C362" s="97"/>
      <c r="D362" s="97" t="s">
        <v>12</v>
      </c>
      <c r="E362" s="97"/>
      <c r="F362" s="97"/>
      <c r="G362" s="97"/>
    </row>
    <row r="363" spans="1:7" ht="22.5" customHeight="1">
      <c r="A363" s="64" t="s">
        <v>324</v>
      </c>
      <c r="B363" s="66"/>
      <c r="C363" s="97"/>
      <c r="D363" s="97" t="s">
        <v>325</v>
      </c>
      <c r="E363" s="97"/>
      <c r="F363" s="97"/>
      <c r="G363" s="97"/>
    </row>
    <row r="364" spans="1:7" ht="22.5" customHeight="1">
      <c r="A364" s="128" t="s">
        <v>222</v>
      </c>
      <c r="B364" s="129"/>
      <c r="C364" s="67"/>
      <c r="D364" s="97" t="s">
        <v>11</v>
      </c>
      <c r="E364" s="97"/>
      <c r="F364" s="97"/>
      <c r="G364" s="97"/>
    </row>
    <row r="365" spans="1:7" ht="22.5" customHeight="1">
      <c r="A365" s="64"/>
      <c r="B365" s="66"/>
      <c r="C365" s="67"/>
      <c r="D365" s="97" t="s">
        <v>10</v>
      </c>
      <c r="E365" s="97"/>
      <c r="F365" s="97"/>
      <c r="G365" s="97"/>
    </row>
    <row r="366" spans="1:7" ht="22.5" customHeight="1">
      <c r="A366" s="64"/>
      <c r="B366" s="66"/>
      <c r="C366" s="67"/>
      <c r="D366" s="97"/>
      <c r="E366" s="97"/>
      <c r="F366" s="97"/>
      <c r="G366" s="97"/>
    </row>
    <row r="367" spans="1:7" ht="22.5" customHeight="1">
      <c r="A367" s="134" t="s">
        <v>322</v>
      </c>
      <c r="B367" s="115"/>
      <c r="C367" s="97"/>
      <c r="D367" s="97"/>
      <c r="E367" s="97"/>
      <c r="F367" s="97"/>
      <c r="G367" s="97"/>
    </row>
    <row r="368" spans="1:7" ht="22.5" customHeight="1">
      <c r="A368" s="95" t="s">
        <v>340</v>
      </c>
      <c r="B368" s="137" t="s">
        <v>78</v>
      </c>
      <c r="C368" s="97">
        <v>4160820.52</v>
      </c>
      <c r="D368" s="97"/>
      <c r="E368" s="97"/>
      <c r="F368" s="97"/>
      <c r="G368" s="97"/>
    </row>
    <row r="369" spans="1:8" ht="22.5" customHeight="1">
      <c r="A369" s="95" t="s">
        <v>329</v>
      </c>
      <c r="B369" s="137" t="s">
        <v>78</v>
      </c>
      <c r="C369" s="97">
        <v>4146369.05</v>
      </c>
      <c r="D369" s="97"/>
      <c r="E369" s="97"/>
      <c r="F369" s="97"/>
      <c r="G369" s="97"/>
      <c r="H369" s="14"/>
    </row>
    <row r="370" spans="1:8" ht="22.5" customHeight="1" thickBot="1">
      <c r="A370" s="95" t="s">
        <v>341</v>
      </c>
      <c r="B370" s="115"/>
      <c r="C370" s="138">
        <f>SUM(C368-C369)</f>
        <v>14451.470000000205</v>
      </c>
      <c r="D370" s="97"/>
      <c r="E370" s="97"/>
      <c r="F370" s="97"/>
      <c r="G370" s="97"/>
      <c r="H370" s="14"/>
    </row>
    <row r="371" spans="1:8" ht="22.5" customHeight="1" thickTop="1">
      <c r="A371" s="145" t="s">
        <v>58</v>
      </c>
      <c r="B371" s="145"/>
      <c r="C371" s="145"/>
      <c r="D371" s="145"/>
      <c r="E371" s="145"/>
      <c r="F371" s="145"/>
      <c r="G371" s="145"/>
      <c r="H371" s="14"/>
    </row>
    <row r="372" spans="1:8" ht="22.5" customHeight="1">
      <c r="A372" s="145" t="s">
        <v>389</v>
      </c>
      <c r="B372" s="145"/>
      <c r="C372" s="145"/>
      <c r="D372" s="145"/>
      <c r="E372" s="145"/>
      <c r="F372" s="145"/>
      <c r="G372" s="145"/>
      <c r="H372" s="14"/>
    </row>
    <row r="373" spans="1:8" ht="22.5" customHeight="1">
      <c r="A373" s="142"/>
      <c r="B373" s="143" t="s">
        <v>78</v>
      </c>
      <c r="C373" s="146" t="s">
        <v>31</v>
      </c>
      <c r="D373" s="146"/>
      <c r="E373" s="146" t="s">
        <v>32</v>
      </c>
      <c r="F373" s="146"/>
      <c r="G373" s="71" t="s">
        <v>33</v>
      </c>
      <c r="H373" s="14"/>
    </row>
    <row r="374" spans="1:8" ht="22.5" customHeight="1">
      <c r="A374" s="72" t="s">
        <v>35</v>
      </c>
      <c r="B374" s="72" t="s">
        <v>79</v>
      </c>
      <c r="C374" s="73" t="s">
        <v>9</v>
      </c>
      <c r="D374" s="73" t="s">
        <v>36</v>
      </c>
      <c r="E374" s="73" t="s">
        <v>9</v>
      </c>
      <c r="F374" s="73" t="s">
        <v>36</v>
      </c>
      <c r="G374" s="73" t="s">
        <v>34</v>
      </c>
      <c r="H374" s="14"/>
    </row>
    <row r="375" spans="1:8" ht="22.5" customHeight="1">
      <c r="A375" s="74" t="s">
        <v>108</v>
      </c>
      <c r="B375" s="75"/>
      <c r="C375" s="76"/>
      <c r="D375" s="76"/>
      <c r="E375" s="76"/>
      <c r="F375" s="76"/>
      <c r="G375" s="76"/>
      <c r="H375" s="14"/>
    </row>
    <row r="376" spans="1:8" ht="22.5" customHeight="1">
      <c r="A376" s="77" t="s">
        <v>37</v>
      </c>
      <c r="B376" s="78">
        <v>17</v>
      </c>
      <c r="C376" s="79">
        <v>1116932.5</v>
      </c>
      <c r="D376" s="79">
        <v>2376434.79</v>
      </c>
      <c r="E376" s="79">
        <v>1116932.5</v>
      </c>
      <c r="F376" s="79">
        <v>2376434.79</v>
      </c>
      <c r="G376" s="79"/>
      <c r="H376" s="14"/>
    </row>
    <row r="377" spans="1:8" ht="22.5" customHeight="1">
      <c r="A377" s="77" t="s">
        <v>39</v>
      </c>
      <c r="B377" s="80">
        <v>17</v>
      </c>
      <c r="C377" s="79">
        <v>1079.81</v>
      </c>
      <c r="D377" s="79">
        <v>36294.09</v>
      </c>
      <c r="E377" s="79">
        <v>1079.81</v>
      </c>
      <c r="F377" s="79">
        <v>36294.09</v>
      </c>
      <c r="G377" s="79"/>
      <c r="H377" s="14"/>
    </row>
    <row r="378" spans="1:8" ht="22.5" customHeight="1">
      <c r="A378" s="77" t="s">
        <v>41</v>
      </c>
      <c r="B378" s="78">
        <v>788</v>
      </c>
      <c r="C378" s="79">
        <v>5719678.14</v>
      </c>
      <c r="D378" s="79">
        <v>10592448.94</v>
      </c>
      <c r="E378" s="79">
        <v>5698256.14</v>
      </c>
      <c r="F378" s="79">
        <v>10571026.94</v>
      </c>
      <c r="G378" s="79">
        <v>21422</v>
      </c>
      <c r="H378" s="14"/>
    </row>
    <row r="379" spans="1:8" ht="22.5" customHeight="1">
      <c r="A379" s="77" t="s">
        <v>374</v>
      </c>
      <c r="B379" s="78">
        <v>104</v>
      </c>
      <c r="C379" s="79">
        <v>197842.43</v>
      </c>
      <c r="D379" s="79">
        <v>358828.69</v>
      </c>
      <c r="E379" s="79">
        <v>197745.44</v>
      </c>
      <c r="F379" s="79">
        <v>358731.7</v>
      </c>
      <c r="G379" s="79">
        <v>96.99</v>
      </c>
      <c r="H379" s="14"/>
    </row>
    <row r="380" spans="1:8" ht="22.5" customHeight="1">
      <c r="A380" s="77" t="s">
        <v>375</v>
      </c>
      <c r="B380" s="69">
        <v>6</v>
      </c>
      <c r="C380" s="130">
        <v>76664.96</v>
      </c>
      <c r="D380" s="130">
        <v>468281.23</v>
      </c>
      <c r="E380" s="130">
        <v>76664.96</v>
      </c>
      <c r="F380" s="130">
        <v>468281.23</v>
      </c>
      <c r="G380" s="130"/>
      <c r="H380" s="14"/>
    </row>
    <row r="381" spans="1:8" ht="22.5" customHeight="1">
      <c r="A381" s="110" t="s">
        <v>44</v>
      </c>
      <c r="B381" s="85">
        <f aca="true" t="shared" si="20" ref="B381:G381">SUM(B376:B380)</f>
        <v>932</v>
      </c>
      <c r="C381" s="86">
        <f t="shared" si="20"/>
        <v>7112197.839999999</v>
      </c>
      <c r="D381" s="86">
        <f t="shared" si="20"/>
        <v>13832287.74</v>
      </c>
      <c r="E381" s="86">
        <f t="shared" si="20"/>
        <v>7090678.85</v>
      </c>
      <c r="F381" s="86">
        <f t="shared" si="20"/>
        <v>13810768.75</v>
      </c>
      <c r="G381" s="86">
        <f t="shared" si="20"/>
        <v>21518.99</v>
      </c>
      <c r="H381" s="14"/>
    </row>
    <row r="382" spans="1:7" ht="22.5" customHeight="1">
      <c r="A382" s="87" t="s">
        <v>321</v>
      </c>
      <c r="B382" s="88"/>
      <c r="C382" s="89"/>
      <c r="D382" s="89"/>
      <c r="E382" s="89"/>
      <c r="F382" s="89"/>
      <c r="G382" s="89"/>
    </row>
    <row r="383" spans="1:7" ht="22.5" customHeight="1">
      <c r="A383" s="77" t="s">
        <v>110</v>
      </c>
      <c r="B383" s="78"/>
      <c r="C383" s="79"/>
      <c r="D383" s="79"/>
      <c r="E383" s="79"/>
      <c r="F383" s="79"/>
      <c r="G383" s="79"/>
    </row>
    <row r="384" spans="1:7" ht="22.5" customHeight="1">
      <c r="A384" s="77" t="s">
        <v>45</v>
      </c>
      <c r="B384" s="80">
        <v>2817</v>
      </c>
      <c r="C384" s="79">
        <v>697420</v>
      </c>
      <c r="D384" s="79">
        <v>3072220</v>
      </c>
      <c r="E384" s="79">
        <v>697420</v>
      </c>
      <c r="F384" s="79">
        <v>3072220</v>
      </c>
      <c r="G384" s="79"/>
    </row>
    <row r="385" spans="1:7" ht="22.5" customHeight="1">
      <c r="A385" s="77" t="s">
        <v>46</v>
      </c>
      <c r="B385" s="78">
        <v>119</v>
      </c>
      <c r="C385" s="79">
        <v>34500</v>
      </c>
      <c r="D385" s="79">
        <v>247750</v>
      </c>
      <c r="E385" s="79">
        <v>34500</v>
      </c>
      <c r="F385" s="79">
        <v>247750</v>
      </c>
      <c r="G385" s="79"/>
    </row>
    <row r="386" spans="1:8" ht="22.5" customHeight="1">
      <c r="A386" s="77" t="s">
        <v>47</v>
      </c>
      <c r="B386" s="78">
        <v>8</v>
      </c>
      <c r="C386" s="79">
        <v>2003.5</v>
      </c>
      <c r="D386" s="79">
        <v>124683</v>
      </c>
      <c r="E386" s="79">
        <v>2003.5</v>
      </c>
      <c r="F386" s="79">
        <v>124683</v>
      </c>
      <c r="G386" s="79"/>
      <c r="H386" s="14"/>
    </row>
    <row r="387" spans="1:8" ht="22.5" customHeight="1">
      <c r="A387" s="77" t="s">
        <v>366</v>
      </c>
      <c r="B387" s="78"/>
      <c r="C387" s="79"/>
      <c r="D387" s="79"/>
      <c r="E387" s="79"/>
      <c r="F387" s="79"/>
      <c r="G387" s="79"/>
      <c r="H387" s="14"/>
    </row>
    <row r="388" spans="1:8" ht="22.5" customHeight="1">
      <c r="A388" s="77" t="s">
        <v>100</v>
      </c>
      <c r="B388" s="78">
        <v>14</v>
      </c>
      <c r="C388" s="79">
        <v>94750</v>
      </c>
      <c r="D388" s="79">
        <v>297250</v>
      </c>
      <c r="E388" s="79">
        <v>94750</v>
      </c>
      <c r="F388" s="79">
        <v>297250</v>
      </c>
      <c r="G388" s="79"/>
      <c r="H388" s="14"/>
    </row>
    <row r="389" spans="1:8" ht="22.5" customHeight="1">
      <c r="A389" s="77" t="s">
        <v>367</v>
      </c>
      <c r="B389" s="78"/>
      <c r="C389" s="79">
        <v>0</v>
      </c>
      <c r="D389" s="79">
        <v>0</v>
      </c>
      <c r="E389" s="79">
        <v>0</v>
      </c>
      <c r="F389" s="79">
        <v>0</v>
      </c>
      <c r="G389" s="79"/>
      <c r="H389" s="14"/>
    </row>
    <row r="390" spans="1:8" ht="22.5" customHeight="1">
      <c r="A390" s="77" t="s">
        <v>368</v>
      </c>
      <c r="B390" s="80"/>
      <c r="C390" s="79">
        <v>0</v>
      </c>
      <c r="D390" s="79">
        <v>325</v>
      </c>
      <c r="E390" s="79">
        <v>0</v>
      </c>
      <c r="F390" s="79">
        <v>325</v>
      </c>
      <c r="G390" s="79"/>
      <c r="H390" s="14"/>
    </row>
    <row r="391" spans="1:8" ht="22.5" customHeight="1">
      <c r="A391" s="77" t="s">
        <v>369</v>
      </c>
      <c r="B391" s="78"/>
      <c r="C391" s="79"/>
      <c r="D391" s="79"/>
      <c r="E391" s="79"/>
      <c r="F391" s="79"/>
      <c r="G391" s="79"/>
      <c r="H391" s="14"/>
    </row>
    <row r="392" spans="1:8" ht="22.5" customHeight="1">
      <c r="A392" s="77" t="s">
        <v>49</v>
      </c>
      <c r="B392" s="78">
        <v>18</v>
      </c>
      <c r="C392" s="79">
        <v>1720</v>
      </c>
      <c r="D392" s="79">
        <v>8980</v>
      </c>
      <c r="E392" s="79">
        <v>1720</v>
      </c>
      <c r="F392" s="79">
        <v>8980</v>
      </c>
      <c r="G392" s="79"/>
      <c r="H392" s="14"/>
    </row>
    <row r="393" spans="1:8" ht="22.5" customHeight="1">
      <c r="A393" s="77" t="s">
        <v>370</v>
      </c>
      <c r="B393" s="78">
        <v>15</v>
      </c>
      <c r="C393" s="79">
        <v>530</v>
      </c>
      <c r="D393" s="79">
        <v>4180</v>
      </c>
      <c r="E393" s="79">
        <v>530</v>
      </c>
      <c r="F393" s="79">
        <v>4180</v>
      </c>
      <c r="G393" s="79"/>
      <c r="H393" s="14"/>
    </row>
    <row r="394" spans="1:8" ht="22.5" customHeight="1">
      <c r="A394" s="77" t="s">
        <v>111</v>
      </c>
      <c r="B394" s="78"/>
      <c r="C394" s="79"/>
      <c r="D394" s="79"/>
      <c r="E394" s="79"/>
      <c r="F394" s="79"/>
      <c r="G394" s="79"/>
      <c r="H394" s="14"/>
    </row>
    <row r="395" spans="1:8" ht="22.5" customHeight="1">
      <c r="A395" s="77" t="s">
        <v>50</v>
      </c>
      <c r="B395" s="78"/>
      <c r="C395" s="79"/>
      <c r="D395" s="79"/>
      <c r="E395" s="79"/>
      <c r="F395" s="79"/>
      <c r="G395" s="79"/>
      <c r="H395" s="14"/>
    </row>
    <row r="396" spans="1:8" ht="22.5" customHeight="1">
      <c r="A396" s="77" t="s">
        <v>51</v>
      </c>
      <c r="B396" s="78"/>
      <c r="C396" s="79">
        <v>0</v>
      </c>
      <c r="D396" s="79">
        <v>36215</v>
      </c>
      <c r="E396" s="79">
        <v>0</v>
      </c>
      <c r="F396" s="79">
        <v>36215</v>
      </c>
      <c r="G396" s="79"/>
      <c r="H396" s="14"/>
    </row>
    <row r="397" spans="1:8" ht="22.5" customHeight="1">
      <c r="A397" s="77" t="s">
        <v>52</v>
      </c>
      <c r="B397" s="78"/>
      <c r="C397" s="79"/>
      <c r="D397" s="79"/>
      <c r="E397" s="79"/>
      <c r="F397" s="79"/>
      <c r="G397" s="79"/>
      <c r="H397" s="14"/>
    </row>
    <row r="398" spans="1:8" ht="22.5" customHeight="1">
      <c r="A398" s="77" t="s">
        <v>53</v>
      </c>
      <c r="B398" s="78"/>
      <c r="C398" s="79">
        <v>0</v>
      </c>
      <c r="D398" s="79">
        <v>21420</v>
      </c>
      <c r="E398" s="79">
        <v>0</v>
      </c>
      <c r="F398" s="79">
        <v>21420</v>
      </c>
      <c r="G398" s="79"/>
      <c r="H398" s="14"/>
    </row>
    <row r="399" spans="1:8" ht="22.5" customHeight="1">
      <c r="A399" s="77" t="s">
        <v>91</v>
      </c>
      <c r="B399" s="78"/>
      <c r="C399" s="79"/>
      <c r="D399" s="79"/>
      <c r="E399" s="79"/>
      <c r="F399" s="79"/>
      <c r="G399" s="79"/>
      <c r="H399" s="14"/>
    </row>
    <row r="400" spans="1:8" ht="22.5" customHeight="1">
      <c r="A400" s="77" t="s">
        <v>92</v>
      </c>
      <c r="B400" s="78">
        <v>2</v>
      </c>
      <c r="C400" s="79">
        <v>2020</v>
      </c>
      <c r="D400" s="79">
        <v>6450</v>
      </c>
      <c r="E400" s="79">
        <v>2020</v>
      </c>
      <c r="F400" s="79">
        <v>6450</v>
      </c>
      <c r="G400" s="79"/>
      <c r="H400" s="14"/>
    </row>
    <row r="401" spans="1:7" ht="22.5" customHeight="1">
      <c r="A401" s="77" t="s">
        <v>371</v>
      </c>
      <c r="B401" s="78"/>
      <c r="C401" s="79">
        <v>0</v>
      </c>
      <c r="D401" s="79">
        <v>20500</v>
      </c>
      <c r="E401" s="79">
        <v>0</v>
      </c>
      <c r="F401" s="79">
        <v>20500</v>
      </c>
      <c r="G401" s="79"/>
    </row>
    <row r="402" spans="1:7" ht="22.5" customHeight="1">
      <c r="A402" s="77" t="s">
        <v>372</v>
      </c>
      <c r="B402" s="78">
        <v>4</v>
      </c>
      <c r="C402" s="91">
        <v>105</v>
      </c>
      <c r="D402" s="79">
        <v>545</v>
      </c>
      <c r="E402" s="91">
        <v>105</v>
      </c>
      <c r="F402" s="79">
        <v>545</v>
      </c>
      <c r="G402" s="79"/>
    </row>
    <row r="403" spans="1:7" ht="22.5" customHeight="1">
      <c r="A403" s="77" t="s">
        <v>87</v>
      </c>
      <c r="B403" s="78"/>
      <c r="C403" s="91"/>
      <c r="D403" s="79"/>
      <c r="E403" s="91"/>
      <c r="F403" s="79"/>
      <c r="G403" s="79"/>
    </row>
    <row r="404" spans="1:7" ht="22.5" customHeight="1">
      <c r="A404" s="77" t="s">
        <v>88</v>
      </c>
      <c r="B404" s="78"/>
      <c r="C404" s="79">
        <v>0</v>
      </c>
      <c r="D404" s="79">
        <v>3000</v>
      </c>
      <c r="E404" s="79">
        <v>0</v>
      </c>
      <c r="F404" s="79">
        <v>3000</v>
      </c>
      <c r="G404" s="79"/>
    </row>
    <row r="405" spans="1:7" ht="22.5" customHeight="1">
      <c r="A405" s="77" t="s">
        <v>112</v>
      </c>
      <c r="B405" s="78"/>
      <c r="C405" s="79"/>
      <c r="D405" s="79"/>
      <c r="E405" s="79"/>
      <c r="F405" s="79"/>
      <c r="G405" s="79"/>
    </row>
    <row r="406" spans="1:7" ht="22.5" customHeight="1">
      <c r="A406" s="77" t="s">
        <v>55</v>
      </c>
      <c r="B406" s="78">
        <v>498</v>
      </c>
      <c r="C406" s="79">
        <v>147154</v>
      </c>
      <c r="D406" s="79">
        <v>623524</v>
      </c>
      <c r="E406" s="79">
        <v>147154</v>
      </c>
      <c r="F406" s="79">
        <v>623524</v>
      </c>
      <c r="G406" s="79"/>
    </row>
    <row r="407" spans="1:7" ht="22.5" customHeight="1">
      <c r="A407" s="77" t="s">
        <v>113</v>
      </c>
      <c r="B407" s="78"/>
      <c r="C407" s="79"/>
      <c r="D407" s="79"/>
      <c r="E407" s="79"/>
      <c r="F407" s="79"/>
      <c r="G407" s="79"/>
    </row>
    <row r="408" spans="1:7" ht="22.5" customHeight="1">
      <c r="A408" s="77" t="s">
        <v>56</v>
      </c>
      <c r="B408" s="80"/>
      <c r="C408" s="79">
        <v>0</v>
      </c>
      <c r="D408" s="79">
        <v>0</v>
      </c>
      <c r="E408" s="79">
        <v>0</v>
      </c>
      <c r="F408" s="79">
        <v>0</v>
      </c>
      <c r="G408" s="79"/>
    </row>
    <row r="409" spans="1:7" ht="22.5" customHeight="1">
      <c r="A409" s="77" t="s">
        <v>195</v>
      </c>
      <c r="B409" s="80"/>
      <c r="C409" s="79">
        <v>0</v>
      </c>
      <c r="D409" s="79">
        <v>1500</v>
      </c>
      <c r="E409" s="79">
        <v>0</v>
      </c>
      <c r="F409" s="79">
        <v>1500</v>
      </c>
      <c r="G409" s="79"/>
    </row>
    <row r="410" spans="1:7" ht="22.5" customHeight="1">
      <c r="A410" s="77" t="s">
        <v>196</v>
      </c>
      <c r="B410" s="78"/>
      <c r="C410" s="91">
        <v>0</v>
      </c>
      <c r="D410" s="91">
        <v>4520</v>
      </c>
      <c r="E410" s="91">
        <v>0</v>
      </c>
      <c r="F410" s="91">
        <v>4520</v>
      </c>
      <c r="G410" s="79"/>
    </row>
    <row r="411" spans="1:7" ht="22.5" customHeight="1">
      <c r="A411" s="77" t="s">
        <v>334</v>
      </c>
      <c r="B411" s="78"/>
      <c r="C411" s="79"/>
      <c r="D411" s="79"/>
      <c r="E411" s="79"/>
      <c r="F411" s="79"/>
      <c r="G411" s="79"/>
    </row>
    <row r="412" spans="1:7" ht="22.5" customHeight="1">
      <c r="A412" s="77" t="s">
        <v>197</v>
      </c>
      <c r="B412" s="72"/>
      <c r="C412" s="94">
        <v>0</v>
      </c>
      <c r="D412" s="94">
        <v>53600</v>
      </c>
      <c r="E412" s="94">
        <v>0</v>
      </c>
      <c r="F412" s="94">
        <v>53600</v>
      </c>
      <c r="G412" s="94"/>
    </row>
    <row r="413" spans="1:7" ht="22.5" customHeight="1">
      <c r="A413" s="54" t="s">
        <v>90</v>
      </c>
      <c r="B413" s="93">
        <f aca="true" t="shared" si="21" ref="B413:G413">SUM(B384:B412)</f>
        <v>3495</v>
      </c>
      <c r="C413" s="73">
        <f t="shared" si="21"/>
        <v>980202.5</v>
      </c>
      <c r="D413" s="73">
        <f t="shared" si="21"/>
        <v>4526662</v>
      </c>
      <c r="E413" s="94">
        <f t="shared" si="21"/>
        <v>980202.5</v>
      </c>
      <c r="F413" s="94">
        <f t="shared" si="21"/>
        <v>4526662</v>
      </c>
      <c r="G413" s="94">
        <f t="shared" si="21"/>
        <v>0</v>
      </c>
    </row>
    <row r="414" spans="1:7" ht="22.5" customHeight="1">
      <c r="A414" s="147" t="s">
        <v>70</v>
      </c>
      <c r="B414" s="147"/>
      <c r="C414" s="147"/>
      <c r="D414" s="147"/>
      <c r="E414" s="147"/>
      <c r="F414" s="147"/>
      <c r="G414" s="147"/>
    </row>
    <row r="415" spans="1:7" ht="22.5" customHeight="1">
      <c r="A415" s="98"/>
      <c r="B415" s="99"/>
      <c r="C415" s="100"/>
      <c r="D415" s="100"/>
      <c r="E415" s="100"/>
      <c r="F415" s="100"/>
      <c r="G415" s="101"/>
    </row>
    <row r="416" spans="1:7" ht="22.5" customHeight="1">
      <c r="A416" s="68"/>
      <c r="B416" s="69" t="s">
        <v>78</v>
      </c>
      <c r="C416" s="146" t="s">
        <v>31</v>
      </c>
      <c r="D416" s="146"/>
      <c r="E416" s="146" t="s">
        <v>32</v>
      </c>
      <c r="F416" s="146"/>
      <c r="G416" s="102" t="s">
        <v>33</v>
      </c>
    </row>
    <row r="417" spans="1:7" ht="22.5" customHeight="1">
      <c r="A417" s="72" t="s">
        <v>35</v>
      </c>
      <c r="B417" s="72" t="s">
        <v>79</v>
      </c>
      <c r="C417" s="73" t="s">
        <v>9</v>
      </c>
      <c r="D417" s="73" t="s">
        <v>36</v>
      </c>
      <c r="E417" s="73" t="s">
        <v>9</v>
      </c>
      <c r="F417" s="73" t="s">
        <v>36</v>
      </c>
      <c r="G417" s="73" t="s">
        <v>34</v>
      </c>
    </row>
    <row r="418" spans="1:7" ht="22.5" customHeight="1">
      <c r="A418" s="74" t="s">
        <v>114</v>
      </c>
      <c r="B418" s="75"/>
      <c r="C418" s="76"/>
      <c r="D418" s="76"/>
      <c r="E418" s="76"/>
      <c r="F418" s="76"/>
      <c r="G418" s="76"/>
    </row>
    <row r="419" spans="1:7" ht="22.5" customHeight="1">
      <c r="A419" s="77" t="s">
        <v>82</v>
      </c>
      <c r="B419" s="78">
        <v>4</v>
      </c>
      <c r="C419" s="79">
        <v>59153</v>
      </c>
      <c r="D419" s="79">
        <v>417224</v>
      </c>
      <c r="E419" s="79">
        <v>59153</v>
      </c>
      <c r="F419" s="79">
        <v>417224</v>
      </c>
      <c r="G419" s="79"/>
    </row>
    <row r="420" spans="1:7" ht="22.5" customHeight="1">
      <c r="A420" s="77" t="s">
        <v>59</v>
      </c>
      <c r="B420" s="78"/>
      <c r="C420" s="91">
        <v>0</v>
      </c>
      <c r="D420" s="91">
        <v>54466.9</v>
      </c>
      <c r="E420" s="91">
        <v>0</v>
      </c>
      <c r="F420" s="91">
        <v>54466.9</v>
      </c>
      <c r="G420" s="79"/>
    </row>
    <row r="421" spans="1:7" ht="22.5" customHeight="1">
      <c r="A421" s="87" t="s">
        <v>60</v>
      </c>
      <c r="B421" s="88"/>
      <c r="C421" s="89"/>
      <c r="D421" s="89"/>
      <c r="E421" s="89"/>
      <c r="F421" s="89"/>
      <c r="G421" s="89"/>
    </row>
    <row r="422" spans="1:7" ht="22.5" customHeight="1">
      <c r="A422" s="110" t="s">
        <v>61</v>
      </c>
      <c r="B422" s="106">
        <f>SUM(B414:B421)</f>
        <v>4</v>
      </c>
      <c r="C422" s="86">
        <f>SUM(C419:C421)</f>
        <v>59153</v>
      </c>
      <c r="D422" s="86">
        <f>SUM(D419:D421)</f>
        <v>471690.9</v>
      </c>
      <c r="E422" s="86">
        <f>SUM(E419:E421)</f>
        <v>59153</v>
      </c>
      <c r="F422" s="86">
        <f>SUM(F419:F421)</f>
        <v>471690.9</v>
      </c>
      <c r="G422" s="86">
        <f>SUM(G419:G421)</f>
        <v>0</v>
      </c>
    </row>
    <row r="423" spans="1:7" ht="22.5" customHeight="1">
      <c r="A423" s="87" t="s">
        <v>115</v>
      </c>
      <c r="B423" s="88"/>
      <c r="C423" s="89"/>
      <c r="D423" s="89"/>
      <c r="E423" s="89"/>
      <c r="F423" s="89"/>
      <c r="G423" s="89"/>
    </row>
    <row r="424" spans="1:7" ht="22.5" customHeight="1">
      <c r="A424" s="107" t="s">
        <v>62</v>
      </c>
      <c r="B424" s="108">
        <v>1</v>
      </c>
      <c r="C424" s="109">
        <v>700</v>
      </c>
      <c r="D424" s="109">
        <v>310186.48</v>
      </c>
      <c r="E424" s="109">
        <v>700</v>
      </c>
      <c r="F424" s="91">
        <v>310186.48</v>
      </c>
      <c r="G424" s="79"/>
    </row>
    <row r="425" spans="1:7" ht="22.5" customHeight="1">
      <c r="A425" s="77" t="s">
        <v>63</v>
      </c>
      <c r="B425" s="122"/>
      <c r="C425" s="109">
        <v>0</v>
      </c>
      <c r="D425" s="109">
        <v>0</v>
      </c>
      <c r="E425" s="109">
        <v>0</v>
      </c>
      <c r="F425" s="91">
        <v>0</v>
      </c>
      <c r="G425" s="79"/>
    </row>
    <row r="426" spans="1:7" ht="22.5" customHeight="1">
      <c r="A426" s="77" t="s">
        <v>377</v>
      </c>
      <c r="B426" s="122"/>
      <c r="C426" s="109">
        <v>0</v>
      </c>
      <c r="D426" s="109">
        <v>0</v>
      </c>
      <c r="E426" s="109">
        <v>0</v>
      </c>
      <c r="F426" s="91">
        <v>0</v>
      </c>
      <c r="G426" s="79"/>
    </row>
    <row r="427" spans="1:7" ht="22.5" customHeight="1">
      <c r="A427" s="77" t="s">
        <v>381</v>
      </c>
      <c r="B427" s="122"/>
      <c r="C427" s="109">
        <v>0</v>
      </c>
      <c r="D427" s="109">
        <v>146800</v>
      </c>
      <c r="E427" s="109">
        <v>0</v>
      </c>
      <c r="F427" s="91">
        <v>146800</v>
      </c>
      <c r="G427" s="79"/>
    </row>
    <row r="428" spans="1:7" ht="22.5" customHeight="1">
      <c r="A428" s="77" t="s">
        <v>382</v>
      </c>
      <c r="B428" s="78">
        <v>11</v>
      </c>
      <c r="C428" s="79">
        <v>620</v>
      </c>
      <c r="D428" s="79">
        <v>50411</v>
      </c>
      <c r="E428" s="79">
        <v>620</v>
      </c>
      <c r="F428" s="79">
        <v>50411</v>
      </c>
      <c r="G428" s="79"/>
    </row>
    <row r="429" spans="1:7" ht="22.5" customHeight="1">
      <c r="A429" s="77" t="s">
        <v>227</v>
      </c>
      <c r="B429" s="72">
        <v>2</v>
      </c>
      <c r="C429" s="94">
        <v>5141.22</v>
      </c>
      <c r="D429" s="94">
        <v>81094.94</v>
      </c>
      <c r="E429" s="94">
        <v>5141.22</v>
      </c>
      <c r="F429" s="94">
        <v>81094.94</v>
      </c>
      <c r="G429" s="94"/>
    </row>
    <row r="430" spans="1:7" ht="22.5" customHeight="1">
      <c r="A430" s="110" t="s">
        <v>66</v>
      </c>
      <c r="B430" s="144">
        <f aca="true" t="shared" si="22" ref="B430:G430">SUM(B424:B429)</f>
        <v>14</v>
      </c>
      <c r="C430" s="73">
        <f t="shared" si="22"/>
        <v>6461.22</v>
      </c>
      <c r="D430" s="73">
        <f t="shared" si="22"/>
        <v>588492.4199999999</v>
      </c>
      <c r="E430" s="73">
        <f t="shared" si="22"/>
        <v>6461.22</v>
      </c>
      <c r="F430" s="73">
        <f t="shared" si="22"/>
        <v>588492.4199999999</v>
      </c>
      <c r="G430" s="73">
        <f t="shared" si="22"/>
        <v>0</v>
      </c>
    </row>
    <row r="431" spans="1:7" ht="22.5" customHeight="1">
      <c r="A431" s="110" t="s">
        <v>67</v>
      </c>
      <c r="B431" s="93">
        <f aca="true" t="shared" si="23" ref="B431:G431">SUM(B381+B413+B422+B430)</f>
        <v>4445</v>
      </c>
      <c r="C431" s="70">
        <f t="shared" si="23"/>
        <v>8158014.559999999</v>
      </c>
      <c r="D431" s="70">
        <f t="shared" si="23"/>
        <v>19419133.060000002</v>
      </c>
      <c r="E431" s="70">
        <f t="shared" si="23"/>
        <v>8136495.569999999</v>
      </c>
      <c r="F431" s="70">
        <f t="shared" si="23"/>
        <v>19397614.07</v>
      </c>
      <c r="G431" s="70">
        <f t="shared" si="23"/>
        <v>21518.99</v>
      </c>
    </row>
    <row r="432" spans="1:7" ht="22.5" customHeight="1">
      <c r="A432" s="110" t="s">
        <v>174</v>
      </c>
      <c r="B432" s="106"/>
      <c r="C432" s="86">
        <v>54.02</v>
      </c>
      <c r="D432" s="86">
        <v>1814.75</v>
      </c>
      <c r="E432" s="86">
        <v>54.02</v>
      </c>
      <c r="F432" s="86">
        <v>1814.75</v>
      </c>
      <c r="G432" s="86"/>
    </row>
    <row r="433" spans="1:7" ht="22.5" customHeight="1" thickBot="1">
      <c r="A433" s="112" t="s">
        <v>69</v>
      </c>
      <c r="B433" s="93">
        <f>SUM(B431-B432)</f>
        <v>4445</v>
      </c>
      <c r="C433" s="114">
        <f>C431-C432</f>
        <v>8157960.539999999</v>
      </c>
      <c r="D433" s="114">
        <f>D431-D432</f>
        <v>19417318.310000002</v>
      </c>
      <c r="E433" s="114">
        <f>E431-E432</f>
        <v>8136441.55</v>
      </c>
      <c r="F433" s="114">
        <f>F431-F432</f>
        <v>19395799.32</v>
      </c>
      <c r="G433" s="114">
        <f>G431-G432</f>
        <v>21518.99</v>
      </c>
    </row>
    <row r="434" spans="1:7" ht="22.5" customHeight="1" thickTop="1">
      <c r="A434" s="135"/>
      <c r="B434" s="136"/>
      <c r="C434" s="97"/>
      <c r="D434" s="97"/>
      <c r="E434" s="97"/>
      <c r="F434" s="97"/>
      <c r="G434" s="97"/>
    </row>
    <row r="435" spans="1:7" ht="22.5" customHeight="1">
      <c r="A435" s="134"/>
      <c r="B435" s="115"/>
      <c r="C435" s="97"/>
      <c r="D435" s="97"/>
      <c r="E435" s="97"/>
      <c r="F435" s="97"/>
      <c r="G435" s="97"/>
    </row>
    <row r="436" spans="1:7" ht="22.5" customHeight="1">
      <c r="A436" s="64"/>
      <c r="B436" s="66"/>
      <c r="C436" s="97"/>
      <c r="D436" s="97" t="s">
        <v>12</v>
      </c>
      <c r="E436" s="97"/>
      <c r="F436" s="97"/>
      <c r="G436" s="97"/>
    </row>
    <row r="437" spans="1:7" ht="22.5" customHeight="1">
      <c r="A437" s="64" t="s">
        <v>324</v>
      </c>
      <c r="B437" s="66"/>
      <c r="C437" s="97"/>
      <c r="D437" s="97" t="s">
        <v>325</v>
      </c>
      <c r="E437" s="97"/>
      <c r="F437" s="97"/>
      <c r="G437" s="97"/>
    </row>
    <row r="438" spans="1:7" ht="22.5" customHeight="1">
      <c r="A438" s="128" t="s">
        <v>222</v>
      </c>
      <c r="B438" s="129"/>
      <c r="C438" s="67"/>
      <c r="D438" s="97" t="s">
        <v>11</v>
      </c>
      <c r="E438" s="97"/>
      <c r="F438" s="97"/>
      <c r="G438" s="97"/>
    </row>
    <row r="439" spans="1:7" ht="22.5" customHeight="1">
      <c r="A439" s="64"/>
      <c r="B439" s="66"/>
      <c r="C439" s="67"/>
      <c r="D439" s="97" t="s">
        <v>10</v>
      </c>
      <c r="E439" s="97"/>
      <c r="F439" s="97"/>
      <c r="G439" s="97"/>
    </row>
    <row r="440" spans="1:7" ht="22.5" customHeight="1">
      <c r="A440" s="64"/>
      <c r="B440" s="66"/>
      <c r="C440" s="67"/>
      <c r="D440" s="97"/>
      <c r="E440" s="97"/>
      <c r="F440" s="97"/>
      <c r="G440" s="97"/>
    </row>
    <row r="441" spans="1:7" ht="22.5" customHeight="1">
      <c r="A441" s="134" t="s">
        <v>322</v>
      </c>
      <c r="B441" s="115"/>
      <c r="C441" s="97"/>
      <c r="D441" s="97"/>
      <c r="E441" s="97"/>
      <c r="F441" s="97"/>
      <c r="G441" s="97"/>
    </row>
    <row r="442" spans="1:7" ht="22.5" customHeight="1">
      <c r="A442" s="95" t="s">
        <v>340</v>
      </c>
      <c r="B442" s="137" t="s">
        <v>78</v>
      </c>
      <c r="C442" s="97">
        <v>8157960.54</v>
      </c>
      <c r="D442" s="97"/>
      <c r="E442" s="97"/>
      <c r="F442" s="97"/>
      <c r="G442" s="97"/>
    </row>
    <row r="443" spans="1:8" ht="22.5" customHeight="1">
      <c r="A443" s="95" t="s">
        <v>329</v>
      </c>
      <c r="B443" s="137" t="s">
        <v>78</v>
      </c>
      <c r="C443" s="97">
        <v>8152819.32</v>
      </c>
      <c r="D443" s="97"/>
      <c r="E443" s="97"/>
      <c r="F443" s="97"/>
      <c r="G443" s="97"/>
      <c r="H443" s="14"/>
    </row>
    <row r="444" spans="1:8" ht="22.5" customHeight="1" thickBot="1">
      <c r="A444" s="95" t="s">
        <v>341</v>
      </c>
      <c r="B444" s="115"/>
      <c r="C444" s="138">
        <f>SUM(C442-C443)</f>
        <v>5141.219999999739</v>
      </c>
      <c r="D444" s="97"/>
      <c r="E444" s="97"/>
      <c r="F444" s="97"/>
      <c r="G444" s="97"/>
      <c r="H444" s="14"/>
    </row>
    <row r="445" spans="1:8" ht="22.5" customHeight="1" thickTop="1">
      <c r="A445" s="145" t="s">
        <v>58</v>
      </c>
      <c r="B445" s="145"/>
      <c r="C445" s="145"/>
      <c r="D445" s="145"/>
      <c r="E445" s="145"/>
      <c r="F445" s="145"/>
      <c r="G445" s="145"/>
      <c r="H445" s="14"/>
    </row>
    <row r="446" spans="1:8" ht="22.5" customHeight="1">
      <c r="A446" s="145" t="s">
        <v>390</v>
      </c>
      <c r="B446" s="145"/>
      <c r="C446" s="145"/>
      <c r="D446" s="145"/>
      <c r="E446" s="145"/>
      <c r="F446" s="145"/>
      <c r="G446" s="145"/>
      <c r="H446" s="14"/>
    </row>
    <row r="447" spans="1:8" ht="22.5" customHeight="1">
      <c r="A447" s="142"/>
      <c r="B447" s="143" t="s">
        <v>78</v>
      </c>
      <c r="C447" s="146" t="s">
        <v>31</v>
      </c>
      <c r="D447" s="146"/>
      <c r="E447" s="146" t="s">
        <v>32</v>
      </c>
      <c r="F447" s="146"/>
      <c r="G447" s="71" t="s">
        <v>33</v>
      </c>
      <c r="H447" s="14"/>
    </row>
    <row r="448" spans="1:8" ht="22.5" customHeight="1">
      <c r="A448" s="72" t="s">
        <v>35</v>
      </c>
      <c r="B448" s="72" t="s">
        <v>79</v>
      </c>
      <c r="C448" s="73" t="s">
        <v>9</v>
      </c>
      <c r="D448" s="73" t="s">
        <v>36</v>
      </c>
      <c r="E448" s="73" t="s">
        <v>9</v>
      </c>
      <c r="F448" s="73" t="s">
        <v>36</v>
      </c>
      <c r="G448" s="73" t="s">
        <v>34</v>
      </c>
      <c r="H448" s="14"/>
    </row>
    <row r="449" spans="1:8" ht="22.5" customHeight="1">
      <c r="A449" s="74" t="s">
        <v>108</v>
      </c>
      <c r="B449" s="75"/>
      <c r="C449" s="76"/>
      <c r="D449" s="76"/>
      <c r="E449" s="76"/>
      <c r="F449" s="76"/>
      <c r="G449" s="76"/>
      <c r="H449" s="14"/>
    </row>
    <row r="450" spans="1:8" ht="22.5" customHeight="1">
      <c r="A450" s="77" t="s">
        <v>37</v>
      </c>
      <c r="B450" s="78">
        <v>8</v>
      </c>
      <c r="C450" s="79">
        <v>170548</v>
      </c>
      <c r="D450" s="79">
        <v>2546982.79</v>
      </c>
      <c r="E450" s="79">
        <v>169448</v>
      </c>
      <c r="F450" s="79">
        <v>2545882.79</v>
      </c>
      <c r="G450" s="79">
        <v>1100</v>
      </c>
      <c r="H450" s="14"/>
    </row>
    <row r="451" spans="1:8" ht="22.5" customHeight="1">
      <c r="A451" s="77" t="s">
        <v>39</v>
      </c>
      <c r="B451" s="80"/>
      <c r="C451" s="79">
        <v>0</v>
      </c>
      <c r="D451" s="79">
        <v>36294.09</v>
      </c>
      <c r="E451" s="79">
        <v>0</v>
      </c>
      <c r="F451" s="79">
        <v>36294.09</v>
      </c>
      <c r="G451" s="79"/>
      <c r="H451" s="14"/>
    </row>
    <row r="452" spans="1:8" ht="22.5" customHeight="1">
      <c r="A452" s="77" t="s">
        <v>41</v>
      </c>
      <c r="B452" s="78">
        <v>241</v>
      </c>
      <c r="C452" s="79">
        <v>3108538.8</v>
      </c>
      <c r="D452" s="79">
        <v>13700987.74</v>
      </c>
      <c r="E452" s="79">
        <v>3129960.8</v>
      </c>
      <c r="F452" s="79">
        <v>13700987.74</v>
      </c>
      <c r="G452" s="79"/>
      <c r="H452" s="14"/>
    </row>
    <row r="453" spans="1:8" ht="22.5" customHeight="1">
      <c r="A453" s="77" t="s">
        <v>374</v>
      </c>
      <c r="B453" s="78">
        <v>414</v>
      </c>
      <c r="C453" s="79">
        <v>1375571.56</v>
      </c>
      <c r="D453" s="79">
        <v>1734400.25</v>
      </c>
      <c r="E453" s="79">
        <v>1375297.76</v>
      </c>
      <c r="F453" s="79">
        <v>1734029.46</v>
      </c>
      <c r="G453" s="79">
        <v>370.79</v>
      </c>
      <c r="H453" s="14"/>
    </row>
    <row r="454" spans="1:8" ht="22.5" customHeight="1">
      <c r="A454" s="77" t="s">
        <v>375</v>
      </c>
      <c r="B454" s="69">
        <v>6</v>
      </c>
      <c r="C454" s="130">
        <v>81428.39</v>
      </c>
      <c r="D454" s="130">
        <v>549709.62</v>
      </c>
      <c r="E454" s="130">
        <v>81428.39</v>
      </c>
      <c r="F454" s="130">
        <v>549709.62</v>
      </c>
      <c r="G454" s="130"/>
      <c r="H454" s="14"/>
    </row>
    <row r="455" spans="1:8" ht="22.5" customHeight="1">
      <c r="A455" s="110" t="s">
        <v>44</v>
      </c>
      <c r="B455" s="85">
        <f aca="true" t="shared" si="24" ref="B455:G455">SUM(B450:B454)</f>
        <v>669</v>
      </c>
      <c r="C455" s="86">
        <f t="shared" si="24"/>
        <v>4736086.749999999</v>
      </c>
      <c r="D455" s="86">
        <f t="shared" si="24"/>
        <v>18568374.490000002</v>
      </c>
      <c r="E455" s="86">
        <f t="shared" si="24"/>
        <v>4756134.949999999</v>
      </c>
      <c r="F455" s="86">
        <f t="shared" si="24"/>
        <v>18566903.700000003</v>
      </c>
      <c r="G455" s="86">
        <f t="shared" si="24"/>
        <v>1470.79</v>
      </c>
      <c r="H455" s="14"/>
    </row>
    <row r="456" spans="1:7" ht="22.5" customHeight="1">
      <c r="A456" s="87" t="s">
        <v>321</v>
      </c>
      <c r="B456" s="88"/>
      <c r="C456" s="89"/>
      <c r="D456" s="89"/>
      <c r="E456" s="89"/>
      <c r="F456" s="89"/>
      <c r="G456" s="89"/>
    </row>
    <row r="457" spans="1:7" ht="22.5" customHeight="1">
      <c r="A457" s="77" t="s">
        <v>110</v>
      </c>
      <c r="B457" s="78"/>
      <c r="C457" s="79"/>
      <c r="D457" s="79"/>
      <c r="E457" s="79"/>
      <c r="F457" s="79"/>
      <c r="G457" s="79"/>
    </row>
    <row r="458" spans="1:7" ht="22.5" customHeight="1">
      <c r="A458" s="77" t="s">
        <v>45</v>
      </c>
      <c r="B458" s="80">
        <v>1843</v>
      </c>
      <c r="C458" s="79">
        <v>543060</v>
      </c>
      <c r="D458" s="79">
        <v>3615280</v>
      </c>
      <c r="E458" s="79">
        <v>543060</v>
      </c>
      <c r="F458" s="79">
        <v>3615280</v>
      </c>
      <c r="G458" s="79"/>
    </row>
    <row r="459" spans="1:7" ht="22.5" customHeight="1">
      <c r="A459" s="77" t="s">
        <v>46</v>
      </c>
      <c r="B459" s="78">
        <v>96</v>
      </c>
      <c r="C459" s="79">
        <v>34500</v>
      </c>
      <c r="D459" s="79">
        <v>282250</v>
      </c>
      <c r="E459" s="79">
        <v>34500</v>
      </c>
      <c r="F459" s="79">
        <v>282250</v>
      </c>
      <c r="G459" s="79"/>
    </row>
    <row r="460" spans="1:8" ht="22.5" customHeight="1">
      <c r="A460" s="77" t="s">
        <v>47</v>
      </c>
      <c r="B460" s="78">
        <v>10</v>
      </c>
      <c r="C460" s="79">
        <v>24959.7</v>
      </c>
      <c r="D460" s="79">
        <v>149642.7</v>
      </c>
      <c r="E460" s="79">
        <v>24959.7</v>
      </c>
      <c r="F460" s="79">
        <v>149642.7</v>
      </c>
      <c r="G460" s="79"/>
      <c r="H460" s="14"/>
    </row>
    <row r="461" spans="1:8" ht="22.5" customHeight="1">
      <c r="A461" s="77" t="s">
        <v>366</v>
      </c>
      <c r="B461" s="78"/>
      <c r="C461" s="79"/>
      <c r="D461" s="79"/>
      <c r="E461" s="79"/>
      <c r="F461" s="79"/>
      <c r="G461" s="79"/>
      <c r="H461" s="14"/>
    </row>
    <row r="462" spans="1:8" ht="22.5" customHeight="1">
      <c r="A462" s="77" t="s">
        <v>100</v>
      </c>
      <c r="B462" s="78">
        <v>10</v>
      </c>
      <c r="C462" s="79">
        <v>36500</v>
      </c>
      <c r="D462" s="79">
        <v>333750</v>
      </c>
      <c r="E462" s="79">
        <v>36500</v>
      </c>
      <c r="F462" s="79">
        <v>333750</v>
      </c>
      <c r="G462" s="79"/>
      <c r="H462" s="14"/>
    </row>
    <row r="463" spans="1:8" ht="22.5" customHeight="1">
      <c r="A463" s="77" t="s">
        <v>367</v>
      </c>
      <c r="B463" s="78"/>
      <c r="C463" s="79">
        <v>0</v>
      </c>
      <c r="D463" s="79">
        <v>0</v>
      </c>
      <c r="E463" s="79">
        <v>0</v>
      </c>
      <c r="F463" s="79">
        <v>0</v>
      </c>
      <c r="G463" s="79"/>
      <c r="H463" s="14"/>
    </row>
    <row r="464" spans="1:8" ht="22.5" customHeight="1">
      <c r="A464" s="77" t="s">
        <v>368</v>
      </c>
      <c r="B464" s="80"/>
      <c r="C464" s="79">
        <v>0</v>
      </c>
      <c r="D464" s="79">
        <v>325</v>
      </c>
      <c r="E464" s="79">
        <v>0</v>
      </c>
      <c r="F464" s="79">
        <v>325</v>
      </c>
      <c r="G464" s="79"/>
      <c r="H464" s="14"/>
    </row>
    <row r="465" spans="1:8" ht="22.5" customHeight="1">
      <c r="A465" s="77" t="s">
        <v>369</v>
      </c>
      <c r="B465" s="78"/>
      <c r="C465" s="79"/>
      <c r="D465" s="79"/>
      <c r="E465" s="79"/>
      <c r="F465" s="79"/>
      <c r="G465" s="79"/>
      <c r="H465" s="14"/>
    </row>
    <row r="466" spans="1:8" ht="22.5" customHeight="1">
      <c r="A466" s="77" t="s">
        <v>49</v>
      </c>
      <c r="B466" s="78">
        <v>12</v>
      </c>
      <c r="C466" s="79">
        <v>880</v>
      </c>
      <c r="D466" s="79">
        <v>9860</v>
      </c>
      <c r="E466" s="79">
        <v>880</v>
      </c>
      <c r="F466" s="79">
        <v>9860</v>
      </c>
      <c r="G466" s="79"/>
      <c r="H466" s="14"/>
    </row>
    <row r="467" spans="1:8" ht="22.5" customHeight="1">
      <c r="A467" s="77" t="s">
        <v>370</v>
      </c>
      <c r="B467" s="78">
        <v>17</v>
      </c>
      <c r="C467" s="79">
        <v>800</v>
      </c>
      <c r="D467" s="79">
        <v>4980</v>
      </c>
      <c r="E467" s="79">
        <v>800</v>
      </c>
      <c r="F467" s="79">
        <v>4980</v>
      </c>
      <c r="G467" s="79"/>
      <c r="H467" s="14"/>
    </row>
    <row r="468" spans="1:8" ht="22.5" customHeight="1">
      <c r="A468" s="77" t="s">
        <v>111</v>
      </c>
      <c r="B468" s="78"/>
      <c r="C468" s="79"/>
      <c r="D468" s="79"/>
      <c r="E468" s="79"/>
      <c r="F468" s="79"/>
      <c r="G468" s="79"/>
      <c r="H468" s="14"/>
    </row>
    <row r="469" spans="1:8" ht="22.5" customHeight="1">
      <c r="A469" s="77" t="s">
        <v>50</v>
      </c>
      <c r="B469" s="78"/>
      <c r="C469" s="79"/>
      <c r="D469" s="79"/>
      <c r="E469" s="79"/>
      <c r="F469" s="79"/>
      <c r="G469" s="79"/>
      <c r="H469" s="14"/>
    </row>
    <row r="470" spans="1:8" ht="22.5" customHeight="1">
      <c r="A470" s="77" t="s">
        <v>51</v>
      </c>
      <c r="B470" s="78"/>
      <c r="C470" s="79">
        <v>0</v>
      </c>
      <c r="D470" s="79">
        <v>36215</v>
      </c>
      <c r="E470" s="79">
        <v>0</v>
      </c>
      <c r="F470" s="79">
        <v>36215</v>
      </c>
      <c r="G470" s="79"/>
      <c r="H470" s="14"/>
    </row>
    <row r="471" spans="1:8" ht="22.5" customHeight="1">
      <c r="A471" s="77" t="s">
        <v>52</v>
      </c>
      <c r="B471" s="78"/>
      <c r="C471" s="79"/>
      <c r="D471" s="79"/>
      <c r="E471" s="79"/>
      <c r="F471" s="79"/>
      <c r="G471" s="79"/>
      <c r="H471" s="14"/>
    </row>
    <row r="472" spans="1:8" ht="22.5" customHeight="1">
      <c r="A472" s="77" t="s">
        <v>53</v>
      </c>
      <c r="B472" s="78"/>
      <c r="C472" s="79">
        <v>0</v>
      </c>
      <c r="D472" s="79">
        <v>21420</v>
      </c>
      <c r="E472" s="79">
        <v>0</v>
      </c>
      <c r="F472" s="79">
        <v>21420</v>
      </c>
      <c r="G472" s="79"/>
      <c r="H472" s="14"/>
    </row>
    <row r="473" spans="1:8" ht="22.5" customHeight="1">
      <c r="A473" s="77" t="s">
        <v>91</v>
      </c>
      <c r="B473" s="78"/>
      <c r="C473" s="79"/>
      <c r="D473" s="79"/>
      <c r="E473" s="79"/>
      <c r="F473" s="79"/>
      <c r="G473" s="79"/>
      <c r="H473" s="14"/>
    </row>
    <row r="474" spans="1:8" ht="22.5" customHeight="1">
      <c r="A474" s="77" t="s">
        <v>92</v>
      </c>
      <c r="B474" s="78">
        <v>1</v>
      </c>
      <c r="C474" s="79">
        <v>130</v>
      </c>
      <c r="D474" s="79">
        <v>6580</v>
      </c>
      <c r="E474" s="79">
        <v>130</v>
      </c>
      <c r="F474" s="79">
        <v>6580</v>
      </c>
      <c r="G474" s="79"/>
      <c r="H474" s="14"/>
    </row>
    <row r="475" spans="1:7" ht="22.5" customHeight="1">
      <c r="A475" s="77" t="s">
        <v>371</v>
      </c>
      <c r="B475" s="78"/>
      <c r="C475" s="79">
        <v>0</v>
      </c>
      <c r="D475" s="79">
        <v>20500</v>
      </c>
      <c r="E475" s="79">
        <v>0</v>
      </c>
      <c r="F475" s="79">
        <v>20500</v>
      </c>
      <c r="G475" s="79"/>
    </row>
    <row r="476" spans="1:7" ht="22.5" customHeight="1">
      <c r="A476" s="77" t="s">
        <v>372</v>
      </c>
      <c r="B476" s="78">
        <v>3</v>
      </c>
      <c r="C476" s="91">
        <v>95</v>
      </c>
      <c r="D476" s="79">
        <v>640</v>
      </c>
      <c r="E476" s="91">
        <v>95</v>
      </c>
      <c r="F476" s="79">
        <v>640</v>
      </c>
      <c r="G476" s="79"/>
    </row>
    <row r="477" spans="1:7" ht="22.5" customHeight="1">
      <c r="A477" s="77" t="s">
        <v>87</v>
      </c>
      <c r="B477" s="78"/>
      <c r="C477" s="91"/>
      <c r="D477" s="79"/>
      <c r="E477" s="91"/>
      <c r="F477" s="79"/>
      <c r="G477" s="79"/>
    </row>
    <row r="478" spans="1:7" ht="22.5" customHeight="1">
      <c r="A478" s="77" t="s">
        <v>88</v>
      </c>
      <c r="B478" s="78"/>
      <c r="C478" s="79">
        <v>0</v>
      </c>
      <c r="D478" s="79">
        <v>3000</v>
      </c>
      <c r="E478" s="79">
        <v>0</v>
      </c>
      <c r="F478" s="79">
        <v>3000</v>
      </c>
      <c r="G478" s="79"/>
    </row>
    <row r="479" spans="1:7" ht="22.5" customHeight="1">
      <c r="A479" s="77" t="s">
        <v>112</v>
      </c>
      <c r="B479" s="78"/>
      <c r="C479" s="79"/>
      <c r="D479" s="79"/>
      <c r="E479" s="79"/>
      <c r="F479" s="79"/>
      <c r="G479" s="79"/>
    </row>
    <row r="480" spans="1:7" ht="22.5" customHeight="1">
      <c r="A480" s="77" t="s">
        <v>55</v>
      </c>
      <c r="B480" s="78">
        <v>314</v>
      </c>
      <c r="C480" s="79">
        <v>82726</v>
      </c>
      <c r="D480" s="79">
        <v>706250</v>
      </c>
      <c r="E480" s="79">
        <v>82726</v>
      </c>
      <c r="F480" s="79">
        <v>706250</v>
      </c>
      <c r="G480" s="79"/>
    </row>
    <row r="481" spans="1:7" ht="22.5" customHeight="1">
      <c r="A481" s="77" t="s">
        <v>113</v>
      </c>
      <c r="B481" s="78"/>
      <c r="C481" s="79"/>
      <c r="D481" s="79"/>
      <c r="E481" s="79"/>
      <c r="F481" s="79"/>
      <c r="G481" s="79"/>
    </row>
    <row r="482" spans="1:7" ht="22.5" customHeight="1">
      <c r="A482" s="77" t="s">
        <v>56</v>
      </c>
      <c r="B482" s="80"/>
      <c r="C482" s="79">
        <v>0</v>
      </c>
      <c r="D482" s="79">
        <v>0</v>
      </c>
      <c r="E482" s="79">
        <v>0</v>
      </c>
      <c r="F482" s="79">
        <v>0</v>
      </c>
      <c r="G482" s="79"/>
    </row>
    <row r="483" spans="1:7" ht="22.5" customHeight="1">
      <c r="A483" s="77" t="s">
        <v>195</v>
      </c>
      <c r="B483" s="80"/>
      <c r="C483" s="79">
        <v>0</v>
      </c>
      <c r="D483" s="79">
        <v>1500</v>
      </c>
      <c r="E483" s="79">
        <v>0</v>
      </c>
      <c r="F483" s="79">
        <v>1500</v>
      </c>
      <c r="G483" s="79"/>
    </row>
    <row r="484" spans="1:7" ht="22.5" customHeight="1">
      <c r="A484" s="77" t="s">
        <v>196</v>
      </c>
      <c r="B484" s="78"/>
      <c r="C484" s="91">
        <v>0</v>
      </c>
      <c r="D484" s="91">
        <v>4520</v>
      </c>
      <c r="E484" s="91">
        <v>0</v>
      </c>
      <c r="F484" s="91">
        <v>4520</v>
      </c>
      <c r="G484" s="79"/>
    </row>
    <row r="485" spans="1:7" ht="22.5" customHeight="1">
      <c r="A485" s="77" t="s">
        <v>334</v>
      </c>
      <c r="B485" s="78"/>
      <c r="C485" s="79"/>
      <c r="D485" s="79"/>
      <c r="E485" s="79"/>
      <c r="F485" s="79"/>
      <c r="G485" s="79"/>
    </row>
    <row r="486" spans="1:7" ht="22.5" customHeight="1">
      <c r="A486" s="77" t="s">
        <v>197</v>
      </c>
      <c r="B486" s="72">
        <v>3</v>
      </c>
      <c r="C486" s="94">
        <v>1600</v>
      </c>
      <c r="D486" s="94">
        <v>55200</v>
      </c>
      <c r="E486" s="94">
        <v>1600</v>
      </c>
      <c r="F486" s="94">
        <v>55200</v>
      </c>
      <c r="G486" s="94"/>
    </row>
    <row r="487" spans="1:7" ht="22.5" customHeight="1">
      <c r="A487" s="54" t="s">
        <v>90</v>
      </c>
      <c r="B487" s="93">
        <f aca="true" t="shared" si="25" ref="B487:G487">SUM(B458:B486)</f>
        <v>2309</v>
      </c>
      <c r="C487" s="73">
        <f t="shared" si="25"/>
        <v>725250.7</v>
      </c>
      <c r="D487" s="73">
        <f t="shared" si="25"/>
        <v>5251912.7</v>
      </c>
      <c r="E487" s="94">
        <f t="shared" si="25"/>
        <v>725250.7</v>
      </c>
      <c r="F487" s="94">
        <f t="shared" si="25"/>
        <v>5251912.7</v>
      </c>
      <c r="G487" s="94">
        <f t="shared" si="25"/>
        <v>0</v>
      </c>
    </row>
    <row r="488" spans="1:7" ht="22.5" customHeight="1">
      <c r="A488" s="147" t="s">
        <v>70</v>
      </c>
      <c r="B488" s="147"/>
      <c r="C488" s="147"/>
      <c r="D488" s="147"/>
      <c r="E488" s="147"/>
      <c r="F488" s="147"/>
      <c r="G488" s="147"/>
    </row>
    <row r="489" spans="1:7" ht="22.5" customHeight="1">
      <c r="A489" s="98"/>
      <c r="B489" s="99"/>
      <c r="C489" s="100"/>
      <c r="D489" s="100"/>
      <c r="E489" s="100"/>
      <c r="F489" s="100"/>
      <c r="G489" s="101"/>
    </row>
    <row r="490" spans="1:7" ht="22.5" customHeight="1">
      <c r="A490" s="68"/>
      <c r="B490" s="69" t="s">
        <v>78</v>
      </c>
      <c r="C490" s="146" t="s">
        <v>31</v>
      </c>
      <c r="D490" s="146"/>
      <c r="E490" s="146" t="s">
        <v>32</v>
      </c>
      <c r="F490" s="146"/>
      <c r="G490" s="102" t="s">
        <v>33</v>
      </c>
    </row>
    <row r="491" spans="1:7" ht="22.5" customHeight="1">
      <c r="A491" s="72" t="s">
        <v>35</v>
      </c>
      <c r="B491" s="72" t="s">
        <v>79</v>
      </c>
      <c r="C491" s="73" t="s">
        <v>9</v>
      </c>
      <c r="D491" s="73" t="s">
        <v>36</v>
      </c>
      <c r="E491" s="73" t="s">
        <v>9</v>
      </c>
      <c r="F491" s="73" t="s">
        <v>36</v>
      </c>
      <c r="G491" s="73" t="s">
        <v>34</v>
      </c>
    </row>
    <row r="492" spans="1:7" ht="22.5" customHeight="1">
      <c r="A492" s="74" t="s">
        <v>114</v>
      </c>
      <c r="B492" s="75"/>
      <c r="C492" s="76"/>
      <c r="D492" s="76"/>
      <c r="E492" s="76"/>
      <c r="F492" s="76"/>
      <c r="G492" s="76"/>
    </row>
    <row r="493" spans="1:7" ht="22.5" customHeight="1">
      <c r="A493" s="77" t="s">
        <v>82</v>
      </c>
      <c r="B493" s="78">
        <v>4</v>
      </c>
      <c r="C493" s="79">
        <v>59153</v>
      </c>
      <c r="D493" s="79">
        <v>476377</v>
      </c>
      <c r="E493" s="79">
        <v>59153</v>
      </c>
      <c r="F493" s="79">
        <v>476377</v>
      </c>
      <c r="G493" s="79"/>
    </row>
    <row r="494" spans="1:7" ht="22.5" customHeight="1">
      <c r="A494" s="77" t="s">
        <v>59</v>
      </c>
      <c r="B494" s="78"/>
      <c r="C494" s="91">
        <v>0</v>
      </c>
      <c r="D494" s="91">
        <v>54466.9</v>
      </c>
      <c r="E494" s="91">
        <v>0</v>
      </c>
      <c r="F494" s="91">
        <v>54466.9</v>
      </c>
      <c r="G494" s="79"/>
    </row>
    <row r="495" spans="1:7" ht="22.5" customHeight="1">
      <c r="A495" s="87" t="s">
        <v>60</v>
      </c>
      <c r="B495" s="88"/>
      <c r="C495" s="89"/>
      <c r="D495" s="89"/>
      <c r="E495" s="89"/>
      <c r="F495" s="89"/>
      <c r="G495" s="89"/>
    </row>
    <row r="496" spans="1:7" ht="22.5" customHeight="1">
      <c r="A496" s="110" t="s">
        <v>61</v>
      </c>
      <c r="B496" s="106">
        <f>SUM(B488:B495)</f>
        <v>4</v>
      </c>
      <c r="C496" s="86">
        <f>SUM(C493:C495)</f>
        <v>59153</v>
      </c>
      <c r="D496" s="86">
        <f>SUM(D493:D495)</f>
        <v>530843.9</v>
      </c>
      <c r="E496" s="86">
        <f>SUM(E493:E495)</f>
        <v>59153</v>
      </c>
      <c r="F496" s="86">
        <f>SUM(F493:F495)</f>
        <v>530843.9</v>
      </c>
      <c r="G496" s="86">
        <f>SUM(G493:G495)</f>
        <v>0</v>
      </c>
    </row>
    <row r="497" spans="1:7" ht="22.5" customHeight="1">
      <c r="A497" s="87" t="s">
        <v>115</v>
      </c>
      <c r="B497" s="88"/>
      <c r="C497" s="89"/>
      <c r="D497" s="89"/>
      <c r="E497" s="89"/>
      <c r="F497" s="89"/>
      <c r="G497" s="89"/>
    </row>
    <row r="498" spans="1:7" ht="22.5" customHeight="1">
      <c r="A498" s="107" t="s">
        <v>62</v>
      </c>
      <c r="B498" s="108"/>
      <c r="C498" s="109">
        <v>0</v>
      </c>
      <c r="D498" s="109">
        <v>310186.48</v>
      </c>
      <c r="E498" s="109">
        <v>0</v>
      </c>
      <c r="F498" s="91">
        <v>310186.48</v>
      </c>
      <c r="G498" s="79"/>
    </row>
    <row r="499" spans="1:7" ht="22.5" customHeight="1">
      <c r="A499" s="77" t="s">
        <v>63</v>
      </c>
      <c r="B499" s="122"/>
      <c r="C499" s="109">
        <v>0</v>
      </c>
      <c r="D499" s="109">
        <v>0</v>
      </c>
      <c r="E499" s="109">
        <v>0</v>
      </c>
      <c r="F499" s="91">
        <v>0</v>
      </c>
      <c r="G499" s="79"/>
    </row>
    <row r="500" spans="1:7" ht="22.5" customHeight="1">
      <c r="A500" s="77" t="s">
        <v>377</v>
      </c>
      <c r="B500" s="122"/>
      <c r="C500" s="109">
        <v>0</v>
      </c>
      <c r="D500" s="109">
        <v>0</v>
      </c>
      <c r="E500" s="109">
        <v>0</v>
      </c>
      <c r="F500" s="91">
        <v>0</v>
      </c>
      <c r="G500" s="79"/>
    </row>
    <row r="501" spans="1:7" ht="22.5" customHeight="1">
      <c r="A501" s="77" t="s">
        <v>381</v>
      </c>
      <c r="B501" s="122"/>
      <c r="C501" s="109">
        <v>0</v>
      </c>
      <c r="D501" s="109">
        <v>146800</v>
      </c>
      <c r="E501" s="109">
        <v>0</v>
      </c>
      <c r="F501" s="91">
        <v>146800</v>
      </c>
      <c r="G501" s="79"/>
    </row>
    <row r="502" spans="1:7" ht="22.5" customHeight="1">
      <c r="A502" s="77" t="s">
        <v>382</v>
      </c>
      <c r="B502" s="78">
        <v>18</v>
      </c>
      <c r="C502" s="79">
        <v>2980.84</v>
      </c>
      <c r="D502" s="79">
        <v>53391.84</v>
      </c>
      <c r="E502" s="79">
        <v>2980.84</v>
      </c>
      <c r="F502" s="79">
        <v>53391.84</v>
      </c>
      <c r="G502" s="79"/>
    </row>
    <row r="503" spans="1:7" ht="22.5" customHeight="1">
      <c r="A503" s="77" t="s">
        <v>227</v>
      </c>
      <c r="B503" s="72">
        <v>1</v>
      </c>
      <c r="C503" s="94">
        <v>5061.82</v>
      </c>
      <c r="D503" s="94">
        <v>86156.76</v>
      </c>
      <c r="E503" s="94">
        <v>5061.82</v>
      </c>
      <c r="F503" s="94">
        <v>86156.76</v>
      </c>
      <c r="G503" s="94"/>
    </row>
    <row r="504" spans="1:7" ht="22.5" customHeight="1">
      <c r="A504" s="110" t="s">
        <v>66</v>
      </c>
      <c r="B504" s="144">
        <f aca="true" t="shared" si="26" ref="B504:G504">SUM(B498:B503)</f>
        <v>19</v>
      </c>
      <c r="C504" s="73">
        <f t="shared" si="26"/>
        <v>8042.66</v>
      </c>
      <c r="D504" s="73">
        <f t="shared" si="26"/>
        <v>596535.08</v>
      </c>
      <c r="E504" s="73">
        <f t="shared" si="26"/>
        <v>8042.66</v>
      </c>
      <c r="F504" s="73">
        <f t="shared" si="26"/>
        <v>596535.08</v>
      </c>
      <c r="G504" s="73">
        <f t="shared" si="26"/>
        <v>0</v>
      </c>
    </row>
    <row r="505" spans="1:7" ht="22.5" customHeight="1">
      <c r="A505" s="110" t="s">
        <v>67</v>
      </c>
      <c r="B505" s="93">
        <f aca="true" t="shared" si="27" ref="B505:G505">SUM(B455+B487+B496+B504)</f>
        <v>3001</v>
      </c>
      <c r="C505" s="70">
        <f t="shared" si="27"/>
        <v>5528533.109999999</v>
      </c>
      <c r="D505" s="70">
        <f t="shared" si="27"/>
        <v>24947666.169999998</v>
      </c>
      <c r="E505" s="70">
        <f t="shared" si="27"/>
        <v>5548581.31</v>
      </c>
      <c r="F505" s="70">
        <f t="shared" si="27"/>
        <v>24946195.38</v>
      </c>
      <c r="G505" s="70">
        <f t="shared" si="27"/>
        <v>1470.79</v>
      </c>
    </row>
    <row r="506" spans="1:7" ht="22.5" customHeight="1">
      <c r="A506" s="110" t="s">
        <v>174</v>
      </c>
      <c r="B506" s="106"/>
      <c r="C506" s="86">
        <v>0</v>
      </c>
      <c r="D506" s="86">
        <v>1814.75</v>
      </c>
      <c r="E506" s="86">
        <v>0</v>
      </c>
      <c r="F506" s="86">
        <v>1814.75</v>
      </c>
      <c r="G506" s="86"/>
    </row>
    <row r="507" spans="1:7" ht="22.5" customHeight="1" thickBot="1">
      <c r="A507" s="112" t="s">
        <v>69</v>
      </c>
      <c r="B507" s="93">
        <f>SUM(B505-B506)</f>
        <v>3001</v>
      </c>
      <c r="C507" s="114">
        <f>C505-C506</f>
        <v>5528533.109999999</v>
      </c>
      <c r="D507" s="114">
        <f>D505-D506</f>
        <v>24945851.419999998</v>
      </c>
      <c r="E507" s="114">
        <f>E505-E506</f>
        <v>5548581.31</v>
      </c>
      <c r="F507" s="114">
        <f>F505-F506</f>
        <v>24944380.63</v>
      </c>
      <c r="G507" s="114">
        <f>G505-G506</f>
        <v>1470.79</v>
      </c>
    </row>
    <row r="508" spans="1:7" ht="22.5" customHeight="1" thickTop="1">
      <c r="A508" s="135"/>
      <c r="B508" s="136"/>
      <c r="C508" s="97"/>
      <c r="D508" s="97"/>
      <c r="E508" s="97"/>
      <c r="F508" s="97"/>
      <c r="G508" s="97"/>
    </row>
    <row r="509" spans="1:7" ht="22.5" customHeight="1">
      <c r="A509" s="134"/>
      <c r="B509" s="115"/>
      <c r="C509" s="97"/>
      <c r="D509" s="97"/>
      <c r="E509" s="97"/>
      <c r="F509" s="97"/>
      <c r="G509" s="97"/>
    </row>
    <row r="510" spans="1:7" ht="22.5" customHeight="1">
      <c r="A510" s="64"/>
      <c r="B510" s="66"/>
      <c r="C510" s="97"/>
      <c r="D510" s="97" t="s">
        <v>12</v>
      </c>
      <c r="E510" s="97"/>
      <c r="F510" s="97"/>
      <c r="G510" s="97"/>
    </row>
    <row r="511" spans="1:7" ht="22.5" customHeight="1">
      <c r="A511" s="64" t="s">
        <v>324</v>
      </c>
      <c r="B511" s="66"/>
      <c r="C511" s="97"/>
      <c r="D511" s="97" t="s">
        <v>325</v>
      </c>
      <c r="E511" s="97"/>
      <c r="F511" s="97"/>
      <c r="G511" s="97"/>
    </row>
    <row r="512" spans="1:7" ht="22.5" customHeight="1">
      <c r="A512" s="128" t="s">
        <v>222</v>
      </c>
      <c r="B512" s="129"/>
      <c r="C512" s="67"/>
      <c r="D512" s="97" t="s">
        <v>11</v>
      </c>
      <c r="E512" s="97"/>
      <c r="F512" s="97"/>
      <c r="G512" s="97"/>
    </row>
    <row r="513" spans="1:7" ht="22.5" customHeight="1">
      <c r="A513" s="64"/>
      <c r="B513" s="66"/>
      <c r="C513" s="67"/>
      <c r="D513" s="97" t="s">
        <v>10</v>
      </c>
      <c r="E513" s="97"/>
      <c r="F513" s="97"/>
      <c r="G513" s="97"/>
    </row>
    <row r="514" spans="1:7" ht="22.5" customHeight="1">
      <c r="A514" s="64"/>
      <c r="B514" s="66"/>
      <c r="C514" s="67"/>
      <c r="D514" s="97"/>
      <c r="E514" s="97"/>
      <c r="F514" s="97"/>
      <c r="G514" s="97"/>
    </row>
    <row r="515" spans="1:7" ht="22.5" customHeight="1">
      <c r="A515" s="134" t="s">
        <v>322</v>
      </c>
      <c r="B515" s="115"/>
      <c r="C515" s="97"/>
      <c r="D515" s="97"/>
      <c r="E515" s="97"/>
      <c r="F515" s="97"/>
      <c r="G515" s="97"/>
    </row>
    <row r="516" spans="1:7" ht="22.5" customHeight="1">
      <c r="A516" s="95" t="s">
        <v>340</v>
      </c>
      <c r="B516" s="137" t="s">
        <v>78</v>
      </c>
      <c r="C516" s="97">
        <v>5528533.11</v>
      </c>
      <c r="D516" s="97"/>
      <c r="E516" s="97"/>
      <c r="F516" s="97"/>
      <c r="G516" s="97"/>
    </row>
    <row r="517" spans="1:8" ht="22.5" customHeight="1">
      <c r="A517" s="95" t="s">
        <v>329</v>
      </c>
      <c r="B517" s="137" t="s">
        <v>78</v>
      </c>
      <c r="C517" s="97">
        <v>5523471.29</v>
      </c>
      <c r="D517" s="97"/>
      <c r="E517" s="97"/>
      <c r="F517" s="97"/>
      <c r="G517" s="97"/>
      <c r="H517" s="14"/>
    </row>
    <row r="518" spans="1:8" ht="22.5" customHeight="1" thickBot="1">
      <c r="A518" s="95" t="s">
        <v>341</v>
      </c>
      <c r="B518" s="115"/>
      <c r="C518" s="138">
        <f>SUM(C516-C517)</f>
        <v>5061.820000000298</v>
      </c>
      <c r="D518" s="97"/>
      <c r="E518" s="97"/>
      <c r="F518" s="97"/>
      <c r="G518" s="97"/>
      <c r="H518" s="14"/>
    </row>
    <row r="519" spans="1:8" ht="22.5" customHeight="1" thickTop="1">
      <c r="A519" s="145" t="s">
        <v>58</v>
      </c>
      <c r="B519" s="145"/>
      <c r="C519" s="145"/>
      <c r="D519" s="145"/>
      <c r="E519" s="145"/>
      <c r="F519" s="145"/>
      <c r="G519" s="145"/>
      <c r="H519" s="14"/>
    </row>
    <row r="520" spans="1:8" ht="22.5" customHeight="1">
      <c r="A520" s="145" t="s">
        <v>391</v>
      </c>
      <c r="B520" s="145"/>
      <c r="C520" s="145"/>
      <c r="D520" s="145"/>
      <c r="E520" s="145"/>
      <c r="F520" s="145"/>
      <c r="G520" s="145"/>
      <c r="H520" s="14"/>
    </row>
    <row r="521" spans="1:8" ht="22.5" customHeight="1">
      <c r="A521" s="142"/>
      <c r="B521" s="143" t="s">
        <v>78</v>
      </c>
      <c r="C521" s="146" t="s">
        <v>31</v>
      </c>
      <c r="D521" s="146"/>
      <c r="E521" s="146" t="s">
        <v>32</v>
      </c>
      <c r="F521" s="146"/>
      <c r="G521" s="71" t="s">
        <v>33</v>
      </c>
      <c r="H521" s="14"/>
    </row>
    <row r="522" spans="1:8" ht="22.5" customHeight="1">
      <c r="A522" s="72" t="s">
        <v>35</v>
      </c>
      <c r="B522" s="72" t="s">
        <v>79</v>
      </c>
      <c r="C522" s="73" t="s">
        <v>9</v>
      </c>
      <c r="D522" s="73" t="s">
        <v>36</v>
      </c>
      <c r="E522" s="73" t="s">
        <v>9</v>
      </c>
      <c r="F522" s="73" t="s">
        <v>36</v>
      </c>
      <c r="G522" s="73" t="s">
        <v>34</v>
      </c>
      <c r="H522" s="14"/>
    </row>
    <row r="523" spans="1:8" ht="22.5" customHeight="1">
      <c r="A523" s="74" t="s">
        <v>108</v>
      </c>
      <c r="B523" s="75"/>
      <c r="C523" s="76"/>
      <c r="D523" s="76"/>
      <c r="E523" s="76"/>
      <c r="F523" s="76"/>
      <c r="G523" s="76"/>
      <c r="H523" s="14"/>
    </row>
    <row r="524" spans="1:8" ht="22.5" customHeight="1">
      <c r="A524" s="77" t="s">
        <v>37</v>
      </c>
      <c r="B524" s="78">
        <v>19</v>
      </c>
      <c r="C524" s="79">
        <v>296301.89</v>
      </c>
      <c r="D524" s="79">
        <v>2843284.68</v>
      </c>
      <c r="E524" s="79">
        <v>297401.89</v>
      </c>
      <c r="F524" s="79">
        <v>2843284.68</v>
      </c>
      <c r="G524" s="79"/>
      <c r="H524" s="14"/>
    </row>
    <row r="525" spans="1:8" ht="22.5" customHeight="1">
      <c r="A525" s="77" t="s">
        <v>39</v>
      </c>
      <c r="B525" s="80"/>
      <c r="C525" s="79">
        <v>0</v>
      </c>
      <c r="D525" s="79">
        <v>36294.09</v>
      </c>
      <c r="E525" s="79">
        <v>0</v>
      </c>
      <c r="F525" s="79">
        <v>36294.09</v>
      </c>
      <c r="G525" s="79"/>
      <c r="H525" s="14"/>
    </row>
    <row r="526" spans="1:8" ht="22.5" customHeight="1">
      <c r="A526" s="77" t="s">
        <v>41</v>
      </c>
      <c r="B526" s="78">
        <v>310</v>
      </c>
      <c r="C526" s="79">
        <v>2325782.84</v>
      </c>
      <c r="D526" s="79">
        <v>16026770.58</v>
      </c>
      <c r="E526" s="79">
        <v>2325782.84</v>
      </c>
      <c r="F526" s="79">
        <v>16026770.58</v>
      </c>
      <c r="G526" s="79"/>
      <c r="H526" s="14"/>
    </row>
    <row r="527" spans="1:8" ht="22.5" customHeight="1">
      <c r="A527" s="77" t="s">
        <v>374</v>
      </c>
      <c r="B527" s="78">
        <v>521</v>
      </c>
      <c r="C527" s="79">
        <v>7496388.77</v>
      </c>
      <c r="D527" s="79">
        <v>9230789.02</v>
      </c>
      <c r="E527" s="79">
        <v>7492748.6</v>
      </c>
      <c r="F527" s="79">
        <v>9226778.06</v>
      </c>
      <c r="G527" s="79">
        <v>4010.96</v>
      </c>
      <c r="H527" s="14"/>
    </row>
    <row r="528" spans="1:8" ht="22.5" customHeight="1">
      <c r="A528" s="77" t="s">
        <v>375</v>
      </c>
      <c r="B528" s="69">
        <v>6</v>
      </c>
      <c r="C528" s="130">
        <v>82016.75</v>
      </c>
      <c r="D528" s="130">
        <v>631726.37</v>
      </c>
      <c r="E528" s="130">
        <v>82016.75</v>
      </c>
      <c r="F528" s="130">
        <v>631726.37</v>
      </c>
      <c r="G528" s="130"/>
      <c r="H528" s="14"/>
    </row>
    <row r="529" spans="1:8" ht="22.5" customHeight="1">
      <c r="A529" s="110" t="s">
        <v>44</v>
      </c>
      <c r="B529" s="85">
        <f aca="true" t="shared" si="28" ref="B529:G529">SUM(B524:B528)</f>
        <v>856</v>
      </c>
      <c r="C529" s="86">
        <f t="shared" si="28"/>
        <v>10200490.25</v>
      </c>
      <c r="D529" s="86">
        <f t="shared" si="28"/>
        <v>28768864.740000002</v>
      </c>
      <c r="E529" s="86">
        <f t="shared" si="28"/>
        <v>10197950.08</v>
      </c>
      <c r="F529" s="86">
        <f t="shared" si="28"/>
        <v>28764853.780000005</v>
      </c>
      <c r="G529" s="86">
        <f t="shared" si="28"/>
        <v>4010.96</v>
      </c>
      <c r="H529" s="14"/>
    </row>
    <row r="530" spans="1:7" ht="22.5" customHeight="1">
      <c r="A530" s="87" t="s">
        <v>321</v>
      </c>
      <c r="B530" s="88"/>
      <c r="C530" s="89"/>
      <c r="D530" s="89"/>
      <c r="E530" s="89"/>
      <c r="F530" s="89"/>
      <c r="G530" s="89"/>
    </row>
    <row r="531" spans="1:7" ht="22.5" customHeight="1">
      <c r="A531" s="77" t="s">
        <v>110</v>
      </c>
      <c r="B531" s="78"/>
      <c r="C531" s="79"/>
      <c r="D531" s="79"/>
      <c r="E531" s="79"/>
      <c r="F531" s="79"/>
      <c r="G531" s="79"/>
    </row>
    <row r="532" spans="1:7" ht="22.5" customHeight="1">
      <c r="A532" s="77" t="s">
        <v>45</v>
      </c>
      <c r="B532" s="80">
        <v>1776</v>
      </c>
      <c r="C532" s="79">
        <v>581900</v>
      </c>
      <c r="D532" s="79">
        <v>4197180</v>
      </c>
      <c r="E532" s="79">
        <v>579980</v>
      </c>
      <c r="F532" s="79">
        <v>4195260</v>
      </c>
      <c r="G532" s="79">
        <v>1920</v>
      </c>
    </row>
    <row r="533" spans="1:7" ht="22.5" customHeight="1">
      <c r="A533" s="77" t="s">
        <v>46</v>
      </c>
      <c r="B533" s="78">
        <v>110</v>
      </c>
      <c r="C533" s="79">
        <v>31750</v>
      </c>
      <c r="D533" s="79">
        <v>314000</v>
      </c>
      <c r="E533" s="79">
        <v>30750</v>
      </c>
      <c r="F533" s="79">
        <v>313000</v>
      </c>
      <c r="G533" s="79">
        <v>1000</v>
      </c>
    </row>
    <row r="534" spans="1:8" ht="22.5" customHeight="1">
      <c r="A534" s="77" t="s">
        <v>47</v>
      </c>
      <c r="B534" s="78">
        <v>12</v>
      </c>
      <c r="C534" s="79">
        <v>749</v>
      </c>
      <c r="D534" s="79">
        <v>150391.7</v>
      </c>
      <c r="E534" s="79">
        <v>749</v>
      </c>
      <c r="F534" s="79">
        <v>150391.7</v>
      </c>
      <c r="G534" s="79"/>
      <c r="H534" s="14"/>
    </row>
    <row r="535" spans="1:8" ht="22.5" customHeight="1">
      <c r="A535" s="77" t="s">
        <v>366</v>
      </c>
      <c r="B535" s="78"/>
      <c r="C535" s="79"/>
      <c r="D535" s="79"/>
      <c r="E535" s="79"/>
      <c r="F535" s="79"/>
      <c r="G535" s="79"/>
      <c r="H535" s="14"/>
    </row>
    <row r="536" spans="1:8" ht="22.5" customHeight="1">
      <c r="A536" s="77" t="s">
        <v>100</v>
      </c>
      <c r="B536" s="78">
        <v>12</v>
      </c>
      <c r="C536" s="79">
        <v>48000</v>
      </c>
      <c r="D536" s="79">
        <v>381750</v>
      </c>
      <c r="E536" s="79">
        <v>48000</v>
      </c>
      <c r="F536" s="79">
        <v>381750</v>
      </c>
      <c r="G536" s="79"/>
      <c r="H536" s="14"/>
    </row>
    <row r="537" spans="1:8" ht="22.5" customHeight="1">
      <c r="A537" s="77" t="s">
        <v>367</v>
      </c>
      <c r="B537" s="78"/>
      <c r="C537" s="79">
        <v>0</v>
      </c>
      <c r="D537" s="79">
        <v>0</v>
      </c>
      <c r="E537" s="79">
        <v>0</v>
      </c>
      <c r="F537" s="79">
        <v>0</v>
      </c>
      <c r="G537" s="79"/>
      <c r="H537" s="14"/>
    </row>
    <row r="538" spans="1:8" ht="22.5" customHeight="1">
      <c r="A538" s="77" t="s">
        <v>368</v>
      </c>
      <c r="B538" s="80"/>
      <c r="C538" s="79">
        <v>0</v>
      </c>
      <c r="D538" s="79">
        <v>325</v>
      </c>
      <c r="E538" s="79">
        <v>0</v>
      </c>
      <c r="F538" s="79">
        <v>325</v>
      </c>
      <c r="G538" s="79"/>
      <c r="H538" s="14"/>
    </row>
    <row r="539" spans="1:8" ht="22.5" customHeight="1">
      <c r="A539" s="77" t="s">
        <v>369</v>
      </c>
      <c r="B539" s="78"/>
      <c r="C539" s="79"/>
      <c r="D539" s="79"/>
      <c r="E539" s="79"/>
      <c r="F539" s="79"/>
      <c r="G539" s="79"/>
      <c r="H539" s="14"/>
    </row>
    <row r="540" spans="1:8" ht="22.5" customHeight="1">
      <c r="A540" s="77" t="s">
        <v>49</v>
      </c>
      <c r="B540" s="78">
        <v>11</v>
      </c>
      <c r="C540" s="79">
        <v>940</v>
      </c>
      <c r="D540" s="79">
        <v>10800</v>
      </c>
      <c r="E540" s="79">
        <v>740</v>
      </c>
      <c r="F540" s="79">
        <v>10600</v>
      </c>
      <c r="G540" s="79">
        <v>200</v>
      </c>
      <c r="H540" s="14"/>
    </row>
    <row r="541" spans="1:8" ht="22.5" customHeight="1">
      <c r="A541" s="77" t="s">
        <v>370</v>
      </c>
      <c r="B541" s="78"/>
      <c r="C541" s="79">
        <v>0</v>
      </c>
      <c r="D541" s="79">
        <v>4980</v>
      </c>
      <c r="E541" s="79">
        <v>0</v>
      </c>
      <c r="F541" s="79">
        <v>4980</v>
      </c>
      <c r="G541" s="79"/>
      <c r="H541" s="14"/>
    </row>
    <row r="542" spans="1:8" ht="22.5" customHeight="1">
      <c r="A542" s="77" t="s">
        <v>111</v>
      </c>
      <c r="B542" s="78"/>
      <c r="C542" s="79"/>
      <c r="D542" s="79"/>
      <c r="E542" s="79"/>
      <c r="F542" s="79"/>
      <c r="G542" s="79"/>
      <c r="H542" s="14"/>
    </row>
    <row r="543" spans="1:8" ht="22.5" customHeight="1">
      <c r="A543" s="77" t="s">
        <v>50</v>
      </c>
      <c r="B543" s="78"/>
      <c r="C543" s="79"/>
      <c r="D543" s="79"/>
      <c r="E543" s="79"/>
      <c r="F543" s="79"/>
      <c r="G543" s="79"/>
      <c r="H543" s="14"/>
    </row>
    <row r="544" spans="1:8" ht="22.5" customHeight="1">
      <c r="A544" s="77" t="s">
        <v>51</v>
      </c>
      <c r="B544" s="78"/>
      <c r="C544" s="79">
        <v>0</v>
      </c>
      <c r="D544" s="79">
        <v>36215</v>
      </c>
      <c r="E544" s="79">
        <v>0</v>
      </c>
      <c r="F544" s="79">
        <v>36215</v>
      </c>
      <c r="G544" s="79"/>
      <c r="H544" s="14"/>
    </row>
    <row r="545" spans="1:8" ht="22.5" customHeight="1">
      <c r="A545" s="77" t="s">
        <v>52</v>
      </c>
      <c r="B545" s="78"/>
      <c r="C545" s="79"/>
      <c r="D545" s="79"/>
      <c r="E545" s="79"/>
      <c r="F545" s="79"/>
      <c r="G545" s="79"/>
      <c r="H545" s="14"/>
    </row>
    <row r="546" spans="1:8" ht="22.5" customHeight="1">
      <c r="A546" s="77" t="s">
        <v>53</v>
      </c>
      <c r="B546" s="78"/>
      <c r="C546" s="79">
        <v>0</v>
      </c>
      <c r="D546" s="79">
        <v>21420</v>
      </c>
      <c r="E546" s="79">
        <v>0</v>
      </c>
      <c r="F546" s="79">
        <v>21420</v>
      </c>
      <c r="G546" s="79"/>
      <c r="H546" s="14"/>
    </row>
    <row r="547" spans="1:8" ht="22.5" customHeight="1">
      <c r="A547" s="77" t="s">
        <v>91</v>
      </c>
      <c r="B547" s="78"/>
      <c r="C547" s="79"/>
      <c r="D547" s="79"/>
      <c r="E547" s="79"/>
      <c r="F547" s="79"/>
      <c r="G547" s="79"/>
      <c r="H547" s="14"/>
    </row>
    <row r="548" spans="1:8" ht="22.5" customHeight="1">
      <c r="A548" s="77" t="s">
        <v>92</v>
      </c>
      <c r="B548" s="78">
        <v>3</v>
      </c>
      <c r="C548" s="79">
        <v>2480</v>
      </c>
      <c r="D548" s="79">
        <v>9060</v>
      </c>
      <c r="E548" s="79">
        <v>2480</v>
      </c>
      <c r="F548" s="79">
        <v>9060</v>
      </c>
      <c r="G548" s="79"/>
      <c r="H548" s="14"/>
    </row>
    <row r="549" spans="1:7" ht="22.5" customHeight="1">
      <c r="A549" s="77" t="s">
        <v>371</v>
      </c>
      <c r="B549" s="78"/>
      <c r="C549" s="79">
        <v>0</v>
      </c>
      <c r="D549" s="79">
        <v>20500</v>
      </c>
      <c r="E549" s="79">
        <v>0</v>
      </c>
      <c r="F549" s="79">
        <v>20500</v>
      </c>
      <c r="G549" s="79"/>
    </row>
    <row r="550" spans="1:7" ht="22.5" customHeight="1">
      <c r="A550" s="77" t="s">
        <v>372</v>
      </c>
      <c r="B550" s="78">
        <v>6</v>
      </c>
      <c r="C550" s="91">
        <v>125</v>
      </c>
      <c r="D550" s="79">
        <v>765</v>
      </c>
      <c r="E550" s="91">
        <v>125</v>
      </c>
      <c r="F550" s="79">
        <v>765</v>
      </c>
      <c r="G550" s="79"/>
    </row>
    <row r="551" spans="1:7" ht="22.5" customHeight="1">
      <c r="A551" s="77" t="s">
        <v>87</v>
      </c>
      <c r="B551" s="78"/>
      <c r="C551" s="91"/>
      <c r="D551" s="79"/>
      <c r="E551" s="91"/>
      <c r="F551" s="79"/>
      <c r="G551" s="79"/>
    </row>
    <row r="552" spans="1:7" ht="22.5" customHeight="1">
      <c r="A552" s="77" t="s">
        <v>88</v>
      </c>
      <c r="B552" s="78"/>
      <c r="C552" s="79">
        <v>0</v>
      </c>
      <c r="D552" s="79">
        <v>3000</v>
      </c>
      <c r="E552" s="79">
        <v>0</v>
      </c>
      <c r="F552" s="79">
        <v>3000</v>
      </c>
      <c r="G552" s="79"/>
    </row>
    <row r="553" spans="1:7" ht="22.5" customHeight="1">
      <c r="A553" s="77" t="s">
        <v>112</v>
      </c>
      <c r="B553" s="78"/>
      <c r="C553" s="79"/>
      <c r="D553" s="79"/>
      <c r="E553" s="79"/>
      <c r="F553" s="79"/>
      <c r="G553" s="79"/>
    </row>
    <row r="554" spans="1:7" ht="22.5" customHeight="1">
      <c r="A554" s="77" t="s">
        <v>55</v>
      </c>
      <c r="B554" s="78">
        <v>473</v>
      </c>
      <c r="C554" s="79">
        <v>138696</v>
      </c>
      <c r="D554" s="79">
        <v>844946</v>
      </c>
      <c r="E554" s="79">
        <v>138696</v>
      </c>
      <c r="F554" s="79">
        <v>844946</v>
      </c>
      <c r="G554" s="79"/>
    </row>
    <row r="555" spans="1:7" ht="22.5" customHeight="1">
      <c r="A555" s="77" t="s">
        <v>113</v>
      </c>
      <c r="B555" s="78"/>
      <c r="C555" s="79"/>
      <c r="D555" s="79"/>
      <c r="E555" s="79"/>
      <c r="F555" s="79"/>
      <c r="G555" s="79"/>
    </row>
    <row r="556" spans="1:7" ht="22.5" customHeight="1">
      <c r="A556" s="77" t="s">
        <v>56</v>
      </c>
      <c r="B556" s="80"/>
      <c r="C556" s="79">
        <v>0</v>
      </c>
      <c r="D556" s="79">
        <v>0</v>
      </c>
      <c r="E556" s="79">
        <v>0</v>
      </c>
      <c r="F556" s="79">
        <v>0</v>
      </c>
      <c r="G556" s="79"/>
    </row>
    <row r="557" spans="1:7" ht="22.5" customHeight="1">
      <c r="A557" s="77" t="s">
        <v>195</v>
      </c>
      <c r="B557" s="80"/>
      <c r="C557" s="79">
        <v>0</v>
      </c>
      <c r="D557" s="79">
        <v>1500</v>
      </c>
      <c r="E557" s="79">
        <v>0</v>
      </c>
      <c r="F557" s="79">
        <v>1500</v>
      </c>
      <c r="G557" s="79"/>
    </row>
    <row r="558" spans="1:7" ht="22.5" customHeight="1">
      <c r="A558" s="77" t="s">
        <v>196</v>
      </c>
      <c r="B558" s="78">
        <v>1</v>
      </c>
      <c r="C558" s="91">
        <v>20</v>
      </c>
      <c r="D558" s="91">
        <v>4540</v>
      </c>
      <c r="E558" s="91">
        <v>20</v>
      </c>
      <c r="F558" s="91">
        <v>4540</v>
      </c>
      <c r="G558" s="79"/>
    </row>
    <row r="559" spans="1:7" ht="22.5" customHeight="1">
      <c r="A559" s="77" t="s">
        <v>334</v>
      </c>
      <c r="B559" s="78"/>
      <c r="C559" s="79"/>
      <c r="D559" s="79"/>
      <c r="E559" s="79"/>
      <c r="F559" s="79"/>
      <c r="G559" s="79"/>
    </row>
    <row r="560" spans="1:7" ht="22.5" customHeight="1">
      <c r="A560" s="77" t="s">
        <v>197</v>
      </c>
      <c r="B560" s="72">
        <v>4</v>
      </c>
      <c r="C560" s="94">
        <v>9800</v>
      </c>
      <c r="D560" s="94">
        <v>65000</v>
      </c>
      <c r="E560" s="94">
        <v>9800</v>
      </c>
      <c r="F560" s="94">
        <v>65000</v>
      </c>
      <c r="G560" s="94"/>
    </row>
    <row r="561" spans="1:7" ht="22.5" customHeight="1">
      <c r="A561" s="54" t="s">
        <v>90</v>
      </c>
      <c r="B561" s="93">
        <f aca="true" t="shared" si="29" ref="B561:G561">SUM(B532:B560)</f>
        <v>2408</v>
      </c>
      <c r="C561" s="73">
        <f t="shared" si="29"/>
        <v>814460</v>
      </c>
      <c r="D561" s="73">
        <f t="shared" si="29"/>
        <v>6066372.7</v>
      </c>
      <c r="E561" s="94">
        <f t="shared" si="29"/>
        <v>811340</v>
      </c>
      <c r="F561" s="94">
        <f t="shared" si="29"/>
        <v>6063252.7</v>
      </c>
      <c r="G561" s="94">
        <f t="shared" si="29"/>
        <v>3120</v>
      </c>
    </row>
    <row r="562" spans="1:7" ht="22.5" customHeight="1">
      <c r="A562" s="147" t="s">
        <v>70</v>
      </c>
      <c r="B562" s="147"/>
      <c r="C562" s="147"/>
      <c r="D562" s="147"/>
      <c r="E562" s="147"/>
      <c r="F562" s="147"/>
      <c r="G562" s="147"/>
    </row>
    <row r="563" spans="1:7" ht="22.5" customHeight="1">
      <c r="A563" s="98"/>
      <c r="B563" s="99"/>
      <c r="C563" s="100"/>
      <c r="D563" s="100"/>
      <c r="E563" s="100"/>
      <c r="F563" s="100"/>
      <c r="G563" s="101"/>
    </row>
    <row r="564" spans="1:7" ht="22.5" customHeight="1">
      <c r="A564" s="68"/>
      <c r="B564" s="69" t="s">
        <v>78</v>
      </c>
      <c r="C564" s="146" t="s">
        <v>31</v>
      </c>
      <c r="D564" s="146"/>
      <c r="E564" s="146" t="s">
        <v>32</v>
      </c>
      <c r="F564" s="146"/>
      <c r="G564" s="102" t="s">
        <v>33</v>
      </c>
    </row>
    <row r="565" spans="1:7" ht="22.5" customHeight="1">
      <c r="A565" s="72" t="s">
        <v>35</v>
      </c>
      <c r="B565" s="72" t="s">
        <v>79</v>
      </c>
      <c r="C565" s="73" t="s">
        <v>9</v>
      </c>
      <c r="D565" s="73" t="s">
        <v>36</v>
      </c>
      <c r="E565" s="73" t="s">
        <v>9</v>
      </c>
      <c r="F565" s="73" t="s">
        <v>36</v>
      </c>
      <c r="G565" s="73" t="s">
        <v>34</v>
      </c>
    </row>
    <row r="566" spans="1:7" ht="22.5" customHeight="1">
      <c r="A566" s="74" t="s">
        <v>114</v>
      </c>
      <c r="B566" s="75"/>
      <c r="C566" s="76"/>
      <c r="D566" s="76"/>
      <c r="E566" s="76"/>
      <c r="F566" s="76"/>
      <c r="G566" s="76"/>
    </row>
    <row r="567" spans="1:7" ht="22.5" customHeight="1">
      <c r="A567" s="77" t="s">
        <v>82</v>
      </c>
      <c r="B567" s="78">
        <v>4</v>
      </c>
      <c r="C567" s="79">
        <v>90306</v>
      </c>
      <c r="D567" s="79">
        <v>566683</v>
      </c>
      <c r="E567" s="79">
        <v>90306</v>
      </c>
      <c r="F567" s="79">
        <v>566683</v>
      </c>
      <c r="G567" s="79"/>
    </row>
    <row r="568" spans="1:7" ht="22.5" customHeight="1">
      <c r="A568" s="77" t="s">
        <v>59</v>
      </c>
      <c r="B568" s="78"/>
      <c r="C568" s="91">
        <v>0</v>
      </c>
      <c r="D568" s="91">
        <v>54466.9</v>
      </c>
      <c r="E568" s="91">
        <v>0</v>
      </c>
      <c r="F568" s="91">
        <v>54466.9</v>
      </c>
      <c r="G568" s="79"/>
    </row>
    <row r="569" spans="1:7" ht="22.5" customHeight="1">
      <c r="A569" s="87" t="s">
        <v>60</v>
      </c>
      <c r="B569" s="88"/>
      <c r="C569" s="89"/>
      <c r="D569" s="89"/>
      <c r="E569" s="89"/>
      <c r="F569" s="89"/>
      <c r="G569" s="89"/>
    </row>
    <row r="570" spans="1:7" ht="22.5" customHeight="1">
      <c r="A570" s="110" t="s">
        <v>61</v>
      </c>
      <c r="B570" s="106">
        <f>SUM(B562:B569)</f>
        <v>4</v>
      </c>
      <c r="C570" s="86">
        <f>SUM(C567:C569)</f>
        <v>90306</v>
      </c>
      <c r="D570" s="86">
        <f>SUM(D567:D569)</f>
        <v>621149.9</v>
      </c>
      <c r="E570" s="86">
        <f>SUM(E567:E569)</f>
        <v>90306</v>
      </c>
      <c r="F570" s="86">
        <f>SUM(F567:F569)</f>
        <v>621149.9</v>
      </c>
      <c r="G570" s="86">
        <f>SUM(G567:G569)</f>
        <v>0</v>
      </c>
    </row>
    <row r="571" spans="1:7" ht="22.5" customHeight="1">
      <c r="A571" s="87" t="s">
        <v>115</v>
      </c>
      <c r="B571" s="88"/>
      <c r="C571" s="89"/>
      <c r="D571" s="89"/>
      <c r="E571" s="89"/>
      <c r="F571" s="89"/>
      <c r="G571" s="89"/>
    </row>
    <row r="572" spans="1:7" ht="22.5" customHeight="1">
      <c r="A572" s="107" t="s">
        <v>62</v>
      </c>
      <c r="B572" s="108"/>
      <c r="C572" s="109">
        <v>0</v>
      </c>
      <c r="D572" s="109">
        <v>310186.48</v>
      </c>
      <c r="E572" s="109">
        <v>0</v>
      </c>
      <c r="F572" s="91">
        <v>310186.48</v>
      </c>
      <c r="G572" s="79"/>
    </row>
    <row r="573" spans="1:7" ht="22.5" customHeight="1">
      <c r="A573" s="77" t="s">
        <v>63</v>
      </c>
      <c r="B573" s="122"/>
      <c r="C573" s="109">
        <v>0</v>
      </c>
      <c r="D573" s="109">
        <v>0</v>
      </c>
      <c r="E573" s="109">
        <v>0</v>
      </c>
      <c r="F573" s="91">
        <v>0</v>
      </c>
      <c r="G573" s="79"/>
    </row>
    <row r="574" spans="1:7" ht="22.5" customHeight="1">
      <c r="A574" s="77" t="s">
        <v>377</v>
      </c>
      <c r="B574" s="122"/>
      <c r="C574" s="109">
        <v>0</v>
      </c>
      <c r="D574" s="109">
        <v>0</v>
      </c>
      <c r="E574" s="109">
        <v>0</v>
      </c>
      <c r="F574" s="91">
        <v>0</v>
      </c>
      <c r="G574" s="79"/>
    </row>
    <row r="575" spans="1:7" ht="22.5" customHeight="1">
      <c r="A575" s="77" t="s">
        <v>381</v>
      </c>
      <c r="B575" s="122"/>
      <c r="C575" s="109">
        <v>0</v>
      </c>
      <c r="D575" s="109">
        <v>146800</v>
      </c>
      <c r="E575" s="109">
        <v>0</v>
      </c>
      <c r="F575" s="91">
        <v>146800</v>
      </c>
      <c r="G575" s="79"/>
    </row>
    <row r="576" spans="1:7" ht="22.5" customHeight="1">
      <c r="A576" s="77" t="s">
        <v>382</v>
      </c>
      <c r="B576" s="78">
        <v>26</v>
      </c>
      <c r="C576" s="79">
        <v>49493</v>
      </c>
      <c r="D576" s="79">
        <v>102884.84</v>
      </c>
      <c r="E576" s="79">
        <v>49493</v>
      </c>
      <c r="F576" s="79">
        <v>102884.84</v>
      </c>
      <c r="G576" s="79"/>
    </row>
    <row r="577" spans="1:7" ht="22.5" customHeight="1">
      <c r="A577" s="77" t="s">
        <v>227</v>
      </c>
      <c r="B577" s="72">
        <v>1</v>
      </c>
      <c r="C577" s="94">
        <v>4834.68</v>
      </c>
      <c r="D577" s="94">
        <v>90991.44</v>
      </c>
      <c r="E577" s="94">
        <v>4834.68</v>
      </c>
      <c r="F577" s="94">
        <v>90991.44</v>
      </c>
      <c r="G577" s="94"/>
    </row>
    <row r="578" spans="1:7" ht="22.5" customHeight="1">
      <c r="A578" s="110" t="s">
        <v>66</v>
      </c>
      <c r="B578" s="144">
        <f aca="true" t="shared" si="30" ref="B578:G578">SUM(B572:B577)</f>
        <v>27</v>
      </c>
      <c r="C578" s="73">
        <f t="shared" si="30"/>
        <v>54327.68</v>
      </c>
      <c r="D578" s="73">
        <f t="shared" si="30"/>
        <v>650862.76</v>
      </c>
      <c r="E578" s="73">
        <f t="shared" si="30"/>
        <v>54327.68</v>
      </c>
      <c r="F578" s="73">
        <f t="shared" si="30"/>
        <v>650862.76</v>
      </c>
      <c r="G578" s="73">
        <f t="shared" si="30"/>
        <v>0</v>
      </c>
    </row>
    <row r="579" spans="1:7" ht="22.5" customHeight="1">
      <c r="A579" s="110" t="s">
        <v>67</v>
      </c>
      <c r="B579" s="93">
        <f aca="true" t="shared" si="31" ref="B579:G579">SUM(B529+B561+B570+B578)</f>
        <v>3295</v>
      </c>
      <c r="C579" s="70">
        <f t="shared" si="31"/>
        <v>11159583.93</v>
      </c>
      <c r="D579" s="70">
        <f t="shared" si="31"/>
        <v>36107250.1</v>
      </c>
      <c r="E579" s="70">
        <f t="shared" si="31"/>
        <v>11153923.76</v>
      </c>
      <c r="F579" s="70">
        <f t="shared" si="31"/>
        <v>36100119.14</v>
      </c>
      <c r="G579" s="70">
        <f t="shared" si="31"/>
        <v>7130.96</v>
      </c>
    </row>
    <row r="580" spans="1:7" ht="22.5" customHeight="1">
      <c r="A580" s="110" t="s">
        <v>174</v>
      </c>
      <c r="B580" s="106"/>
      <c r="C580" s="86">
        <v>0</v>
      </c>
      <c r="D580" s="86">
        <v>1814.75</v>
      </c>
      <c r="E580" s="86">
        <v>0</v>
      </c>
      <c r="F580" s="86">
        <v>1814.75</v>
      </c>
      <c r="G580" s="86"/>
    </row>
    <row r="581" spans="1:7" ht="22.5" customHeight="1" thickBot="1">
      <c r="A581" s="112" t="s">
        <v>69</v>
      </c>
      <c r="B581" s="93">
        <f>SUM(B579-B580)</f>
        <v>3295</v>
      </c>
      <c r="C581" s="114">
        <f>C579-C580</f>
        <v>11159583.93</v>
      </c>
      <c r="D581" s="114">
        <f>D579-D580</f>
        <v>36105435.35</v>
      </c>
      <c r="E581" s="114">
        <f>E579-E580</f>
        <v>11153923.76</v>
      </c>
      <c r="F581" s="114">
        <f>F579-F580</f>
        <v>36098304.39</v>
      </c>
      <c r="G581" s="114">
        <f>G579-G580</f>
        <v>7130.96</v>
      </c>
    </row>
    <row r="582" spans="1:7" ht="22.5" customHeight="1" thickTop="1">
      <c r="A582" s="135"/>
      <c r="B582" s="136"/>
      <c r="C582" s="97"/>
      <c r="D582" s="97"/>
      <c r="E582" s="97"/>
      <c r="F582" s="97"/>
      <c r="G582" s="97"/>
    </row>
    <row r="583" spans="1:7" ht="22.5" customHeight="1">
      <c r="A583" s="134"/>
      <c r="B583" s="115"/>
      <c r="C583" s="97"/>
      <c r="D583" s="97"/>
      <c r="E583" s="97"/>
      <c r="F583" s="97"/>
      <c r="G583" s="97"/>
    </row>
    <row r="584" spans="1:7" ht="22.5" customHeight="1">
      <c r="A584" s="64"/>
      <c r="B584" s="66"/>
      <c r="C584" s="97"/>
      <c r="D584" s="97" t="s">
        <v>12</v>
      </c>
      <c r="E584" s="97"/>
      <c r="F584" s="97"/>
      <c r="G584" s="97"/>
    </row>
    <row r="585" spans="1:7" ht="22.5" customHeight="1">
      <c r="A585" s="64" t="s">
        <v>324</v>
      </c>
      <c r="B585" s="66"/>
      <c r="C585" s="97"/>
      <c r="D585" s="97" t="s">
        <v>325</v>
      </c>
      <c r="E585" s="97"/>
      <c r="F585" s="97"/>
      <c r="G585" s="97"/>
    </row>
    <row r="586" spans="1:7" ht="22.5" customHeight="1">
      <c r="A586" s="128" t="s">
        <v>222</v>
      </c>
      <c r="B586" s="129"/>
      <c r="C586" s="67"/>
      <c r="D586" s="97" t="s">
        <v>11</v>
      </c>
      <c r="E586" s="97"/>
      <c r="F586" s="97"/>
      <c r="G586" s="97"/>
    </row>
    <row r="587" spans="1:7" ht="22.5" customHeight="1">
      <c r="A587" s="64"/>
      <c r="B587" s="66"/>
      <c r="C587" s="67"/>
      <c r="D587" s="97" t="s">
        <v>10</v>
      </c>
      <c r="E587" s="97"/>
      <c r="F587" s="97"/>
      <c r="G587" s="97"/>
    </row>
    <row r="588" spans="1:7" ht="22.5" customHeight="1">
      <c r="A588" s="64"/>
      <c r="B588" s="66"/>
      <c r="C588" s="67"/>
      <c r="D588" s="97"/>
      <c r="E588" s="97"/>
      <c r="F588" s="97"/>
      <c r="G588" s="97"/>
    </row>
    <row r="589" spans="1:7" ht="22.5" customHeight="1">
      <c r="A589" s="134" t="s">
        <v>322</v>
      </c>
      <c r="B589" s="115"/>
      <c r="C589" s="97"/>
      <c r="D589" s="97"/>
      <c r="E589" s="97"/>
      <c r="F589" s="97"/>
      <c r="G589" s="97"/>
    </row>
    <row r="590" spans="1:7" ht="22.5" customHeight="1">
      <c r="A590" s="95" t="s">
        <v>340</v>
      </c>
      <c r="B590" s="137" t="s">
        <v>78</v>
      </c>
      <c r="C590" s="97">
        <v>11159583.93</v>
      </c>
      <c r="D590" s="97"/>
      <c r="E590" s="97"/>
      <c r="F590" s="97"/>
      <c r="G590" s="97"/>
    </row>
    <row r="591" spans="1:8" ht="22.5" customHeight="1">
      <c r="A591" s="95" t="s">
        <v>329</v>
      </c>
      <c r="B591" s="137" t="s">
        <v>78</v>
      </c>
      <c r="C591" s="97">
        <v>11154749.25</v>
      </c>
      <c r="D591" s="97"/>
      <c r="E591" s="97"/>
      <c r="F591" s="97"/>
      <c r="G591" s="97"/>
      <c r="H591" s="14"/>
    </row>
    <row r="592" spans="1:8" ht="22.5" customHeight="1" thickBot="1">
      <c r="A592" s="95" t="s">
        <v>341</v>
      </c>
      <c r="B592" s="115"/>
      <c r="C592" s="138">
        <f>SUM(C590-C591)</f>
        <v>4834.679999999702</v>
      </c>
      <c r="D592" s="97"/>
      <c r="E592" s="97"/>
      <c r="F592" s="97"/>
      <c r="G592" s="97"/>
      <c r="H592" s="14"/>
    </row>
    <row r="593" spans="1:8" ht="22.5" customHeight="1" thickTop="1">
      <c r="A593" s="145" t="s">
        <v>58</v>
      </c>
      <c r="B593" s="145"/>
      <c r="C593" s="145"/>
      <c r="D593" s="145"/>
      <c r="E593" s="145"/>
      <c r="F593" s="145"/>
      <c r="G593" s="145"/>
      <c r="H593" s="14"/>
    </row>
    <row r="594" spans="1:8" ht="22.5" customHeight="1">
      <c r="A594" s="145" t="s">
        <v>392</v>
      </c>
      <c r="B594" s="145"/>
      <c r="C594" s="145"/>
      <c r="D594" s="145"/>
      <c r="E594" s="145"/>
      <c r="F594" s="145"/>
      <c r="G594" s="145"/>
      <c r="H594" s="14"/>
    </row>
    <row r="595" spans="1:8" ht="22.5" customHeight="1">
      <c r="A595" s="142"/>
      <c r="B595" s="143" t="s">
        <v>78</v>
      </c>
      <c r="C595" s="146" t="s">
        <v>31</v>
      </c>
      <c r="D595" s="146"/>
      <c r="E595" s="146" t="s">
        <v>32</v>
      </c>
      <c r="F595" s="146"/>
      <c r="G595" s="71" t="s">
        <v>33</v>
      </c>
      <c r="H595" s="14"/>
    </row>
    <row r="596" spans="1:8" ht="22.5" customHeight="1">
      <c r="A596" s="72" t="s">
        <v>35</v>
      </c>
      <c r="B596" s="72" t="s">
        <v>79</v>
      </c>
      <c r="C596" s="73" t="s">
        <v>9</v>
      </c>
      <c r="D596" s="73" t="s">
        <v>36</v>
      </c>
      <c r="E596" s="73" t="s">
        <v>9</v>
      </c>
      <c r="F596" s="73" t="s">
        <v>36</v>
      </c>
      <c r="G596" s="73" t="s">
        <v>34</v>
      </c>
      <c r="H596" s="14"/>
    </row>
    <row r="597" spans="1:8" ht="22.5" customHeight="1">
      <c r="A597" s="74" t="s">
        <v>108</v>
      </c>
      <c r="B597" s="75"/>
      <c r="C597" s="76"/>
      <c r="D597" s="76"/>
      <c r="E597" s="76"/>
      <c r="F597" s="76"/>
      <c r="G597" s="76"/>
      <c r="H597" s="14"/>
    </row>
    <row r="598" spans="1:8" ht="22.5" customHeight="1">
      <c r="A598" s="77" t="s">
        <v>37</v>
      </c>
      <c r="B598" s="78">
        <v>4</v>
      </c>
      <c r="C598" s="79">
        <v>74552.5</v>
      </c>
      <c r="D598" s="79">
        <v>2917837.18</v>
      </c>
      <c r="E598" s="79">
        <v>74552.5</v>
      </c>
      <c r="F598" s="79">
        <v>2917837.18</v>
      </c>
      <c r="G598" s="79"/>
      <c r="H598" s="14"/>
    </row>
    <row r="599" spans="1:8" ht="22.5" customHeight="1">
      <c r="A599" s="77" t="s">
        <v>39</v>
      </c>
      <c r="B599" s="80">
        <v>16</v>
      </c>
      <c r="C599" s="79">
        <v>12458.35</v>
      </c>
      <c r="D599" s="79">
        <v>48752.44</v>
      </c>
      <c r="E599" s="79">
        <v>12458.35</v>
      </c>
      <c r="F599" s="79">
        <v>48752.44</v>
      </c>
      <c r="G599" s="79"/>
      <c r="H599" s="14"/>
    </row>
    <row r="600" spans="1:8" ht="22.5" customHeight="1">
      <c r="A600" s="77" t="s">
        <v>41</v>
      </c>
      <c r="B600" s="78">
        <v>121</v>
      </c>
      <c r="C600" s="79">
        <v>364428.29</v>
      </c>
      <c r="D600" s="79">
        <v>16391198.87</v>
      </c>
      <c r="E600" s="79">
        <v>364428.29</v>
      </c>
      <c r="F600" s="79">
        <v>16391198.87</v>
      </c>
      <c r="G600" s="79"/>
      <c r="H600" s="14"/>
    </row>
    <row r="601" spans="1:8" ht="22.5" customHeight="1">
      <c r="A601" s="77" t="s">
        <v>374</v>
      </c>
      <c r="B601" s="78">
        <v>1005</v>
      </c>
      <c r="C601" s="79">
        <v>25147817.14</v>
      </c>
      <c r="D601" s="79">
        <v>34378606.16</v>
      </c>
      <c r="E601" s="79">
        <v>25151828.1</v>
      </c>
      <c r="F601" s="79">
        <v>34378606.16</v>
      </c>
      <c r="G601" s="79"/>
      <c r="H601" s="14"/>
    </row>
    <row r="602" spans="1:8" ht="22.5" customHeight="1">
      <c r="A602" s="77" t="s">
        <v>375</v>
      </c>
      <c r="B602" s="69">
        <v>6</v>
      </c>
      <c r="C602" s="130">
        <v>85547.25</v>
      </c>
      <c r="D602" s="130">
        <v>717273.62</v>
      </c>
      <c r="E602" s="130">
        <v>85547.25</v>
      </c>
      <c r="F602" s="130">
        <v>717273.62</v>
      </c>
      <c r="G602" s="130"/>
      <c r="H602" s="14"/>
    </row>
    <row r="603" spans="1:8" ht="22.5" customHeight="1">
      <c r="A603" s="110" t="s">
        <v>44</v>
      </c>
      <c r="B603" s="85">
        <f aca="true" t="shared" si="32" ref="B603:G603">SUM(B598:B602)</f>
        <v>1152</v>
      </c>
      <c r="C603" s="86">
        <f t="shared" si="32"/>
        <v>25684803.53</v>
      </c>
      <c r="D603" s="86">
        <f t="shared" si="32"/>
        <v>54453668.26999999</v>
      </c>
      <c r="E603" s="86">
        <f t="shared" si="32"/>
        <v>25688814.490000002</v>
      </c>
      <c r="F603" s="86">
        <f t="shared" si="32"/>
        <v>54453668.26999999</v>
      </c>
      <c r="G603" s="86">
        <f t="shared" si="32"/>
        <v>0</v>
      </c>
      <c r="H603" s="14"/>
    </row>
    <row r="604" spans="1:7" ht="22.5" customHeight="1">
      <c r="A604" s="87" t="s">
        <v>321</v>
      </c>
      <c r="B604" s="88"/>
      <c r="C604" s="89"/>
      <c r="D604" s="89"/>
      <c r="E604" s="89"/>
      <c r="F604" s="89"/>
      <c r="G604" s="89"/>
    </row>
    <row r="605" spans="1:7" ht="22.5" customHeight="1">
      <c r="A605" s="77" t="s">
        <v>110</v>
      </c>
      <c r="B605" s="78"/>
      <c r="C605" s="79"/>
      <c r="D605" s="79"/>
      <c r="E605" s="79"/>
      <c r="F605" s="79"/>
      <c r="G605" s="79"/>
    </row>
    <row r="606" spans="1:7" ht="22.5" customHeight="1">
      <c r="A606" s="77" t="s">
        <v>45</v>
      </c>
      <c r="B606" s="80">
        <v>1961</v>
      </c>
      <c r="C606" s="79">
        <v>642760</v>
      </c>
      <c r="D606" s="79">
        <v>4839940</v>
      </c>
      <c r="E606" s="79">
        <v>644500</v>
      </c>
      <c r="F606" s="79">
        <v>4839760</v>
      </c>
      <c r="G606" s="79">
        <v>180</v>
      </c>
    </row>
    <row r="607" spans="1:7" ht="22.5" customHeight="1">
      <c r="A607" s="77" t="s">
        <v>46</v>
      </c>
      <c r="B607" s="78">
        <v>109</v>
      </c>
      <c r="C607" s="79">
        <v>34500</v>
      </c>
      <c r="D607" s="79">
        <v>348500</v>
      </c>
      <c r="E607" s="79">
        <v>35500</v>
      </c>
      <c r="F607" s="79">
        <v>348500</v>
      </c>
      <c r="G607" s="79"/>
    </row>
    <row r="608" spans="1:8" ht="22.5" customHeight="1">
      <c r="A608" s="77" t="s">
        <v>47</v>
      </c>
      <c r="B608" s="78">
        <v>6</v>
      </c>
      <c r="C608" s="79">
        <v>968</v>
      </c>
      <c r="D608" s="79">
        <v>151359.7</v>
      </c>
      <c r="E608" s="79">
        <v>968</v>
      </c>
      <c r="F608" s="79">
        <v>151359.7</v>
      </c>
      <c r="G608" s="79"/>
      <c r="H608" s="14"/>
    </row>
    <row r="609" spans="1:8" ht="22.5" customHeight="1">
      <c r="A609" s="77" t="s">
        <v>366</v>
      </c>
      <c r="B609" s="78"/>
      <c r="C609" s="79"/>
      <c r="D609" s="79"/>
      <c r="E609" s="79"/>
      <c r="F609" s="79"/>
      <c r="G609" s="79"/>
      <c r="H609" s="14"/>
    </row>
    <row r="610" spans="1:8" ht="22.5" customHeight="1">
      <c r="A610" s="77" t="s">
        <v>100</v>
      </c>
      <c r="B610" s="78">
        <v>9</v>
      </c>
      <c r="C610" s="79">
        <v>26500</v>
      </c>
      <c r="D610" s="79">
        <v>408250</v>
      </c>
      <c r="E610" s="79">
        <v>26500</v>
      </c>
      <c r="F610" s="79">
        <v>408250</v>
      </c>
      <c r="G610" s="79"/>
      <c r="H610" s="14"/>
    </row>
    <row r="611" spans="1:8" ht="22.5" customHeight="1">
      <c r="A611" s="77" t="s">
        <v>367</v>
      </c>
      <c r="B611" s="78"/>
      <c r="C611" s="79">
        <v>0</v>
      </c>
      <c r="D611" s="79">
        <v>0</v>
      </c>
      <c r="E611" s="79">
        <v>0</v>
      </c>
      <c r="F611" s="79">
        <v>0</v>
      </c>
      <c r="G611" s="79"/>
      <c r="H611" s="14"/>
    </row>
    <row r="612" spans="1:8" ht="22.5" customHeight="1">
      <c r="A612" s="77" t="s">
        <v>368</v>
      </c>
      <c r="B612" s="80"/>
      <c r="C612" s="79">
        <v>0</v>
      </c>
      <c r="D612" s="79">
        <v>325</v>
      </c>
      <c r="E612" s="79">
        <v>0</v>
      </c>
      <c r="F612" s="79">
        <v>325</v>
      </c>
      <c r="G612" s="79"/>
      <c r="H612" s="14"/>
    </row>
    <row r="613" spans="1:8" ht="22.5" customHeight="1">
      <c r="A613" s="77" t="s">
        <v>369</v>
      </c>
      <c r="B613" s="78"/>
      <c r="C613" s="79"/>
      <c r="D613" s="79"/>
      <c r="E613" s="79"/>
      <c r="F613" s="79"/>
      <c r="G613" s="79"/>
      <c r="H613" s="14"/>
    </row>
    <row r="614" spans="1:8" ht="22.5" customHeight="1">
      <c r="A614" s="77" t="s">
        <v>49</v>
      </c>
      <c r="B614" s="78">
        <v>12</v>
      </c>
      <c r="C614" s="79">
        <v>1020</v>
      </c>
      <c r="D614" s="79">
        <v>11820</v>
      </c>
      <c r="E614" s="79">
        <v>1220</v>
      </c>
      <c r="F614" s="79">
        <v>11820</v>
      </c>
      <c r="G614" s="79"/>
      <c r="H614" s="14"/>
    </row>
    <row r="615" spans="1:8" ht="22.5" customHeight="1">
      <c r="A615" s="77" t="s">
        <v>370</v>
      </c>
      <c r="B615" s="78">
        <v>46</v>
      </c>
      <c r="C615" s="79">
        <v>1820</v>
      </c>
      <c r="D615" s="79">
        <v>6800</v>
      </c>
      <c r="E615" s="79">
        <v>1820</v>
      </c>
      <c r="F615" s="79">
        <v>6800</v>
      </c>
      <c r="G615" s="79"/>
      <c r="H615" s="14"/>
    </row>
    <row r="616" spans="1:8" ht="22.5" customHeight="1">
      <c r="A616" s="77" t="s">
        <v>111</v>
      </c>
      <c r="B616" s="78"/>
      <c r="C616" s="79"/>
      <c r="D616" s="79"/>
      <c r="E616" s="79"/>
      <c r="F616" s="79"/>
      <c r="G616" s="79"/>
      <c r="H616" s="14"/>
    </row>
    <row r="617" spans="1:8" ht="22.5" customHeight="1">
      <c r="A617" s="77" t="s">
        <v>50</v>
      </c>
      <c r="B617" s="78"/>
      <c r="C617" s="79"/>
      <c r="D617" s="79"/>
      <c r="E617" s="79"/>
      <c r="F617" s="79"/>
      <c r="G617" s="79"/>
      <c r="H617" s="14"/>
    </row>
    <row r="618" spans="1:8" ht="22.5" customHeight="1">
      <c r="A618" s="77" t="s">
        <v>51</v>
      </c>
      <c r="B618" s="78"/>
      <c r="C618" s="79">
        <v>0</v>
      </c>
      <c r="D618" s="79">
        <v>36215</v>
      </c>
      <c r="E618" s="79">
        <v>0</v>
      </c>
      <c r="F618" s="79">
        <v>36215</v>
      </c>
      <c r="G618" s="79"/>
      <c r="H618" s="14"/>
    </row>
    <row r="619" spans="1:8" ht="22.5" customHeight="1">
      <c r="A619" s="77" t="s">
        <v>52</v>
      </c>
      <c r="B619" s="78"/>
      <c r="C619" s="79"/>
      <c r="D619" s="79"/>
      <c r="E619" s="79"/>
      <c r="F619" s="79"/>
      <c r="G619" s="79"/>
      <c r="H619" s="14"/>
    </row>
    <row r="620" spans="1:8" ht="22.5" customHeight="1">
      <c r="A620" s="77" t="s">
        <v>53</v>
      </c>
      <c r="B620" s="78"/>
      <c r="C620" s="79">
        <v>0</v>
      </c>
      <c r="D620" s="79">
        <v>21420</v>
      </c>
      <c r="E620" s="79">
        <v>0</v>
      </c>
      <c r="F620" s="79">
        <v>21420</v>
      </c>
      <c r="G620" s="79"/>
      <c r="H620" s="14"/>
    </row>
    <row r="621" spans="1:8" ht="22.5" customHeight="1">
      <c r="A621" s="77" t="s">
        <v>91</v>
      </c>
      <c r="B621" s="78"/>
      <c r="C621" s="79"/>
      <c r="D621" s="79"/>
      <c r="E621" s="79"/>
      <c r="F621" s="79"/>
      <c r="G621" s="79"/>
      <c r="H621" s="14"/>
    </row>
    <row r="622" spans="1:8" ht="22.5" customHeight="1">
      <c r="A622" s="77" t="s">
        <v>92</v>
      </c>
      <c r="B622" s="78"/>
      <c r="C622" s="79">
        <v>0</v>
      </c>
      <c r="D622" s="79">
        <v>9060</v>
      </c>
      <c r="E622" s="79">
        <v>0</v>
      </c>
      <c r="F622" s="79">
        <v>9060</v>
      </c>
      <c r="G622" s="79"/>
      <c r="H622" s="14"/>
    </row>
    <row r="623" spans="1:7" ht="22.5" customHeight="1">
      <c r="A623" s="77" t="s">
        <v>371</v>
      </c>
      <c r="B623" s="78"/>
      <c r="C623" s="79">
        <v>0</v>
      </c>
      <c r="D623" s="79">
        <v>20500</v>
      </c>
      <c r="E623" s="79">
        <v>0</v>
      </c>
      <c r="F623" s="79">
        <v>20500</v>
      </c>
      <c r="G623" s="79"/>
    </row>
    <row r="624" spans="1:7" ht="22.5" customHeight="1">
      <c r="A624" s="77" t="s">
        <v>372</v>
      </c>
      <c r="B624" s="78">
        <v>11</v>
      </c>
      <c r="C624" s="91">
        <v>360</v>
      </c>
      <c r="D624" s="79">
        <v>1125</v>
      </c>
      <c r="E624" s="91">
        <v>360</v>
      </c>
      <c r="F624" s="79">
        <v>1125</v>
      </c>
      <c r="G624" s="79"/>
    </row>
    <row r="625" spans="1:7" ht="22.5" customHeight="1">
      <c r="A625" s="77" t="s">
        <v>87</v>
      </c>
      <c r="B625" s="78"/>
      <c r="C625" s="91"/>
      <c r="D625" s="79"/>
      <c r="E625" s="91"/>
      <c r="F625" s="79"/>
      <c r="G625" s="79"/>
    </row>
    <row r="626" spans="1:7" ht="22.5" customHeight="1">
      <c r="A626" s="77" t="s">
        <v>88</v>
      </c>
      <c r="B626" s="78"/>
      <c r="C626" s="79">
        <v>0</v>
      </c>
      <c r="D626" s="79">
        <v>3000</v>
      </c>
      <c r="E626" s="79">
        <v>0</v>
      </c>
      <c r="F626" s="79">
        <v>3000</v>
      </c>
      <c r="G626" s="79"/>
    </row>
    <row r="627" spans="1:7" ht="22.5" customHeight="1">
      <c r="A627" s="77" t="s">
        <v>112</v>
      </c>
      <c r="B627" s="78"/>
      <c r="C627" s="79"/>
      <c r="D627" s="79"/>
      <c r="E627" s="79"/>
      <c r="F627" s="79"/>
      <c r="G627" s="79"/>
    </row>
    <row r="628" spans="1:7" ht="22.5" customHeight="1">
      <c r="A628" s="77" t="s">
        <v>55</v>
      </c>
      <c r="B628" s="78">
        <v>380</v>
      </c>
      <c r="C628" s="79">
        <v>119050</v>
      </c>
      <c r="D628" s="79">
        <v>963996</v>
      </c>
      <c r="E628" s="79">
        <v>119050</v>
      </c>
      <c r="F628" s="79">
        <v>963996</v>
      </c>
      <c r="G628" s="79"/>
    </row>
    <row r="629" spans="1:7" ht="22.5" customHeight="1">
      <c r="A629" s="77" t="s">
        <v>113</v>
      </c>
      <c r="B629" s="78"/>
      <c r="C629" s="79"/>
      <c r="D629" s="79"/>
      <c r="E629" s="79"/>
      <c r="F629" s="79"/>
      <c r="G629" s="79"/>
    </row>
    <row r="630" spans="1:7" ht="22.5" customHeight="1">
      <c r="A630" s="77" t="s">
        <v>56</v>
      </c>
      <c r="B630" s="80"/>
      <c r="C630" s="79">
        <v>0</v>
      </c>
      <c r="D630" s="79">
        <v>0</v>
      </c>
      <c r="E630" s="79">
        <v>0</v>
      </c>
      <c r="F630" s="79">
        <v>0</v>
      </c>
      <c r="G630" s="79"/>
    </row>
    <row r="631" spans="1:7" ht="22.5" customHeight="1">
      <c r="A631" s="77" t="s">
        <v>195</v>
      </c>
      <c r="B631" s="80">
        <v>1</v>
      </c>
      <c r="C631" s="79">
        <v>500</v>
      </c>
      <c r="D631" s="79">
        <v>2000</v>
      </c>
      <c r="E631" s="79">
        <v>500</v>
      </c>
      <c r="F631" s="79">
        <v>2000</v>
      </c>
      <c r="G631" s="79"/>
    </row>
    <row r="632" spans="1:7" ht="22.5" customHeight="1">
      <c r="A632" s="77" t="s">
        <v>196</v>
      </c>
      <c r="B632" s="78"/>
      <c r="C632" s="91">
        <v>0</v>
      </c>
      <c r="D632" s="91">
        <v>4540</v>
      </c>
      <c r="E632" s="91">
        <v>0</v>
      </c>
      <c r="F632" s="91">
        <v>4540</v>
      </c>
      <c r="G632" s="79"/>
    </row>
    <row r="633" spans="1:7" ht="22.5" customHeight="1">
      <c r="A633" s="77" t="s">
        <v>334</v>
      </c>
      <c r="B633" s="78"/>
      <c r="C633" s="79"/>
      <c r="D633" s="79"/>
      <c r="E633" s="79"/>
      <c r="F633" s="79"/>
      <c r="G633" s="79"/>
    </row>
    <row r="634" spans="1:7" ht="22.5" customHeight="1">
      <c r="A634" s="77" t="s">
        <v>197</v>
      </c>
      <c r="B634" s="72">
        <v>6</v>
      </c>
      <c r="C634" s="94">
        <v>13200</v>
      </c>
      <c r="D634" s="94">
        <v>78200</v>
      </c>
      <c r="E634" s="94">
        <v>13200</v>
      </c>
      <c r="F634" s="94">
        <v>78200</v>
      </c>
      <c r="G634" s="94"/>
    </row>
    <row r="635" spans="1:7" ht="22.5" customHeight="1">
      <c r="A635" s="54" t="s">
        <v>90</v>
      </c>
      <c r="B635" s="93">
        <f aca="true" t="shared" si="33" ref="B635:G635">SUM(B606:B634)</f>
        <v>2541</v>
      </c>
      <c r="C635" s="73">
        <f t="shared" si="33"/>
        <v>840678</v>
      </c>
      <c r="D635" s="73">
        <f t="shared" si="33"/>
        <v>6907050.7</v>
      </c>
      <c r="E635" s="94">
        <f t="shared" si="33"/>
        <v>843618</v>
      </c>
      <c r="F635" s="94">
        <f t="shared" si="33"/>
        <v>6906870.7</v>
      </c>
      <c r="G635" s="94">
        <f t="shared" si="33"/>
        <v>180</v>
      </c>
    </row>
    <row r="636" spans="1:7" ht="22.5" customHeight="1">
      <c r="A636" s="147" t="s">
        <v>70</v>
      </c>
      <c r="B636" s="147"/>
      <c r="C636" s="147"/>
      <c r="D636" s="147"/>
      <c r="E636" s="147"/>
      <c r="F636" s="147"/>
      <c r="G636" s="147"/>
    </row>
    <row r="637" spans="1:7" ht="22.5" customHeight="1">
      <c r="A637" s="98"/>
      <c r="B637" s="99"/>
      <c r="C637" s="100"/>
      <c r="D637" s="100"/>
      <c r="E637" s="100"/>
      <c r="F637" s="100"/>
      <c r="G637" s="101"/>
    </row>
    <row r="638" spans="1:7" ht="22.5" customHeight="1">
      <c r="A638" s="68"/>
      <c r="B638" s="69" t="s">
        <v>78</v>
      </c>
      <c r="C638" s="146" t="s">
        <v>31</v>
      </c>
      <c r="D638" s="146"/>
      <c r="E638" s="146" t="s">
        <v>32</v>
      </c>
      <c r="F638" s="146"/>
      <c r="G638" s="102" t="s">
        <v>33</v>
      </c>
    </row>
    <row r="639" spans="1:7" ht="22.5" customHeight="1">
      <c r="A639" s="72" t="s">
        <v>35</v>
      </c>
      <c r="B639" s="72" t="s">
        <v>79</v>
      </c>
      <c r="C639" s="73" t="s">
        <v>9</v>
      </c>
      <c r="D639" s="73" t="s">
        <v>36</v>
      </c>
      <c r="E639" s="73" t="s">
        <v>9</v>
      </c>
      <c r="F639" s="73" t="s">
        <v>36</v>
      </c>
      <c r="G639" s="73" t="s">
        <v>34</v>
      </c>
    </row>
    <row r="640" spans="1:7" ht="22.5" customHeight="1">
      <c r="A640" s="74" t="s">
        <v>114</v>
      </c>
      <c r="B640" s="75"/>
      <c r="C640" s="76"/>
      <c r="D640" s="76"/>
      <c r="E640" s="76"/>
      <c r="F640" s="76"/>
      <c r="G640" s="76"/>
    </row>
    <row r="641" spans="1:7" ht="22.5" customHeight="1">
      <c r="A641" s="77" t="s">
        <v>82</v>
      </c>
      <c r="B641" s="78">
        <v>4</v>
      </c>
      <c r="C641" s="79">
        <v>90306</v>
      </c>
      <c r="D641" s="79">
        <v>656989</v>
      </c>
      <c r="E641" s="79">
        <v>90306</v>
      </c>
      <c r="F641" s="79">
        <v>656989</v>
      </c>
      <c r="G641" s="79"/>
    </row>
    <row r="642" spans="1:7" ht="22.5" customHeight="1">
      <c r="A642" s="77" t="s">
        <v>59</v>
      </c>
      <c r="B642" s="78"/>
      <c r="C642" s="91">
        <v>0</v>
      </c>
      <c r="D642" s="91">
        <v>54466.9</v>
      </c>
      <c r="E642" s="91">
        <v>0</v>
      </c>
      <c r="F642" s="91">
        <v>54466.9</v>
      </c>
      <c r="G642" s="79"/>
    </row>
    <row r="643" spans="1:7" ht="22.5" customHeight="1">
      <c r="A643" s="87" t="s">
        <v>60</v>
      </c>
      <c r="B643" s="88"/>
      <c r="C643" s="89"/>
      <c r="D643" s="89"/>
      <c r="E643" s="89"/>
      <c r="F643" s="89"/>
      <c r="G643" s="89"/>
    </row>
    <row r="644" spans="1:7" ht="22.5" customHeight="1">
      <c r="A644" s="110" t="s">
        <v>61</v>
      </c>
      <c r="B644" s="106">
        <f>SUM(B636:B643)</f>
        <v>4</v>
      </c>
      <c r="C644" s="86">
        <f>SUM(C641:C643)</f>
        <v>90306</v>
      </c>
      <c r="D644" s="86">
        <f>SUM(D641:D643)</f>
        <v>711455.9</v>
      </c>
      <c r="E644" s="86">
        <f>SUM(E641:E643)</f>
        <v>90306</v>
      </c>
      <c r="F644" s="86">
        <f>SUM(F641:F643)</f>
        <v>711455.9</v>
      </c>
      <c r="G644" s="86">
        <f>SUM(G641:G643)</f>
        <v>0</v>
      </c>
    </row>
    <row r="645" spans="1:7" ht="22.5" customHeight="1">
      <c r="A645" s="87" t="s">
        <v>115</v>
      </c>
      <c r="B645" s="88"/>
      <c r="C645" s="89"/>
      <c r="D645" s="89"/>
      <c r="E645" s="89"/>
      <c r="F645" s="89"/>
      <c r="G645" s="89"/>
    </row>
    <row r="646" spans="1:7" ht="22.5" customHeight="1">
      <c r="A646" s="107" t="s">
        <v>62</v>
      </c>
      <c r="B646" s="108">
        <v>1</v>
      </c>
      <c r="C646" s="109">
        <v>800</v>
      </c>
      <c r="D646" s="109">
        <v>310986.48</v>
      </c>
      <c r="E646" s="109">
        <v>800</v>
      </c>
      <c r="F646" s="91">
        <v>310986.48</v>
      </c>
      <c r="G646" s="79"/>
    </row>
    <row r="647" spans="1:7" ht="22.5" customHeight="1">
      <c r="A647" s="77" t="s">
        <v>63</v>
      </c>
      <c r="B647" s="122"/>
      <c r="C647" s="109">
        <v>0</v>
      </c>
      <c r="D647" s="109">
        <v>0</v>
      </c>
      <c r="E647" s="109">
        <v>0</v>
      </c>
      <c r="F647" s="91">
        <v>0</v>
      </c>
      <c r="G647" s="79"/>
    </row>
    <row r="648" spans="1:7" ht="22.5" customHeight="1">
      <c r="A648" s="77" t="s">
        <v>377</v>
      </c>
      <c r="B648" s="122"/>
      <c r="C648" s="109">
        <v>0</v>
      </c>
      <c r="D648" s="109">
        <v>0</v>
      </c>
      <c r="E648" s="109">
        <v>0</v>
      </c>
      <c r="F648" s="91">
        <v>0</v>
      </c>
      <c r="G648" s="79"/>
    </row>
    <row r="649" spans="1:7" ht="22.5" customHeight="1">
      <c r="A649" s="77" t="s">
        <v>381</v>
      </c>
      <c r="B649" s="122">
        <v>1</v>
      </c>
      <c r="C649" s="109">
        <v>289476</v>
      </c>
      <c r="D649" s="109">
        <v>436276</v>
      </c>
      <c r="E649" s="109">
        <v>289476</v>
      </c>
      <c r="F649" s="91">
        <v>436276</v>
      </c>
      <c r="G649" s="79"/>
    </row>
    <row r="650" spans="1:7" ht="22.5" customHeight="1">
      <c r="A650" s="77" t="s">
        <v>382</v>
      </c>
      <c r="B650" s="78">
        <v>19</v>
      </c>
      <c r="C650" s="79">
        <v>47020.88</v>
      </c>
      <c r="D650" s="79">
        <v>149905.72</v>
      </c>
      <c r="E650" s="79">
        <v>47020.88</v>
      </c>
      <c r="F650" s="79">
        <v>149905.72</v>
      </c>
      <c r="G650" s="79"/>
    </row>
    <row r="651" spans="1:7" ht="22.5" customHeight="1">
      <c r="A651" s="77" t="s">
        <v>227</v>
      </c>
      <c r="B651" s="72">
        <v>1</v>
      </c>
      <c r="C651" s="94">
        <v>5613.5</v>
      </c>
      <c r="D651" s="94">
        <v>96604.94</v>
      </c>
      <c r="E651" s="94">
        <v>5613.5</v>
      </c>
      <c r="F651" s="94">
        <v>96604.94</v>
      </c>
      <c r="G651" s="94"/>
    </row>
    <row r="652" spans="1:7" ht="22.5" customHeight="1">
      <c r="A652" s="110" t="s">
        <v>66</v>
      </c>
      <c r="B652" s="144">
        <f aca="true" t="shared" si="34" ref="B652:G652">SUM(B646:B651)</f>
        <v>22</v>
      </c>
      <c r="C652" s="73">
        <f t="shared" si="34"/>
        <v>342910.38</v>
      </c>
      <c r="D652" s="73">
        <f t="shared" si="34"/>
        <v>993773.1399999999</v>
      </c>
      <c r="E652" s="73">
        <f t="shared" si="34"/>
        <v>342910.38</v>
      </c>
      <c r="F652" s="73">
        <f t="shared" si="34"/>
        <v>993773.1399999999</v>
      </c>
      <c r="G652" s="73">
        <f t="shared" si="34"/>
        <v>0</v>
      </c>
    </row>
    <row r="653" spans="1:7" ht="22.5" customHeight="1">
      <c r="A653" s="110" t="s">
        <v>67</v>
      </c>
      <c r="B653" s="93">
        <f aca="true" t="shared" si="35" ref="B653:G653">SUM(B603+B635+B644+B652)</f>
        <v>3719</v>
      </c>
      <c r="C653" s="70">
        <f t="shared" si="35"/>
        <v>26958697.91</v>
      </c>
      <c r="D653" s="70">
        <f t="shared" si="35"/>
        <v>63065948.00999999</v>
      </c>
      <c r="E653" s="70">
        <f t="shared" si="35"/>
        <v>26965648.87</v>
      </c>
      <c r="F653" s="70">
        <f t="shared" si="35"/>
        <v>63065768.00999999</v>
      </c>
      <c r="G653" s="70">
        <f t="shared" si="35"/>
        <v>180</v>
      </c>
    </row>
    <row r="654" spans="1:7" ht="22.5" customHeight="1">
      <c r="A654" s="110" t="s">
        <v>174</v>
      </c>
      <c r="B654" s="106"/>
      <c r="C654" s="86">
        <v>622.97</v>
      </c>
      <c r="D654" s="86">
        <v>2437.72</v>
      </c>
      <c r="E654" s="86">
        <v>622.97</v>
      </c>
      <c r="F654" s="86">
        <v>2437.72</v>
      </c>
      <c r="G654" s="86"/>
    </row>
    <row r="655" spans="1:7" ht="22.5" customHeight="1" thickBot="1">
      <c r="A655" s="112" t="s">
        <v>69</v>
      </c>
      <c r="B655" s="93">
        <f>SUM(B653-B654)</f>
        <v>3719</v>
      </c>
      <c r="C655" s="114">
        <f>C653-C654</f>
        <v>26958074.94</v>
      </c>
      <c r="D655" s="114">
        <f>D653-D654</f>
        <v>63063510.28999999</v>
      </c>
      <c r="E655" s="114">
        <f>E653-E654</f>
        <v>26965025.900000002</v>
      </c>
      <c r="F655" s="114">
        <f>F653-F654</f>
        <v>63063330.28999999</v>
      </c>
      <c r="G655" s="114">
        <f>G653-G654</f>
        <v>180</v>
      </c>
    </row>
    <row r="656" spans="1:7" ht="22.5" customHeight="1" thickTop="1">
      <c r="A656" s="135"/>
      <c r="B656" s="136"/>
      <c r="C656" s="97"/>
      <c r="D656" s="97"/>
      <c r="E656" s="97"/>
      <c r="F656" s="97"/>
      <c r="G656" s="97"/>
    </row>
    <row r="657" spans="1:7" ht="22.5" customHeight="1">
      <c r="A657" s="134"/>
      <c r="B657" s="115"/>
      <c r="C657" s="97"/>
      <c r="D657" s="97"/>
      <c r="E657" s="97"/>
      <c r="F657" s="97"/>
      <c r="G657" s="97"/>
    </row>
    <row r="658" spans="1:7" ht="22.5" customHeight="1">
      <c r="A658" s="64"/>
      <c r="B658" s="66"/>
      <c r="C658" s="97"/>
      <c r="D658" s="97" t="s">
        <v>12</v>
      </c>
      <c r="E658" s="97"/>
      <c r="F658" s="97"/>
      <c r="G658" s="97"/>
    </row>
    <row r="659" spans="1:7" ht="22.5" customHeight="1">
      <c r="A659" s="64" t="s">
        <v>324</v>
      </c>
      <c r="B659" s="66"/>
      <c r="C659" s="97"/>
      <c r="D659" s="97" t="s">
        <v>325</v>
      </c>
      <c r="E659" s="97"/>
      <c r="F659" s="97"/>
      <c r="G659" s="97"/>
    </row>
    <row r="660" spans="1:7" ht="22.5" customHeight="1">
      <c r="A660" s="128" t="s">
        <v>222</v>
      </c>
      <c r="B660" s="129"/>
      <c r="C660" s="67"/>
      <c r="D660" s="97" t="s">
        <v>11</v>
      </c>
      <c r="E660" s="97"/>
      <c r="F660" s="97"/>
      <c r="G660" s="97"/>
    </row>
    <row r="661" spans="1:7" ht="22.5" customHeight="1">
      <c r="A661" s="64"/>
      <c r="B661" s="66"/>
      <c r="C661" s="67"/>
      <c r="D661" s="97" t="s">
        <v>10</v>
      </c>
      <c r="E661" s="97"/>
      <c r="F661" s="97"/>
      <c r="G661" s="97"/>
    </row>
    <row r="662" spans="1:7" ht="22.5" customHeight="1">
      <c r="A662" s="64"/>
      <c r="B662" s="66"/>
      <c r="C662" s="67"/>
      <c r="D662" s="97"/>
      <c r="E662" s="97"/>
      <c r="F662" s="97"/>
      <c r="G662" s="97"/>
    </row>
    <row r="663" spans="1:7" ht="22.5" customHeight="1">
      <c r="A663" s="134" t="s">
        <v>322</v>
      </c>
      <c r="B663" s="115"/>
      <c r="C663" s="97"/>
      <c r="D663" s="97"/>
      <c r="E663" s="97"/>
      <c r="F663" s="97"/>
      <c r="G663" s="97"/>
    </row>
    <row r="664" spans="1:7" ht="22.5" customHeight="1">
      <c r="A664" s="95" t="s">
        <v>340</v>
      </c>
      <c r="B664" s="137" t="s">
        <v>78</v>
      </c>
      <c r="C664" s="97">
        <v>26958074.94</v>
      </c>
      <c r="D664" s="97"/>
      <c r="E664" s="97"/>
      <c r="F664" s="97"/>
      <c r="G664" s="97"/>
    </row>
    <row r="665" spans="1:8" ht="22.5" customHeight="1">
      <c r="A665" s="95" t="s">
        <v>329</v>
      </c>
      <c r="B665" s="137" t="s">
        <v>78</v>
      </c>
      <c r="C665" s="97">
        <v>26952461.44</v>
      </c>
      <c r="D665" s="97"/>
      <c r="E665" s="97"/>
      <c r="F665" s="97"/>
      <c r="G665" s="97"/>
      <c r="H665" s="14"/>
    </row>
    <row r="666" spans="1:8" ht="22.5" customHeight="1" thickBot="1">
      <c r="A666" s="95" t="s">
        <v>341</v>
      </c>
      <c r="B666" s="115"/>
      <c r="C666" s="138">
        <f>SUM(C664-C665)</f>
        <v>5613.5</v>
      </c>
      <c r="D666" s="97"/>
      <c r="E666" s="97"/>
      <c r="F666" s="97"/>
      <c r="G666" s="97"/>
      <c r="H666" s="14"/>
    </row>
    <row r="667" spans="1:8" ht="22.5" customHeight="1" thickTop="1">
      <c r="A667" s="145" t="s">
        <v>58</v>
      </c>
      <c r="B667" s="145"/>
      <c r="C667" s="145"/>
      <c r="D667" s="145"/>
      <c r="E667" s="145"/>
      <c r="F667" s="145"/>
      <c r="G667" s="145"/>
      <c r="H667" s="14"/>
    </row>
    <row r="668" spans="1:8" ht="22.5" customHeight="1">
      <c r="A668" s="145" t="s">
        <v>393</v>
      </c>
      <c r="B668" s="145"/>
      <c r="C668" s="145"/>
      <c r="D668" s="145"/>
      <c r="E668" s="145"/>
      <c r="F668" s="145"/>
      <c r="G668" s="145"/>
      <c r="H668" s="14"/>
    </row>
    <row r="669" spans="1:8" ht="22.5" customHeight="1">
      <c r="A669" s="142"/>
      <c r="B669" s="143" t="s">
        <v>78</v>
      </c>
      <c r="C669" s="146" t="s">
        <v>31</v>
      </c>
      <c r="D669" s="146"/>
      <c r="E669" s="146" t="s">
        <v>32</v>
      </c>
      <c r="F669" s="146"/>
      <c r="G669" s="71" t="s">
        <v>33</v>
      </c>
      <c r="H669" s="14"/>
    </row>
    <row r="670" spans="1:8" ht="22.5" customHeight="1">
      <c r="A670" s="72" t="s">
        <v>35</v>
      </c>
      <c r="B670" s="72" t="s">
        <v>79</v>
      </c>
      <c r="C670" s="73" t="s">
        <v>9</v>
      </c>
      <c r="D670" s="73" t="s">
        <v>36</v>
      </c>
      <c r="E670" s="73" t="s">
        <v>9</v>
      </c>
      <c r="F670" s="73" t="s">
        <v>36</v>
      </c>
      <c r="G670" s="73" t="s">
        <v>34</v>
      </c>
      <c r="H670" s="14"/>
    </row>
    <row r="671" spans="1:8" ht="22.5" customHeight="1">
      <c r="A671" s="74" t="s">
        <v>108</v>
      </c>
      <c r="B671" s="75"/>
      <c r="C671" s="76"/>
      <c r="D671" s="76"/>
      <c r="E671" s="76"/>
      <c r="F671" s="76"/>
      <c r="G671" s="76"/>
      <c r="H671" s="14"/>
    </row>
    <row r="672" spans="1:8" ht="22.5" customHeight="1">
      <c r="A672" s="77" t="s">
        <v>37</v>
      </c>
      <c r="B672" s="78">
        <v>11</v>
      </c>
      <c r="C672" s="79">
        <v>155798</v>
      </c>
      <c r="D672" s="79">
        <v>3073635.18</v>
      </c>
      <c r="E672" s="79">
        <v>155798</v>
      </c>
      <c r="F672" s="79">
        <v>3073635.18</v>
      </c>
      <c r="G672" s="79"/>
      <c r="H672" s="14"/>
    </row>
    <row r="673" spans="1:8" ht="22.5" customHeight="1">
      <c r="A673" s="77" t="s">
        <v>39</v>
      </c>
      <c r="B673" s="80">
        <v>13</v>
      </c>
      <c r="C673" s="79">
        <v>11953.56</v>
      </c>
      <c r="D673" s="79">
        <v>60706</v>
      </c>
      <c r="E673" s="79">
        <v>11953.56</v>
      </c>
      <c r="F673" s="79">
        <v>60706</v>
      </c>
      <c r="G673" s="79"/>
      <c r="H673" s="14"/>
    </row>
    <row r="674" spans="1:8" ht="22.5" customHeight="1">
      <c r="A674" s="77" t="s">
        <v>41</v>
      </c>
      <c r="B674" s="78">
        <v>100</v>
      </c>
      <c r="C674" s="79">
        <v>1278315.25</v>
      </c>
      <c r="D674" s="79">
        <v>17669514.12</v>
      </c>
      <c r="E674" s="79">
        <v>1277831.25</v>
      </c>
      <c r="F674" s="79">
        <v>17669030.12</v>
      </c>
      <c r="G674" s="79">
        <v>484</v>
      </c>
      <c r="H674" s="14"/>
    </row>
    <row r="675" spans="1:8" ht="22.5" customHeight="1">
      <c r="A675" s="77" t="s">
        <v>374</v>
      </c>
      <c r="B675" s="78">
        <v>1162</v>
      </c>
      <c r="C675" s="79">
        <v>42658903.1</v>
      </c>
      <c r="D675" s="79">
        <v>77037509.26</v>
      </c>
      <c r="E675" s="79">
        <v>42658701.03</v>
      </c>
      <c r="F675" s="79">
        <v>77037307.19</v>
      </c>
      <c r="G675" s="79">
        <v>202.07</v>
      </c>
      <c r="H675" s="14"/>
    </row>
    <row r="676" spans="1:8" ht="22.5" customHeight="1">
      <c r="A676" s="77" t="s">
        <v>375</v>
      </c>
      <c r="B676" s="69">
        <v>6</v>
      </c>
      <c r="C676" s="130">
        <v>84488.53</v>
      </c>
      <c r="D676" s="130">
        <v>801762.15</v>
      </c>
      <c r="E676" s="130">
        <v>84488.53</v>
      </c>
      <c r="F676" s="130">
        <v>801762.15</v>
      </c>
      <c r="G676" s="130"/>
      <c r="H676" s="14"/>
    </row>
    <row r="677" spans="1:8" ht="22.5" customHeight="1">
      <c r="A677" s="110" t="s">
        <v>44</v>
      </c>
      <c r="B677" s="85">
        <f aca="true" t="shared" si="36" ref="B677:G677">SUM(B672:B676)</f>
        <v>1292</v>
      </c>
      <c r="C677" s="86">
        <f t="shared" si="36"/>
        <v>44189458.440000005</v>
      </c>
      <c r="D677" s="86">
        <f t="shared" si="36"/>
        <v>98643126.71000001</v>
      </c>
      <c r="E677" s="86">
        <f t="shared" si="36"/>
        <v>44188772.370000005</v>
      </c>
      <c r="F677" s="86">
        <f t="shared" si="36"/>
        <v>98642440.64</v>
      </c>
      <c r="G677" s="86">
        <f t="shared" si="36"/>
        <v>686.0699999999999</v>
      </c>
      <c r="H677" s="14"/>
    </row>
    <row r="678" spans="1:7" ht="22.5" customHeight="1">
      <c r="A678" s="87" t="s">
        <v>321</v>
      </c>
      <c r="B678" s="88"/>
      <c r="C678" s="89"/>
      <c r="D678" s="89"/>
      <c r="E678" s="89"/>
      <c r="F678" s="89"/>
      <c r="G678" s="89"/>
    </row>
    <row r="679" spans="1:7" ht="22.5" customHeight="1">
      <c r="A679" s="77" t="s">
        <v>110</v>
      </c>
      <c r="B679" s="78"/>
      <c r="C679" s="79"/>
      <c r="D679" s="79"/>
      <c r="E679" s="79"/>
      <c r="F679" s="79"/>
      <c r="G679" s="79"/>
    </row>
    <row r="680" spans="1:7" ht="22.5" customHeight="1">
      <c r="A680" s="77" t="s">
        <v>45</v>
      </c>
      <c r="B680" s="80">
        <v>1476</v>
      </c>
      <c r="C680" s="79">
        <v>605980</v>
      </c>
      <c r="D680" s="79">
        <v>5445920</v>
      </c>
      <c r="E680" s="79">
        <v>606160</v>
      </c>
      <c r="F680" s="79">
        <v>5445920</v>
      </c>
      <c r="G680" s="79"/>
    </row>
    <row r="681" spans="1:7" ht="22.5" customHeight="1">
      <c r="A681" s="77" t="s">
        <v>46</v>
      </c>
      <c r="B681" s="78">
        <v>115</v>
      </c>
      <c r="C681" s="79">
        <v>33750</v>
      </c>
      <c r="D681" s="79">
        <v>382250</v>
      </c>
      <c r="E681" s="79">
        <v>33750</v>
      </c>
      <c r="F681" s="79">
        <v>382250</v>
      </c>
      <c r="G681" s="79"/>
    </row>
    <row r="682" spans="1:8" ht="22.5" customHeight="1">
      <c r="A682" s="77" t="s">
        <v>47</v>
      </c>
      <c r="B682" s="78">
        <v>11</v>
      </c>
      <c r="C682" s="79">
        <v>1488</v>
      </c>
      <c r="D682" s="79">
        <v>152847.7</v>
      </c>
      <c r="E682" s="79">
        <v>1488</v>
      </c>
      <c r="F682" s="79">
        <v>152847.7</v>
      </c>
      <c r="G682" s="79"/>
      <c r="H682" s="14"/>
    </row>
    <row r="683" spans="1:8" ht="22.5" customHeight="1">
      <c r="A683" s="77" t="s">
        <v>366</v>
      </c>
      <c r="B683" s="78"/>
      <c r="C683" s="79"/>
      <c r="D683" s="79"/>
      <c r="E683" s="79"/>
      <c r="F683" s="79"/>
      <c r="G683" s="79"/>
      <c r="H683" s="14"/>
    </row>
    <row r="684" spans="1:8" ht="22.5" customHeight="1">
      <c r="A684" s="77" t="s">
        <v>100</v>
      </c>
      <c r="B684" s="78">
        <v>12</v>
      </c>
      <c r="C684" s="79">
        <v>63750</v>
      </c>
      <c r="D684" s="79">
        <v>472000</v>
      </c>
      <c r="E684" s="79">
        <v>63750</v>
      </c>
      <c r="F684" s="79">
        <v>472000</v>
      </c>
      <c r="G684" s="79"/>
      <c r="H684" s="14"/>
    </row>
    <row r="685" spans="1:8" ht="22.5" customHeight="1">
      <c r="A685" s="77" t="s">
        <v>367</v>
      </c>
      <c r="B685" s="78"/>
      <c r="C685" s="79">
        <v>0</v>
      </c>
      <c r="D685" s="79">
        <v>0</v>
      </c>
      <c r="E685" s="79">
        <v>0</v>
      </c>
      <c r="F685" s="79">
        <v>0</v>
      </c>
      <c r="G685" s="79"/>
      <c r="H685" s="14"/>
    </row>
    <row r="686" spans="1:8" ht="22.5" customHeight="1">
      <c r="A686" s="77" t="s">
        <v>368</v>
      </c>
      <c r="B686" s="80"/>
      <c r="C686" s="79">
        <v>0</v>
      </c>
      <c r="D686" s="79">
        <v>325</v>
      </c>
      <c r="E686" s="79">
        <v>0</v>
      </c>
      <c r="F686" s="79">
        <v>325</v>
      </c>
      <c r="G686" s="79"/>
      <c r="H686" s="14"/>
    </row>
    <row r="687" spans="1:8" ht="22.5" customHeight="1">
      <c r="A687" s="77" t="s">
        <v>369</v>
      </c>
      <c r="B687" s="78"/>
      <c r="C687" s="79"/>
      <c r="D687" s="79"/>
      <c r="E687" s="79"/>
      <c r="F687" s="79"/>
      <c r="G687" s="79"/>
      <c r="H687" s="14"/>
    </row>
    <row r="688" spans="1:8" ht="22.5" customHeight="1">
      <c r="A688" s="77" t="s">
        <v>49</v>
      </c>
      <c r="B688" s="78">
        <v>12</v>
      </c>
      <c r="C688" s="79">
        <v>1120</v>
      </c>
      <c r="D688" s="79">
        <v>12940</v>
      </c>
      <c r="E688" s="79">
        <v>1020</v>
      </c>
      <c r="F688" s="79">
        <v>12840</v>
      </c>
      <c r="G688" s="79">
        <v>100</v>
      </c>
      <c r="H688" s="14"/>
    </row>
    <row r="689" spans="1:8" ht="22.5" customHeight="1">
      <c r="A689" s="77" t="s">
        <v>370</v>
      </c>
      <c r="B689" s="78">
        <v>38</v>
      </c>
      <c r="C689" s="79">
        <v>1510</v>
      </c>
      <c r="D689" s="79">
        <v>8310</v>
      </c>
      <c r="E689" s="79">
        <v>1510</v>
      </c>
      <c r="F689" s="79">
        <v>8310</v>
      </c>
      <c r="G689" s="79"/>
      <c r="H689" s="14"/>
    </row>
    <row r="690" spans="1:8" ht="22.5" customHeight="1">
      <c r="A690" s="77" t="s">
        <v>111</v>
      </c>
      <c r="B690" s="78"/>
      <c r="C690" s="79"/>
      <c r="D690" s="79"/>
      <c r="E690" s="79"/>
      <c r="F690" s="79"/>
      <c r="G690" s="79"/>
      <c r="H690" s="14"/>
    </row>
    <row r="691" spans="1:8" ht="22.5" customHeight="1">
      <c r="A691" s="77" t="s">
        <v>50</v>
      </c>
      <c r="B691" s="78"/>
      <c r="C691" s="79"/>
      <c r="D691" s="79"/>
      <c r="E691" s="79"/>
      <c r="F691" s="79"/>
      <c r="G691" s="79"/>
      <c r="H691" s="14"/>
    </row>
    <row r="692" spans="1:8" ht="22.5" customHeight="1">
      <c r="A692" s="77" t="s">
        <v>51</v>
      </c>
      <c r="B692" s="78"/>
      <c r="C692" s="79">
        <v>0</v>
      </c>
      <c r="D692" s="79">
        <v>36215</v>
      </c>
      <c r="E692" s="79">
        <v>0</v>
      </c>
      <c r="F692" s="79">
        <v>36215</v>
      </c>
      <c r="G692" s="79"/>
      <c r="H692" s="14"/>
    </row>
    <row r="693" spans="1:8" ht="22.5" customHeight="1">
      <c r="A693" s="77" t="s">
        <v>52</v>
      </c>
      <c r="B693" s="78"/>
      <c r="C693" s="79"/>
      <c r="D693" s="79"/>
      <c r="E693" s="79"/>
      <c r="F693" s="79"/>
      <c r="G693" s="79"/>
      <c r="H693" s="14"/>
    </row>
    <row r="694" spans="1:8" ht="22.5" customHeight="1">
      <c r="A694" s="77" t="s">
        <v>53</v>
      </c>
      <c r="B694" s="78"/>
      <c r="C694" s="79">
        <v>0</v>
      </c>
      <c r="D694" s="79">
        <v>21420</v>
      </c>
      <c r="E694" s="79">
        <v>0</v>
      </c>
      <c r="F694" s="79">
        <v>21420</v>
      </c>
      <c r="G694" s="79"/>
      <c r="H694" s="14"/>
    </row>
    <row r="695" spans="1:8" ht="22.5" customHeight="1">
      <c r="A695" s="77" t="s">
        <v>91</v>
      </c>
      <c r="B695" s="78"/>
      <c r="C695" s="79"/>
      <c r="D695" s="79"/>
      <c r="E695" s="79"/>
      <c r="F695" s="79"/>
      <c r="G695" s="79"/>
      <c r="H695" s="14"/>
    </row>
    <row r="696" spans="1:8" ht="22.5" customHeight="1">
      <c r="A696" s="77" t="s">
        <v>92</v>
      </c>
      <c r="B696" s="78">
        <v>1</v>
      </c>
      <c r="C696" s="79">
        <v>520</v>
      </c>
      <c r="D696" s="79">
        <v>9580</v>
      </c>
      <c r="E696" s="79">
        <v>520</v>
      </c>
      <c r="F696" s="79">
        <v>9580</v>
      </c>
      <c r="G696" s="79"/>
      <c r="H696" s="14"/>
    </row>
    <row r="697" spans="1:7" ht="22.5" customHeight="1">
      <c r="A697" s="77" t="s">
        <v>371</v>
      </c>
      <c r="B697" s="78"/>
      <c r="C697" s="79">
        <v>0</v>
      </c>
      <c r="D697" s="79">
        <v>20500</v>
      </c>
      <c r="E697" s="79">
        <v>0</v>
      </c>
      <c r="F697" s="79">
        <v>20500</v>
      </c>
      <c r="G697" s="79"/>
    </row>
    <row r="698" spans="1:7" ht="22.5" customHeight="1">
      <c r="A698" s="77" t="s">
        <v>372</v>
      </c>
      <c r="B698" s="78">
        <v>1</v>
      </c>
      <c r="C698" s="91">
        <v>10</v>
      </c>
      <c r="D698" s="79">
        <v>1135</v>
      </c>
      <c r="E698" s="91">
        <v>10</v>
      </c>
      <c r="F698" s="79">
        <v>1135</v>
      </c>
      <c r="G698" s="79"/>
    </row>
    <row r="699" spans="1:7" ht="22.5" customHeight="1">
      <c r="A699" s="77" t="s">
        <v>87</v>
      </c>
      <c r="B699" s="78"/>
      <c r="C699" s="91"/>
      <c r="D699" s="79"/>
      <c r="E699" s="91"/>
      <c r="F699" s="79"/>
      <c r="G699" s="79"/>
    </row>
    <row r="700" spans="1:7" ht="22.5" customHeight="1">
      <c r="A700" s="77" t="s">
        <v>88</v>
      </c>
      <c r="B700" s="78"/>
      <c r="C700" s="79">
        <v>0</v>
      </c>
      <c r="D700" s="79">
        <v>3000</v>
      </c>
      <c r="E700" s="79">
        <v>0</v>
      </c>
      <c r="F700" s="79">
        <v>3000</v>
      </c>
      <c r="G700" s="79"/>
    </row>
    <row r="701" spans="1:7" ht="22.5" customHeight="1">
      <c r="A701" s="77" t="s">
        <v>112</v>
      </c>
      <c r="B701" s="78"/>
      <c r="C701" s="79"/>
      <c r="D701" s="79"/>
      <c r="E701" s="79"/>
      <c r="F701" s="79"/>
      <c r="G701" s="79"/>
    </row>
    <row r="702" spans="1:7" ht="22.5" customHeight="1">
      <c r="A702" s="77" t="s">
        <v>55</v>
      </c>
      <c r="B702" s="78">
        <v>413</v>
      </c>
      <c r="C702" s="79">
        <v>132454</v>
      </c>
      <c r="D702" s="79">
        <v>1096450</v>
      </c>
      <c r="E702" s="79">
        <v>132454</v>
      </c>
      <c r="F702" s="79">
        <v>1096450</v>
      </c>
      <c r="G702" s="79"/>
    </row>
    <row r="703" spans="1:7" ht="22.5" customHeight="1">
      <c r="A703" s="77" t="s">
        <v>113</v>
      </c>
      <c r="B703" s="78"/>
      <c r="C703" s="79"/>
      <c r="D703" s="79"/>
      <c r="E703" s="79"/>
      <c r="F703" s="79"/>
      <c r="G703" s="79"/>
    </row>
    <row r="704" spans="1:7" ht="22.5" customHeight="1">
      <c r="A704" s="77" t="s">
        <v>56</v>
      </c>
      <c r="B704" s="80">
        <v>2</v>
      </c>
      <c r="C704" s="79">
        <v>18</v>
      </c>
      <c r="D704" s="79">
        <v>18</v>
      </c>
      <c r="E704" s="79">
        <v>18</v>
      </c>
      <c r="F704" s="79">
        <v>18</v>
      </c>
      <c r="G704" s="79"/>
    </row>
    <row r="705" spans="1:7" ht="22.5" customHeight="1">
      <c r="A705" s="77" t="s">
        <v>195</v>
      </c>
      <c r="B705" s="80">
        <v>1</v>
      </c>
      <c r="C705" s="79">
        <v>1000</v>
      </c>
      <c r="D705" s="79">
        <v>3000</v>
      </c>
      <c r="E705" s="79">
        <v>1000</v>
      </c>
      <c r="F705" s="79">
        <v>3000</v>
      </c>
      <c r="G705" s="79"/>
    </row>
    <row r="706" spans="1:7" ht="22.5" customHeight="1">
      <c r="A706" s="77" t="s">
        <v>196</v>
      </c>
      <c r="B706" s="78">
        <v>1</v>
      </c>
      <c r="C706" s="91">
        <v>20</v>
      </c>
      <c r="D706" s="91">
        <v>4560</v>
      </c>
      <c r="E706" s="91">
        <v>20</v>
      </c>
      <c r="F706" s="91">
        <v>4560</v>
      </c>
      <c r="G706" s="79"/>
    </row>
    <row r="707" spans="1:7" ht="22.5" customHeight="1">
      <c r="A707" s="77" t="s">
        <v>334</v>
      </c>
      <c r="B707" s="78"/>
      <c r="C707" s="79"/>
      <c r="D707" s="79"/>
      <c r="E707" s="79"/>
      <c r="F707" s="79"/>
      <c r="G707" s="79"/>
    </row>
    <row r="708" spans="1:7" ht="22.5" customHeight="1">
      <c r="A708" s="77" t="s">
        <v>197</v>
      </c>
      <c r="B708" s="72"/>
      <c r="C708" s="94">
        <v>0</v>
      </c>
      <c r="D708" s="94">
        <v>78200</v>
      </c>
      <c r="E708" s="94">
        <v>0</v>
      </c>
      <c r="F708" s="94">
        <v>78200</v>
      </c>
      <c r="G708" s="94"/>
    </row>
    <row r="709" spans="1:7" ht="22.5" customHeight="1">
      <c r="A709" s="54" t="s">
        <v>90</v>
      </c>
      <c r="B709" s="93">
        <f aca="true" t="shared" si="37" ref="B709:G709">SUM(B680:B708)</f>
        <v>2083</v>
      </c>
      <c r="C709" s="73">
        <f t="shared" si="37"/>
        <v>841620</v>
      </c>
      <c r="D709" s="73">
        <f t="shared" si="37"/>
        <v>7748670.7</v>
      </c>
      <c r="E709" s="94">
        <f t="shared" si="37"/>
        <v>841700</v>
      </c>
      <c r="F709" s="94">
        <f t="shared" si="37"/>
        <v>7748570.7</v>
      </c>
      <c r="G709" s="94">
        <f t="shared" si="37"/>
        <v>100</v>
      </c>
    </row>
    <row r="710" spans="1:7" ht="22.5" customHeight="1">
      <c r="A710" s="147" t="s">
        <v>70</v>
      </c>
      <c r="B710" s="147"/>
      <c r="C710" s="147"/>
      <c r="D710" s="147"/>
      <c r="E710" s="147"/>
      <c r="F710" s="147"/>
      <c r="G710" s="147"/>
    </row>
    <row r="711" spans="1:7" ht="22.5" customHeight="1">
      <c r="A711" s="98"/>
      <c r="B711" s="99"/>
      <c r="C711" s="100"/>
      <c r="D711" s="100"/>
      <c r="E711" s="100"/>
      <c r="F711" s="100"/>
      <c r="G711" s="101"/>
    </row>
    <row r="712" spans="1:7" ht="22.5" customHeight="1">
      <c r="A712" s="68"/>
      <c r="B712" s="69" t="s">
        <v>78</v>
      </c>
      <c r="C712" s="146" t="s">
        <v>31</v>
      </c>
      <c r="D712" s="146"/>
      <c r="E712" s="146" t="s">
        <v>32</v>
      </c>
      <c r="F712" s="146"/>
      <c r="G712" s="102" t="s">
        <v>33</v>
      </c>
    </row>
    <row r="713" spans="1:7" ht="22.5" customHeight="1">
      <c r="A713" s="72" t="s">
        <v>35</v>
      </c>
      <c r="B713" s="72" t="s">
        <v>79</v>
      </c>
      <c r="C713" s="73" t="s">
        <v>9</v>
      </c>
      <c r="D713" s="73" t="s">
        <v>36</v>
      </c>
      <c r="E713" s="73" t="s">
        <v>9</v>
      </c>
      <c r="F713" s="73" t="s">
        <v>36</v>
      </c>
      <c r="G713" s="73" t="s">
        <v>34</v>
      </c>
    </row>
    <row r="714" spans="1:7" ht="22.5" customHeight="1">
      <c r="A714" s="74" t="s">
        <v>114</v>
      </c>
      <c r="B714" s="75"/>
      <c r="C714" s="76"/>
      <c r="D714" s="76"/>
      <c r="E714" s="76"/>
      <c r="F714" s="76"/>
      <c r="G714" s="76"/>
    </row>
    <row r="715" spans="1:7" ht="22.5" customHeight="1">
      <c r="A715" s="77" t="s">
        <v>82</v>
      </c>
      <c r="B715" s="78">
        <v>4</v>
      </c>
      <c r="C715" s="79">
        <v>90306</v>
      </c>
      <c r="D715" s="79">
        <v>747295</v>
      </c>
      <c r="E715" s="79">
        <v>90306</v>
      </c>
      <c r="F715" s="79">
        <v>747295</v>
      </c>
      <c r="G715" s="79"/>
    </row>
    <row r="716" spans="1:7" ht="22.5" customHeight="1">
      <c r="A716" s="77" t="s">
        <v>59</v>
      </c>
      <c r="B716" s="78">
        <v>3</v>
      </c>
      <c r="C716" s="91">
        <v>53192.5</v>
      </c>
      <c r="D716" s="91">
        <v>107659.4</v>
      </c>
      <c r="E716" s="91">
        <v>53192.5</v>
      </c>
      <c r="F716" s="91">
        <v>107659.4</v>
      </c>
      <c r="G716" s="79"/>
    </row>
    <row r="717" spans="1:7" ht="22.5" customHeight="1">
      <c r="A717" s="87" t="s">
        <v>60</v>
      </c>
      <c r="B717" s="88"/>
      <c r="C717" s="89"/>
      <c r="D717" s="89"/>
      <c r="E717" s="89"/>
      <c r="F717" s="89"/>
      <c r="G717" s="89"/>
    </row>
    <row r="718" spans="1:7" ht="22.5" customHeight="1">
      <c r="A718" s="110" t="s">
        <v>61</v>
      </c>
      <c r="B718" s="106">
        <f>SUM(B710:B717)</f>
        <v>7</v>
      </c>
      <c r="C718" s="86">
        <f>SUM(C715:C717)</f>
        <v>143498.5</v>
      </c>
      <c r="D718" s="86">
        <f>SUM(D715:D717)</f>
        <v>854954.4</v>
      </c>
      <c r="E718" s="86">
        <f>SUM(E715:E717)</f>
        <v>143498.5</v>
      </c>
      <c r="F718" s="86">
        <f>SUM(F715:F717)</f>
        <v>854954.4</v>
      </c>
      <c r="G718" s="86">
        <f>SUM(G715:G717)</f>
        <v>0</v>
      </c>
    </row>
    <row r="719" spans="1:7" ht="22.5" customHeight="1">
      <c r="A719" s="87" t="s">
        <v>115</v>
      </c>
      <c r="B719" s="88"/>
      <c r="C719" s="89"/>
      <c r="D719" s="89"/>
      <c r="E719" s="89"/>
      <c r="F719" s="89"/>
      <c r="G719" s="89"/>
    </row>
    <row r="720" spans="1:7" ht="22.5" customHeight="1">
      <c r="A720" s="107" t="s">
        <v>62</v>
      </c>
      <c r="B720" s="108"/>
      <c r="C720" s="109">
        <v>0</v>
      </c>
      <c r="D720" s="109">
        <v>310986.48</v>
      </c>
      <c r="E720" s="109">
        <v>0</v>
      </c>
      <c r="F720" s="91">
        <v>310986.48</v>
      </c>
      <c r="G720" s="79"/>
    </row>
    <row r="721" spans="1:7" ht="22.5" customHeight="1">
      <c r="A721" s="77" t="s">
        <v>63</v>
      </c>
      <c r="B721" s="122"/>
      <c r="C721" s="109">
        <v>0</v>
      </c>
      <c r="D721" s="109">
        <v>0</v>
      </c>
      <c r="E721" s="109">
        <v>0</v>
      </c>
      <c r="F721" s="91">
        <v>0</v>
      </c>
      <c r="G721" s="79"/>
    </row>
    <row r="722" spans="1:7" ht="22.5" customHeight="1">
      <c r="A722" s="77" t="s">
        <v>377</v>
      </c>
      <c r="B722" s="122"/>
      <c r="C722" s="109">
        <v>0</v>
      </c>
      <c r="D722" s="109">
        <v>0</v>
      </c>
      <c r="E722" s="109">
        <v>0</v>
      </c>
      <c r="F722" s="91">
        <v>0</v>
      </c>
      <c r="G722" s="79"/>
    </row>
    <row r="723" spans="1:7" ht="22.5" customHeight="1">
      <c r="A723" s="77" t="s">
        <v>381</v>
      </c>
      <c r="B723" s="122"/>
      <c r="C723" s="109">
        <v>0</v>
      </c>
      <c r="D723" s="109">
        <v>436276</v>
      </c>
      <c r="E723" s="109">
        <v>0</v>
      </c>
      <c r="F723" s="91">
        <v>436276</v>
      </c>
      <c r="G723" s="79"/>
    </row>
    <row r="724" spans="1:7" ht="22.5" customHeight="1">
      <c r="A724" s="77" t="s">
        <v>382</v>
      </c>
      <c r="B724" s="78">
        <v>6</v>
      </c>
      <c r="C724" s="79">
        <v>18680.1</v>
      </c>
      <c r="D724" s="79">
        <v>168585.82</v>
      </c>
      <c r="E724" s="79">
        <v>18680.1</v>
      </c>
      <c r="F724" s="79">
        <v>168585.82</v>
      </c>
      <c r="G724" s="79"/>
    </row>
    <row r="725" spans="1:7" ht="22.5" customHeight="1">
      <c r="A725" s="77" t="s">
        <v>227</v>
      </c>
      <c r="B725" s="72">
        <v>1</v>
      </c>
      <c r="C725" s="94">
        <v>5868.66</v>
      </c>
      <c r="D725" s="94">
        <v>102473.6</v>
      </c>
      <c r="E725" s="94">
        <v>5868.66</v>
      </c>
      <c r="F725" s="94">
        <v>102473.6</v>
      </c>
      <c r="G725" s="94"/>
    </row>
    <row r="726" spans="1:7" ht="22.5" customHeight="1">
      <c r="A726" s="110" t="s">
        <v>66</v>
      </c>
      <c r="B726" s="144">
        <f aca="true" t="shared" si="38" ref="B726:G726">SUM(B720:B725)</f>
        <v>7</v>
      </c>
      <c r="C726" s="73">
        <f t="shared" si="38"/>
        <v>24548.76</v>
      </c>
      <c r="D726" s="73">
        <f t="shared" si="38"/>
        <v>1018321.9</v>
      </c>
      <c r="E726" s="73">
        <f t="shared" si="38"/>
        <v>24548.76</v>
      </c>
      <c r="F726" s="73">
        <f t="shared" si="38"/>
        <v>1018321.9</v>
      </c>
      <c r="G726" s="73">
        <f t="shared" si="38"/>
        <v>0</v>
      </c>
    </row>
    <row r="727" spans="1:7" ht="22.5" customHeight="1">
      <c r="A727" s="110" t="s">
        <v>67</v>
      </c>
      <c r="B727" s="93">
        <f aca="true" t="shared" si="39" ref="B727:G727">SUM(B677+B709+B718+B726)</f>
        <v>3389</v>
      </c>
      <c r="C727" s="70">
        <f t="shared" si="39"/>
        <v>45199125.7</v>
      </c>
      <c r="D727" s="70">
        <f t="shared" si="39"/>
        <v>108265073.71000002</v>
      </c>
      <c r="E727" s="70">
        <f t="shared" si="39"/>
        <v>45198519.63</v>
      </c>
      <c r="F727" s="70">
        <f t="shared" si="39"/>
        <v>108264287.64000002</v>
      </c>
      <c r="G727" s="70">
        <f t="shared" si="39"/>
        <v>786.0699999999999</v>
      </c>
    </row>
    <row r="728" spans="1:7" ht="22.5" customHeight="1">
      <c r="A728" s="110" t="s">
        <v>174</v>
      </c>
      <c r="B728" s="106"/>
      <c r="C728" s="86">
        <v>597.69</v>
      </c>
      <c r="D728" s="86">
        <v>3035.41</v>
      </c>
      <c r="E728" s="86">
        <v>597.69</v>
      </c>
      <c r="F728" s="86">
        <v>3035.41</v>
      </c>
      <c r="G728" s="86"/>
    </row>
    <row r="729" spans="1:7" ht="22.5" customHeight="1" thickBot="1">
      <c r="A729" s="112" t="s">
        <v>69</v>
      </c>
      <c r="B729" s="93">
        <f>SUM(B727-B728)</f>
        <v>3389</v>
      </c>
      <c r="C729" s="114">
        <f>C727-C728</f>
        <v>45198528.010000005</v>
      </c>
      <c r="D729" s="114">
        <f>D727-D728</f>
        <v>108262038.30000003</v>
      </c>
      <c r="E729" s="114">
        <f>E727-E728</f>
        <v>45197921.940000005</v>
      </c>
      <c r="F729" s="114">
        <f>F727-F728</f>
        <v>108261252.23000002</v>
      </c>
      <c r="G729" s="114">
        <f>G727-G728</f>
        <v>786.0699999999999</v>
      </c>
    </row>
    <row r="730" spans="1:7" ht="22.5" customHeight="1" thickTop="1">
      <c r="A730" s="135"/>
      <c r="B730" s="136"/>
      <c r="C730" s="97"/>
      <c r="D730" s="97"/>
      <c r="E730" s="97"/>
      <c r="F730" s="97"/>
      <c r="G730" s="97"/>
    </row>
    <row r="731" spans="1:7" ht="22.5" customHeight="1">
      <c r="A731" s="134"/>
      <c r="B731" s="115"/>
      <c r="C731" s="97"/>
      <c r="D731" s="97"/>
      <c r="E731" s="97"/>
      <c r="F731" s="97"/>
      <c r="G731" s="97"/>
    </row>
    <row r="732" spans="1:7" ht="22.5" customHeight="1">
      <c r="A732" s="64"/>
      <c r="B732" s="66"/>
      <c r="C732" s="97"/>
      <c r="D732" s="97" t="s">
        <v>12</v>
      </c>
      <c r="E732" s="97"/>
      <c r="F732" s="97"/>
      <c r="G732" s="97"/>
    </row>
    <row r="733" spans="1:7" ht="22.5" customHeight="1">
      <c r="A733" s="64" t="s">
        <v>324</v>
      </c>
      <c r="B733" s="66"/>
      <c r="C733" s="97"/>
      <c r="D733" s="97" t="s">
        <v>325</v>
      </c>
      <c r="E733" s="97"/>
      <c r="F733" s="97"/>
      <c r="G733" s="97"/>
    </row>
    <row r="734" spans="1:7" ht="22.5" customHeight="1">
      <c r="A734" s="128" t="s">
        <v>222</v>
      </c>
      <c r="B734" s="129"/>
      <c r="C734" s="67"/>
      <c r="D734" s="97" t="s">
        <v>11</v>
      </c>
      <c r="E734" s="97"/>
      <c r="F734" s="97"/>
      <c r="G734" s="97"/>
    </row>
    <row r="735" spans="1:7" ht="22.5" customHeight="1">
      <c r="A735" s="64"/>
      <c r="B735" s="66"/>
      <c r="C735" s="67"/>
      <c r="D735" s="97" t="s">
        <v>10</v>
      </c>
      <c r="E735" s="97"/>
      <c r="F735" s="97"/>
      <c r="G735" s="97"/>
    </row>
    <row r="736" spans="1:7" ht="22.5" customHeight="1">
      <c r="A736" s="64"/>
      <c r="B736" s="66"/>
      <c r="C736" s="67"/>
      <c r="D736" s="97"/>
      <c r="E736" s="97"/>
      <c r="F736" s="97"/>
      <c r="G736" s="97"/>
    </row>
    <row r="737" spans="1:7" ht="22.5" customHeight="1">
      <c r="A737" s="134" t="s">
        <v>322</v>
      </c>
      <c r="B737" s="115"/>
      <c r="C737" s="97"/>
      <c r="D737" s="97"/>
      <c r="E737" s="97"/>
      <c r="F737" s="97"/>
      <c r="G737" s="97"/>
    </row>
    <row r="738" spans="1:7" ht="22.5" customHeight="1">
      <c r="A738" s="95" t="s">
        <v>340</v>
      </c>
      <c r="B738" s="137" t="s">
        <v>78</v>
      </c>
      <c r="C738" s="97">
        <v>45198528.01</v>
      </c>
      <c r="D738" s="97"/>
      <c r="E738" s="97"/>
      <c r="F738" s="97"/>
      <c r="G738" s="97"/>
    </row>
    <row r="739" spans="1:8" ht="22.5" customHeight="1">
      <c r="A739" s="95" t="s">
        <v>329</v>
      </c>
      <c r="B739" s="137" t="s">
        <v>78</v>
      </c>
      <c r="C739" s="97">
        <v>45192659.35</v>
      </c>
      <c r="D739" s="97"/>
      <c r="E739" s="97"/>
      <c r="F739" s="97"/>
      <c r="G739" s="97"/>
      <c r="H739" s="14"/>
    </row>
    <row r="740" spans="1:8" ht="22.5" customHeight="1" thickBot="1">
      <c r="A740" s="95" t="s">
        <v>341</v>
      </c>
      <c r="B740" s="115"/>
      <c r="C740" s="138">
        <f>SUM(C738-C739)</f>
        <v>5868.659999996424</v>
      </c>
      <c r="D740" s="97"/>
      <c r="E740" s="97"/>
      <c r="F740" s="97"/>
      <c r="G740" s="97"/>
      <c r="H740" s="14"/>
    </row>
    <row r="741" spans="1:8" ht="22.5" customHeight="1" thickTop="1">
      <c r="A741" s="145" t="s">
        <v>58</v>
      </c>
      <c r="B741" s="145"/>
      <c r="C741" s="145"/>
      <c r="D741" s="145"/>
      <c r="E741" s="145"/>
      <c r="F741" s="145"/>
      <c r="G741" s="145"/>
      <c r="H741" s="14"/>
    </row>
    <row r="742" spans="1:8" ht="22.5" customHeight="1">
      <c r="A742" s="145" t="s">
        <v>394</v>
      </c>
      <c r="B742" s="145"/>
      <c r="C742" s="145"/>
      <c r="D742" s="145"/>
      <c r="E742" s="145"/>
      <c r="F742" s="145"/>
      <c r="G742" s="145"/>
      <c r="H742" s="14"/>
    </row>
    <row r="743" spans="1:8" ht="22.5" customHeight="1">
      <c r="A743" s="142"/>
      <c r="B743" s="143" t="s">
        <v>78</v>
      </c>
      <c r="C743" s="146" t="s">
        <v>31</v>
      </c>
      <c r="D743" s="146"/>
      <c r="E743" s="146" t="s">
        <v>32</v>
      </c>
      <c r="F743" s="146"/>
      <c r="G743" s="71" t="s">
        <v>33</v>
      </c>
      <c r="H743" s="14"/>
    </row>
    <row r="744" spans="1:8" ht="22.5" customHeight="1">
      <c r="A744" s="72" t="s">
        <v>35</v>
      </c>
      <c r="B744" s="72" t="s">
        <v>79</v>
      </c>
      <c r="C744" s="73" t="s">
        <v>9</v>
      </c>
      <c r="D744" s="73" t="s">
        <v>36</v>
      </c>
      <c r="E744" s="73" t="s">
        <v>9</v>
      </c>
      <c r="F744" s="73" t="s">
        <v>36</v>
      </c>
      <c r="G744" s="73" t="s">
        <v>34</v>
      </c>
      <c r="H744" s="14"/>
    </row>
    <row r="745" spans="1:8" ht="22.5" customHeight="1">
      <c r="A745" s="74" t="s">
        <v>108</v>
      </c>
      <c r="B745" s="75"/>
      <c r="C745" s="76"/>
      <c r="D745" s="76"/>
      <c r="E745" s="76"/>
      <c r="F745" s="76"/>
      <c r="G745" s="76"/>
      <c r="H745" s="14"/>
    </row>
    <row r="746" spans="1:8" ht="22.5" customHeight="1">
      <c r="A746" s="77" t="s">
        <v>37</v>
      </c>
      <c r="B746" s="78">
        <v>10</v>
      </c>
      <c r="C746" s="79">
        <v>123695.15</v>
      </c>
      <c r="D746" s="79">
        <v>3197330.33</v>
      </c>
      <c r="E746" s="79">
        <v>123695.15</v>
      </c>
      <c r="F746" s="79">
        <v>3197330.33</v>
      </c>
      <c r="G746" s="79"/>
      <c r="H746" s="14"/>
    </row>
    <row r="747" spans="1:8" ht="22.5" customHeight="1">
      <c r="A747" s="77" t="s">
        <v>39</v>
      </c>
      <c r="B747" s="80">
        <v>23</v>
      </c>
      <c r="C747" s="79">
        <v>22031.78</v>
      </c>
      <c r="D747" s="79">
        <v>82737.78</v>
      </c>
      <c r="E747" s="79">
        <v>22031.78</v>
      </c>
      <c r="F747" s="79">
        <v>82737.78</v>
      </c>
      <c r="G747" s="79"/>
      <c r="H747" s="14"/>
    </row>
    <row r="748" spans="1:8" ht="22.5" customHeight="1">
      <c r="A748" s="77" t="s">
        <v>41</v>
      </c>
      <c r="B748" s="78">
        <v>59</v>
      </c>
      <c r="C748" s="79">
        <v>740404.63</v>
      </c>
      <c r="D748" s="79">
        <v>18409918.75</v>
      </c>
      <c r="E748" s="79">
        <v>740888.63</v>
      </c>
      <c r="F748" s="79">
        <v>18409918.75</v>
      </c>
      <c r="G748" s="79"/>
      <c r="H748" s="14"/>
    </row>
    <row r="749" spans="1:8" ht="22.5" customHeight="1">
      <c r="A749" s="77" t="s">
        <v>374</v>
      </c>
      <c r="B749" s="78">
        <v>1152</v>
      </c>
      <c r="C749" s="79">
        <v>9519336.07</v>
      </c>
      <c r="D749" s="79">
        <v>86556845.33</v>
      </c>
      <c r="E749" s="79">
        <v>9510684.14</v>
      </c>
      <c r="F749" s="79">
        <v>86547991.33</v>
      </c>
      <c r="G749" s="79">
        <v>8854</v>
      </c>
      <c r="H749" s="14"/>
    </row>
    <row r="750" spans="1:8" ht="22.5" customHeight="1">
      <c r="A750" s="77" t="s">
        <v>375</v>
      </c>
      <c r="B750" s="69">
        <v>6</v>
      </c>
      <c r="C750" s="130">
        <v>83057.46</v>
      </c>
      <c r="D750" s="130">
        <v>884819.61</v>
      </c>
      <c r="E750" s="130">
        <v>83057.46</v>
      </c>
      <c r="F750" s="130">
        <v>884819.61</v>
      </c>
      <c r="G750" s="130"/>
      <c r="H750" s="14"/>
    </row>
    <row r="751" spans="1:8" ht="22.5" customHeight="1">
      <c r="A751" s="110" t="s">
        <v>44</v>
      </c>
      <c r="B751" s="85">
        <f aca="true" t="shared" si="40" ref="B751:G751">SUM(B746:B750)</f>
        <v>1250</v>
      </c>
      <c r="C751" s="86">
        <f t="shared" si="40"/>
        <v>10488525.090000002</v>
      </c>
      <c r="D751" s="86">
        <f t="shared" si="40"/>
        <v>109131651.8</v>
      </c>
      <c r="E751" s="86">
        <f t="shared" si="40"/>
        <v>10480357.160000002</v>
      </c>
      <c r="F751" s="86">
        <f t="shared" si="40"/>
        <v>109122797.8</v>
      </c>
      <c r="G751" s="86">
        <f t="shared" si="40"/>
        <v>8854</v>
      </c>
      <c r="H751" s="14"/>
    </row>
    <row r="752" spans="1:7" ht="22.5" customHeight="1">
      <c r="A752" s="87" t="s">
        <v>321</v>
      </c>
      <c r="B752" s="88"/>
      <c r="C752" s="89"/>
      <c r="D752" s="89"/>
      <c r="E752" s="89"/>
      <c r="F752" s="89"/>
      <c r="G752" s="89"/>
    </row>
    <row r="753" spans="1:7" ht="22.5" customHeight="1">
      <c r="A753" s="77" t="s">
        <v>110</v>
      </c>
      <c r="B753" s="78"/>
      <c r="C753" s="79"/>
      <c r="D753" s="79"/>
      <c r="E753" s="79"/>
      <c r="F753" s="79"/>
      <c r="G753" s="79"/>
    </row>
    <row r="754" spans="1:7" ht="22.5" customHeight="1">
      <c r="A754" s="77" t="s">
        <v>45</v>
      </c>
      <c r="B754" s="80">
        <v>2510</v>
      </c>
      <c r="C754" s="79">
        <v>930860</v>
      </c>
      <c r="D754" s="79">
        <v>6376780</v>
      </c>
      <c r="E754" s="79">
        <v>930860</v>
      </c>
      <c r="F754" s="79">
        <v>6376780</v>
      </c>
      <c r="G754" s="79"/>
    </row>
    <row r="755" spans="1:7" ht="22.5" customHeight="1">
      <c r="A755" s="77" t="s">
        <v>46</v>
      </c>
      <c r="B755" s="78">
        <v>128</v>
      </c>
      <c r="C755" s="79">
        <v>38750</v>
      </c>
      <c r="D755" s="79">
        <v>421000</v>
      </c>
      <c r="E755" s="79">
        <v>38750</v>
      </c>
      <c r="F755" s="79">
        <v>421000</v>
      </c>
      <c r="G755" s="79"/>
    </row>
    <row r="756" spans="1:8" ht="22.5" customHeight="1">
      <c r="A756" s="77" t="s">
        <v>47</v>
      </c>
      <c r="B756" s="78">
        <v>17</v>
      </c>
      <c r="C756" s="79">
        <v>3334</v>
      </c>
      <c r="D756" s="79">
        <v>156181.7</v>
      </c>
      <c r="E756" s="79">
        <v>3334</v>
      </c>
      <c r="F756" s="79">
        <v>156181.7</v>
      </c>
      <c r="G756" s="79"/>
      <c r="H756" s="14"/>
    </row>
    <row r="757" spans="1:8" ht="22.5" customHeight="1">
      <c r="A757" s="77" t="s">
        <v>366</v>
      </c>
      <c r="B757" s="78"/>
      <c r="C757" s="79"/>
      <c r="D757" s="79"/>
      <c r="E757" s="79"/>
      <c r="F757" s="79"/>
      <c r="G757" s="79"/>
      <c r="H757" s="14"/>
    </row>
    <row r="758" spans="1:8" ht="22.5" customHeight="1">
      <c r="A758" s="77" t="s">
        <v>100</v>
      </c>
      <c r="B758" s="78">
        <v>6</v>
      </c>
      <c r="C758" s="79">
        <v>37500</v>
      </c>
      <c r="D758" s="79">
        <v>509500</v>
      </c>
      <c r="E758" s="79">
        <v>37500</v>
      </c>
      <c r="F758" s="79">
        <v>509500</v>
      </c>
      <c r="G758" s="79"/>
      <c r="H758" s="14"/>
    </row>
    <row r="759" spans="1:8" ht="22.5" customHeight="1">
      <c r="A759" s="77" t="s">
        <v>367</v>
      </c>
      <c r="B759" s="78"/>
      <c r="C759" s="79">
        <v>0</v>
      </c>
      <c r="D759" s="79">
        <v>0</v>
      </c>
      <c r="E759" s="79">
        <v>0</v>
      </c>
      <c r="F759" s="79">
        <v>0</v>
      </c>
      <c r="G759" s="79"/>
      <c r="H759" s="14"/>
    </row>
    <row r="760" spans="1:8" ht="22.5" customHeight="1">
      <c r="A760" s="77" t="s">
        <v>368</v>
      </c>
      <c r="B760" s="80"/>
      <c r="C760" s="79">
        <v>0</v>
      </c>
      <c r="D760" s="79">
        <v>325</v>
      </c>
      <c r="E760" s="79">
        <v>0</v>
      </c>
      <c r="F760" s="79">
        <v>325</v>
      </c>
      <c r="G760" s="79"/>
      <c r="H760" s="14"/>
    </row>
    <row r="761" spans="1:8" ht="22.5" customHeight="1">
      <c r="A761" s="77" t="s">
        <v>369</v>
      </c>
      <c r="B761" s="78"/>
      <c r="C761" s="79"/>
      <c r="D761" s="79"/>
      <c r="E761" s="79"/>
      <c r="F761" s="79"/>
      <c r="G761" s="79"/>
      <c r="H761" s="14"/>
    </row>
    <row r="762" spans="1:8" ht="22.5" customHeight="1">
      <c r="A762" s="77" t="s">
        <v>49</v>
      </c>
      <c r="B762" s="78">
        <v>14</v>
      </c>
      <c r="C762" s="79">
        <v>1320</v>
      </c>
      <c r="D762" s="79">
        <v>14260</v>
      </c>
      <c r="E762" s="79">
        <v>1420</v>
      </c>
      <c r="F762" s="79">
        <v>14260</v>
      </c>
      <c r="G762" s="79"/>
      <c r="H762" s="14"/>
    </row>
    <row r="763" spans="1:8" ht="22.5" customHeight="1">
      <c r="A763" s="77" t="s">
        <v>370</v>
      </c>
      <c r="B763" s="78">
        <v>22</v>
      </c>
      <c r="C763" s="79">
        <v>980</v>
      </c>
      <c r="D763" s="79">
        <v>9290</v>
      </c>
      <c r="E763" s="79">
        <v>980</v>
      </c>
      <c r="F763" s="79">
        <v>9290</v>
      </c>
      <c r="G763" s="79"/>
      <c r="H763" s="14"/>
    </row>
    <row r="764" spans="1:8" ht="22.5" customHeight="1">
      <c r="A764" s="77" t="s">
        <v>111</v>
      </c>
      <c r="B764" s="78"/>
      <c r="C764" s="79"/>
      <c r="D764" s="79"/>
      <c r="E764" s="79"/>
      <c r="F764" s="79"/>
      <c r="G764" s="79"/>
      <c r="H764" s="14"/>
    </row>
    <row r="765" spans="1:8" ht="22.5" customHeight="1">
      <c r="A765" s="77" t="s">
        <v>50</v>
      </c>
      <c r="B765" s="78"/>
      <c r="C765" s="79"/>
      <c r="D765" s="79"/>
      <c r="E765" s="79"/>
      <c r="F765" s="79"/>
      <c r="G765" s="79"/>
      <c r="H765" s="14"/>
    </row>
    <row r="766" spans="1:8" ht="22.5" customHeight="1">
      <c r="A766" s="77" t="s">
        <v>51</v>
      </c>
      <c r="B766" s="78"/>
      <c r="C766" s="79">
        <v>0</v>
      </c>
      <c r="D766" s="79">
        <v>36215</v>
      </c>
      <c r="E766" s="79">
        <v>0</v>
      </c>
      <c r="F766" s="79">
        <v>36215</v>
      </c>
      <c r="G766" s="79"/>
      <c r="H766" s="14"/>
    </row>
    <row r="767" spans="1:8" ht="22.5" customHeight="1">
      <c r="A767" s="77" t="s">
        <v>52</v>
      </c>
      <c r="B767" s="78"/>
      <c r="C767" s="79"/>
      <c r="D767" s="79"/>
      <c r="E767" s="79"/>
      <c r="F767" s="79"/>
      <c r="G767" s="79"/>
      <c r="H767" s="14"/>
    </row>
    <row r="768" spans="1:8" ht="22.5" customHeight="1">
      <c r="A768" s="77" t="s">
        <v>53</v>
      </c>
      <c r="B768" s="78"/>
      <c r="C768" s="79">
        <v>0</v>
      </c>
      <c r="D768" s="79">
        <v>21420</v>
      </c>
      <c r="E768" s="79">
        <v>0</v>
      </c>
      <c r="F768" s="79">
        <v>21420</v>
      </c>
      <c r="G768" s="79"/>
      <c r="H768" s="14"/>
    </row>
    <row r="769" spans="1:8" ht="22.5" customHeight="1">
      <c r="A769" s="77" t="s">
        <v>91</v>
      </c>
      <c r="B769" s="78"/>
      <c r="C769" s="79"/>
      <c r="D769" s="79"/>
      <c r="E769" s="79"/>
      <c r="F769" s="79"/>
      <c r="G769" s="79"/>
      <c r="H769" s="14"/>
    </row>
    <row r="770" spans="1:8" ht="22.5" customHeight="1">
      <c r="A770" s="77" t="s">
        <v>92</v>
      </c>
      <c r="B770" s="78"/>
      <c r="C770" s="79">
        <v>0</v>
      </c>
      <c r="D770" s="79">
        <v>9580</v>
      </c>
      <c r="E770" s="79">
        <v>0</v>
      </c>
      <c r="F770" s="79">
        <v>9580</v>
      </c>
      <c r="G770" s="79"/>
      <c r="H770" s="14"/>
    </row>
    <row r="771" spans="1:7" ht="22.5" customHeight="1">
      <c r="A771" s="77" t="s">
        <v>371</v>
      </c>
      <c r="B771" s="78"/>
      <c r="C771" s="79">
        <v>0</v>
      </c>
      <c r="D771" s="79">
        <v>20500</v>
      </c>
      <c r="E771" s="79">
        <v>0</v>
      </c>
      <c r="F771" s="79">
        <v>20500</v>
      </c>
      <c r="G771" s="79"/>
    </row>
    <row r="772" spans="1:7" ht="22.5" customHeight="1">
      <c r="A772" s="77" t="s">
        <v>372</v>
      </c>
      <c r="B772" s="78">
        <v>2</v>
      </c>
      <c r="C772" s="91">
        <v>20</v>
      </c>
      <c r="D772" s="79">
        <v>1155</v>
      </c>
      <c r="E772" s="91">
        <v>20</v>
      </c>
      <c r="F772" s="79">
        <v>1155</v>
      </c>
      <c r="G772" s="79"/>
    </row>
    <row r="773" spans="1:7" ht="22.5" customHeight="1">
      <c r="A773" s="77" t="s">
        <v>87</v>
      </c>
      <c r="B773" s="78"/>
      <c r="C773" s="91"/>
      <c r="D773" s="79"/>
      <c r="E773" s="91"/>
      <c r="F773" s="79"/>
      <c r="G773" s="79"/>
    </row>
    <row r="774" spans="1:7" ht="22.5" customHeight="1">
      <c r="A774" s="77" t="s">
        <v>88</v>
      </c>
      <c r="B774" s="78"/>
      <c r="C774" s="79">
        <v>0</v>
      </c>
      <c r="D774" s="79">
        <v>3000</v>
      </c>
      <c r="E774" s="79">
        <v>0</v>
      </c>
      <c r="F774" s="79">
        <v>3000</v>
      </c>
      <c r="G774" s="79"/>
    </row>
    <row r="775" spans="1:7" ht="22.5" customHeight="1">
      <c r="A775" s="77" t="s">
        <v>112</v>
      </c>
      <c r="B775" s="78"/>
      <c r="C775" s="79"/>
      <c r="D775" s="79"/>
      <c r="E775" s="79"/>
      <c r="F775" s="79"/>
      <c r="G775" s="79"/>
    </row>
    <row r="776" spans="1:7" ht="22.5" customHeight="1">
      <c r="A776" s="77" t="s">
        <v>55</v>
      </c>
      <c r="B776" s="78">
        <v>582</v>
      </c>
      <c r="C776" s="79">
        <v>179000</v>
      </c>
      <c r="D776" s="79">
        <v>1275450</v>
      </c>
      <c r="E776" s="79">
        <v>179000</v>
      </c>
      <c r="F776" s="79">
        <v>1275450</v>
      </c>
      <c r="G776" s="79"/>
    </row>
    <row r="777" spans="1:7" ht="22.5" customHeight="1">
      <c r="A777" s="77" t="s">
        <v>113</v>
      </c>
      <c r="B777" s="78"/>
      <c r="C777" s="79"/>
      <c r="D777" s="79"/>
      <c r="E777" s="79"/>
      <c r="F777" s="79"/>
      <c r="G777" s="79"/>
    </row>
    <row r="778" spans="1:7" ht="22.5" customHeight="1">
      <c r="A778" s="77" t="s">
        <v>56</v>
      </c>
      <c r="B778" s="80">
        <v>3</v>
      </c>
      <c r="C778" s="79">
        <v>174</v>
      </c>
      <c r="D778" s="79">
        <v>192</v>
      </c>
      <c r="E778" s="79">
        <v>174</v>
      </c>
      <c r="F778" s="79">
        <v>192</v>
      </c>
      <c r="G778" s="79"/>
    </row>
    <row r="779" spans="1:7" ht="22.5" customHeight="1">
      <c r="A779" s="77" t="s">
        <v>195</v>
      </c>
      <c r="B779" s="80"/>
      <c r="C779" s="79">
        <v>0</v>
      </c>
      <c r="D779" s="79">
        <v>3000</v>
      </c>
      <c r="E779" s="79">
        <v>0</v>
      </c>
      <c r="F779" s="79">
        <v>3000</v>
      </c>
      <c r="G779" s="79"/>
    </row>
    <row r="780" spans="1:7" ht="22.5" customHeight="1">
      <c r="A780" s="77" t="s">
        <v>196</v>
      </c>
      <c r="B780" s="78"/>
      <c r="C780" s="91">
        <v>0</v>
      </c>
      <c r="D780" s="91">
        <v>4560</v>
      </c>
      <c r="E780" s="91">
        <v>0</v>
      </c>
      <c r="F780" s="91">
        <v>4560</v>
      </c>
      <c r="G780" s="79"/>
    </row>
    <row r="781" spans="1:7" ht="22.5" customHeight="1">
      <c r="A781" s="77" t="s">
        <v>334</v>
      </c>
      <c r="B781" s="78"/>
      <c r="C781" s="79"/>
      <c r="D781" s="79"/>
      <c r="E781" s="79"/>
      <c r="F781" s="79"/>
      <c r="G781" s="79"/>
    </row>
    <row r="782" spans="1:7" ht="22.5" customHeight="1">
      <c r="A782" s="77" t="s">
        <v>197</v>
      </c>
      <c r="B782" s="72">
        <v>6</v>
      </c>
      <c r="C782" s="94">
        <v>22600</v>
      </c>
      <c r="D782" s="94">
        <v>100800</v>
      </c>
      <c r="E782" s="94">
        <v>22600</v>
      </c>
      <c r="F782" s="94">
        <v>100800</v>
      </c>
      <c r="G782" s="94"/>
    </row>
    <row r="783" spans="1:7" ht="22.5" customHeight="1">
      <c r="A783" s="54" t="s">
        <v>90</v>
      </c>
      <c r="B783" s="93">
        <f aca="true" t="shared" si="41" ref="B783:G783">SUM(B754:B782)</f>
        <v>3290</v>
      </c>
      <c r="C783" s="73">
        <f t="shared" si="41"/>
        <v>1214538</v>
      </c>
      <c r="D783" s="73">
        <f t="shared" si="41"/>
        <v>8963208.7</v>
      </c>
      <c r="E783" s="94">
        <f t="shared" si="41"/>
        <v>1214638</v>
      </c>
      <c r="F783" s="94">
        <f t="shared" si="41"/>
        <v>8963208.7</v>
      </c>
      <c r="G783" s="94">
        <f t="shared" si="41"/>
        <v>0</v>
      </c>
    </row>
    <row r="784" spans="1:7" ht="22.5" customHeight="1">
      <c r="A784" s="147" t="s">
        <v>70</v>
      </c>
      <c r="B784" s="147"/>
      <c r="C784" s="147"/>
      <c r="D784" s="147"/>
      <c r="E784" s="147"/>
      <c r="F784" s="147"/>
      <c r="G784" s="147"/>
    </row>
    <row r="785" spans="1:7" ht="22.5" customHeight="1">
      <c r="A785" s="98"/>
      <c r="B785" s="99"/>
      <c r="C785" s="100"/>
      <c r="D785" s="100"/>
      <c r="E785" s="100"/>
      <c r="F785" s="100"/>
      <c r="G785" s="101"/>
    </row>
    <row r="786" spans="1:7" ht="22.5" customHeight="1">
      <c r="A786" s="68"/>
      <c r="B786" s="69" t="s">
        <v>78</v>
      </c>
      <c r="C786" s="146" t="s">
        <v>31</v>
      </c>
      <c r="D786" s="146"/>
      <c r="E786" s="146" t="s">
        <v>32</v>
      </c>
      <c r="F786" s="146"/>
      <c r="G786" s="102" t="s">
        <v>33</v>
      </c>
    </row>
    <row r="787" spans="1:7" ht="22.5" customHeight="1">
      <c r="A787" s="72" t="s">
        <v>35</v>
      </c>
      <c r="B787" s="72" t="s">
        <v>79</v>
      </c>
      <c r="C787" s="73" t="s">
        <v>9</v>
      </c>
      <c r="D787" s="73" t="s">
        <v>36</v>
      </c>
      <c r="E787" s="73" t="s">
        <v>9</v>
      </c>
      <c r="F787" s="73" t="s">
        <v>36</v>
      </c>
      <c r="G787" s="73" t="s">
        <v>34</v>
      </c>
    </row>
    <row r="788" spans="1:7" ht="22.5" customHeight="1">
      <c r="A788" s="74" t="s">
        <v>114</v>
      </c>
      <c r="B788" s="75"/>
      <c r="C788" s="76"/>
      <c r="D788" s="76"/>
      <c r="E788" s="76"/>
      <c r="F788" s="76"/>
      <c r="G788" s="76"/>
    </row>
    <row r="789" spans="1:7" ht="22.5" customHeight="1">
      <c r="A789" s="77" t="s">
        <v>82</v>
      </c>
      <c r="B789" s="78">
        <v>4</v>
      </c>
      <c r="C789" s="79">
        <v>90306</v>
      </c>
      <c r="D789" s="79">
        <v>837601</v>
      </c>
      <c r="E789" s="79">
        <v>90306</v>
      </c>
      <c r="F789" s="79">
        <v>837601</v>
      </c>
      <c r="G789" s="79"/>
    </row>
    <row r="790" spans="1:7" ht="22.5" customHeight="1">
      <c r="A790" s="77" t="s">
        <v>59</v>
      </c>
      <c r="B790" s="78"/>
      <c r="C790" s="91">
        <v>0</v>
      </c>
      <c r="D790" s="91">
        <v>107659.4</v>
      </c>
      <c r="E790" s="91">
        <v>0</v>
      </c>
      <c r="F790" s="91">
        <v>107659.4</v>
      </c>
      <c r="G790" s="79"/>
    </row>
    <row r="791" spans="1:7" ht="22.5" customHeight="1">
      <c r="A791" s="87" t="s">
        <v>60</v>
      </c>
      <c r="B791" s="88"/>
      <c r="C791" s="89"/>
      <c r="D791" s="89"/>
      <c r="E791" s="89"/>
      <c r="F791" s="89"/>
      <c r="G791" s="89"/>
    </row>
    <row r="792" spans="1:7" ht="22.5" customHeight="1">
      <c r="A792" s="110" t="s">
        <v>61</v>
      </c>
      <c r="B792" s="106">
        <f>SUM(B784:B791)</f>
        <v>4</v>
      </c>
      <c r="C792" s="86">
        <f>SUM(C789:C791)</f>
        <v>90306</v>
      </c>
      <c r="D792" s="86">
        <f>SUM(D789:D791)</f>
        <v>945260.4</v>
      </c>
      <c r="E792" s="86">
        <f>SUM(E789:E791)</f>
        <v>90306</v>
      </c>
      <c r="F792" s="86">
        <f>SUM(F789:F791)</f>
        <v>945260.4</v>
      </c>
      <c r="G792" s="86">
        <f>SUM(G789:G791)</f>
        <v>0</v>
      </c>
    </row>
    <row r="793" spans="1:7" ht="22.5" customHeight="1">
      <c r="A793" s="87" t="s">
        <v>115</v>
      </c>
      <c r="B793" s="88"/>
      <c r="C793" s="89"/>
      <c r="D793" s="89"/>
      <c r="E793" s="89"/>
      <c r="F793" s="89"/>
      <c r="G793" s="89"/>
    </row>
    <row r="794" spans="1:7" ht="22.5" customHeight="1">
      <c r="A794" s="107" t="s">
        <v>62</v>
      </c>
      <c r="B794" s="108"/>
      <c r="C794" s="109">
        <v>0</v>
      </c>
      <c r="D794" s="109">
        <v>310986.48</v>
      </c>
      <c r="E794" s="109">
        <v>0</v>
      </c>
      <c r="F794" s="91">
        <v>310986.48</v>
      </c>
      <c r="G794" s="79"/>
    </row>
    <row r="795" spans="1:7" ht="22.5" customHeight="1">
      <c r="A795" s="77" t="s">
        <v>395</v>
      </c>
      <c r="B795" s="122">
        <v>1</v>
      </c>
      <c r="C795" s="109">
        <v>50304</v>
      </c>
      <c r="D795" s="109">
        <v>50304</v>
      </c>
      <c r="E795" s="109">
        <v>50304</v>
      </c>
      <c r="F795" s="91">
        <v>50304</v>
      </c>
      <c r="G795" s="79"/>
    </row>
    <row r="796" spans="1:7" ht="22.5" customHeight="1">
      <c r="A796" s="77" t="s">
        <v>377</v>
      </c>
      <c r="B796" s="122">
        <v>1</v>
      </c>
      <c r="C796" s="109">
        <v>951000</v>
      </c>
      <c r="D796" s="109">
        <v>951000</v>
      </c>
      <c r="E796" s="109">
        <v>951000</v>
      </c>
      <c r="F796" s="91">
        <v>951000</v>
      </c>
      <c r="G796" s="79"/>
    </row>
    <row r="797" spans="1:7" ht="22.5" customHeight="1">
      <c r="A797" s="77" t="s">
        <v>381</v>
      </c>
      <c r="B797" s="122"/>
      <c r="C797" s="109">
        <v>0</v>
      </c>
      <c r="D797" s="109">
        <v>436276</v>
      </c>
      <c r="E797" s="109">
        <v>0</v>
      </c>
      <c r="F797" s="91">
        <v>436276</v>
      </c>
      <c r="G797" s="79"/>
    </row>
    <row r="798" spans="1:7" ht="22.5" customHeight="1">
      <c r="A798" s="77" t="s">
        <v>382</v>
      </c>
      <c r="B798" s="78">
        <v>22</v>
      </c>
      <c r="C798" s="79">
        <v>4060</v>
      </c>
      <c r="D798" s="79">
        <v>172645.82</v>
      </c>
      <c r="E798" s="79">
        <v>4060</v>
      </c>
      <c r="F798" s="79">
        <v>172645.82</v>
      </c>
      <c r="G798" s="79"/>
    </row>
    <row r="799" spans="1:7" ht="22.5" customHeight="1">
      <c r="A799" s="77" t="s">
        <v>227</v>
      </c>
      <c r="B799" s="72">
        <v>1</v>
      </c>
      <c r="C799" s="94">
        <v>5474.37</v>
      </c>
      <c r="D799" s="94">
        <v>107947.97</v>
      </c>
      <c r="E799" s="94">
        <v>5474.37</v>
      </c>
      <c r="F799" s="94">
        <v>107947.97</v>
      </c>
      <c r="G799" s="94"/>
    </row>
    <row r="800" spans="1:7" ht="22.5" customHeight="1">
      <c r="A800" s="110" t="s">
        <v>66</v>
      </c>
      <c r="B800" s="144">
        <f aca="true" t="shared" si="42" ref="B800:G800">SUM(B794:B799)</f>
        <v>25</v>
      </c>
      <c r="C800" s="73">
        <f t="shared" si="42"/>
        <v>1010838.37</v>
      </c>
      <c r="D800" s="73">
        <f t="shared" si="42"/>
        <v>2029160.27</v>
      </c>
      <c r="E800" s="73">
        <f t="shared" si="42"/>
        <v>1010838.37</v>
      </c>
      <c r="F800" s="73">
        <f t="shared" si="42"/>
        <v>2029160.27</v>
      </c>
      <c r="G800" s="73">
        <f t="shared" si="42"/>
        <v>0</v>
      </c>
    </row>
    <row r="801" spans="1:7" ht="22.5" customHeight="1">
      <c r="A801" s="110" t="s">
        <v>67</v>
      </c>
      <c r="B801" s="93">
        <f aca="true" t="shared" si="43" ref="B801:G801">SUM(B751+B783+B792+B800)</f>
        <v>4569</v>
      </c>
      <c r="C801" s="70">
        <f t="shared" si="43"/>
        <v>12804207.46</v>
      </c>
      <c r="D801" s="70">
        <f t="shared" si="43"/>
        <v>121069281.17</v>
      </c>
      <c r="E801" s="70">
        <f t="shared" si="43"/>
        <v>12796139.530000001</v>
      </c>
      <c r="F801" s="70">
        <f t="shared" si="43"/>
        <v>121060427.17</v>
      </c>
      <c r="G801" s="70">
        <f t="shared" si="43"/>
        <v>8854</v>
      </c>
    </row>
    <row r="802" spans="1:7" ht="22.5" customHeight="1">
      <c r="A802" s="110" t="s">
        <v>174</v>
      </c>
      <c r="B802" s="106"/>
      <c r="C802" s="86">
        <v>1101.64</v>
      </c>
      <c r="D802" s="86">
        <v>4137.05</v>
      </c>
      <c r="E802" s="86">
        <v>1101.64</v>
      </c>
      <c r="F802" s="86">
        <v>4137.05</v>
      </c>
      <c r="G802" s="86"/>
    </row>
    <row r="803" spans="1:7" ht="22.5" customHeight="1" thickBot="1">
      <c r="A803" s="112" t="s">
        <v>69</v>
      </c>
      <c r="B803" s="93">
        <f>SUM(B801-B802)</f>
        <v>4569</v>
      </c>
      <c r="C803" s="114">
        <f>C801-C802</f>
        <v>12803105.82</v>
      </c>
      <c r="D803" s="114">
        <f>D801-D802</f>
        <v>121065144.12</v>
      </c>
      <c r="E803" s="114">
        <f>E801-E802</f>
        <v>12795037.89</v>
      </c>
      <c r="F803" s="114">
        <f>F801-F802</f>
        <v>121056290.12</v>
      </c>
      <c r="G803" s="114">
        <f>G801-G802</f>
        <v>8854</v>
      </c>
    </row>
    <row r="804" spans="1:7" ht="22.5" customHeight="1" thickTop="1">
      <c r="A804" s="135"/>
      <c r="B804" s="136"/>
      <c r="C804" s="97"/>
      <c r="D804" s="97"/>
      <c r="E804" s="97"/>
      <c r="F804" s="97"/>
      <c r="G804" s="97"/>
    </row>
    <row r="805" spans="1:7" ht="22.5" customHeight="1">
      <c r="A805" s="134"/>
      <c r="B805" s="115"/>
      <c r="C805" s="97"/>
      <c r="D805" s="97"/>
      <c r="E805" s="97"/>
      <c r="F805" s="97"/>
      <c r="G805" s="97"/>
    </row>
    <row r="806" spans="1:7" ht="22.5" customHeight="1">
      <c r="A806" s="64"/>
      <c r="B806" s="66"/>
      <c r="C806" s="97"/>
      <c r="D806" s="97" t="s">
        <v>12</v>
      </c>
      <c r="E806" s="97"/>
      <c r="F806" s="97"/>
      <c r="G806" s="97"/>
    </row>
    <row r="807" spans="1:7" ht="22.5" customHeight="1">
      <c r="A807" s="64" t="s">
        <v>324</v>
      </c>
      <c r="B807" s="66"/>
      <c r="C807" s="97"/>
      <c r="D807" s="97" t="s">
        <v>325</v>
      </c>
      <c r="E807" s="97"/>
      <c r="F807" s="97"/>
      <c r="G807" s="97"/>
    </row>
    <row r="808" spans="1:7" ht="22.5" customHeight="1">
      <c r="A808" s="128" t="s">
        <v>222</v>
      </c>
      <c r="B808" s="129"/>
      <c r="C808" s="67"/>
      <c r="D808" s="97" t="s">
        <v>11</v>
      </c>
      <c r="E808" s="97"/>
      <c r="F808" s="97"/>
      <c r="G808" s="97"/>
    </row>
    <row r="809" spans="1:7" ht="22.5" customHeight="1">
      <c r="A809" s="64"/>
      <c r="B809" s="66"/>
      <c r="C809" s="67"/>
      <c r="D809" s="97" t="s">
        <v>10</v>
      </c>
      <c r="E809" s="97"/>
      <c r="F809" s="97"/>
      <c r="G809" s="97"/>
    </row>
    <row r="810" spans="1:7" ht="22.5" customHeight="1">
      <c r="A810" s="64"/>
      <c r="B810" s="66"/>
      <c r="C810" s="67"/>
      <c r="D810" s="97"/>
      <c r="E810" s="97"/>
      <c r="F810" s="97"/>
      <c r="G810" s="97"/>
    </row>
    <row r="811" spans="1:7" ht="22.5" customHeight="1">
      <c r="A811" s="134" t="s">
        <v>322</v>
      </c>
      <c r="B811" s="115"/>
      <c r="C811" s="97"/>
      <c r="D811" s="97"/>
      <c r="E811" s="97"/>
      <c r="F811" s="97"/>
      <c r="G811" s="97"/>
    </row>
    <row r="812" spans="1:7" ht="22.5" customHeight="1">
      <c r="A812" s="95" t="s">
        <v>340</v>
      </c>
      <c r="B812" s="137" t="s">
        <v>78</v>
      </c>
      <c r="C812" s="97">
        <v>12803105.82</v>
      </c>
      <c r="D812" s="97"/>
      <c r="E812" s="97"/>
      <c r="F812" s="97"/>
      <c r="G812" s="97"/>
    </row>
    <row r="813" spans="1:8" ht="22.5" customHeight="1">
      <c r="A813" s="95" t="s">
        <v>329</v>
      </c>
      <c r="B813" s="137" t="s">
        <v>78</v>
      </c>
      <c r="C813" s="97">
        <v>12797631.45</v>
      </c>
      <c r="D813" s="97"/>
      <c r="E813" s="97"/>
      <c r="F813" s="97"/>
      <c r="G813" s="97"/>
      <c r="H813" s="14"/>
    </row>
    <row r="814" spans="1:8" ht="22.5" customHeight="1" thickBot="1">
      <c r="A814" s="95" t="s">
        <v>341</v>
      </c>
      <c r="B814" s="115"/>
      <c r="C814" s="138">
        <f>SUM(C812-C813)</f>
        <v>5474.370000001043</v>
      </c>
      <c r="D814" s="97"/>
      <c r="E814" s="97"/>
      <c r="F814" s="97"/>
      <c r="G814" s="97"/>
      <c r="H814" s="14"/>
    </row>
    <row r="815" spans="1:8" ht="22.5" customHeight="1" thickTop="1">
      <c r="A815" s="145" t="s">
        <v>58</v>
      </c>
      <c r="B815" s="145"/>
      <c r="C815" s="145"/>
      <c r="D815" s="145"/>
      <c r="E815" s="145"/>
      <c r="F815" s="145"/>
      <c r="G815" s="145"/>
      <c r="H815" s="14"/>
    </row>
    <row r="816" spans="1:8" ht="22.5" customHeight="1">
      <c r="A816" s="145" t="s">
        <v>396</v>
      </c>
      <c r="B816" s="145"/>
      <c r="C816" s="145"/>
      <c r="D816" s="145"/>
      <c r="E816" s="145"/>
      <c r="F816" s="145"/>
      <c r="G816" s="145"/>
      <c r="H816" s="14"/>
    </row>
    <row r="817" spans="1:8" ht="22.5" customHeight="1">
      <c r="A817" s="142"/>
      <c r="B817" s="143" t="s">
        <v>78</v>
      </c>
      <c r="C817" s="146" t="s">
        <v>31</v>
      </c>
      <c r="D817" s="146"/>
      <c r="E817" s="146" t="s">
        <v>32</v>
      </c>
      <c r="F817" s="146"/>
      <c r="G817" s="71" t="s">
        <v>33</v>
      </c>
      <c r="H817" s="14"/>
    </row>
    <row r="818" spans="1:8" ht="22.5" customHeight="1">
      <c r="A818" s="72" t="s">
        <v>35</v>
      </c>
      <c r="B818" s="72" t="s">
        <v>79</v>
      </c>
      <c r="C818" s="73" t="s">
        <v>9</v>
      </c>
      <c r="D818" s="73" t="s">
        <v>36</v>
      </c>
      <c r="E818" s="73" t="s">
        <v>9</v>
      </c>
      <c r="F818" s="73" t="s">
        <v>36</v>
      </c>
      <c r="G818" s="73" t="s">
        <v>34</v>
      </c>
      <c r="H818" s="14"/>
    </row>
    <row r="819" spans="1:8" ht="22.5" customHeight="1">
      <c r="A819" s="74" t="s">
        <v>108</v>
      </c>
      <c r="B819" s="75"/>
      <c r="C819" s="76"/>
      <c r="D819" s="76"/>
      <c r="E819" s="76"/>
      <c r="F819" s="76"/>
      <c r="G819" s="76"/>
      <c r="H819" s="14"/>
    </row>
    <row r="820" spans="1:8" ht="22.5" customHeight="1">
      <c r="A820" s="77" t="s">
        <v>37</v>
      </c>
      <c r="B820" s="78">
        <v>7</v>
      </c>
      <c r="C820" s="79">
        <v>429441.65</v>
      </c>
      <c r="D820" s="79">
        <v>3626771.98</v>
      </c>
      <c r="E820" s="79">
        <v>429441.65</v>
      </c>
      <c r="F820" s="79">
        <v>3626771.98</v>
      </c>
      <c r="G820" s="79"/>
      <c r="H820" s="14"/>
    </row>
    <row r="821" spans="1:8" ht="22.5" customHeight="1">
      <c r="A821" s="77" t="s">
        <v>39</v>
      </c>
      <c r="B821" s="80">
        <v>19</v>
      </c>
      <c r="C821" s="79">
        <v>5098.56</v>
      </c>
      <c r="D821" s="79">
        <v>87836.34</v>
      </c>
      <c r="E821" s="79">
        <v>5098.56</v>
      </c>
      <c r="F821" s="79">
        <v>87836.34</v>
      </c>
      <c r="G821" s="79"/>
      <c r="H821" s="14"/>
    </row>
    <row r="822" spans="1:8" ht="22.5" customHeight="1">
      <c r="A822" s="77" t="s">
        <v>41</v>
      </c>
      <c r="B822" s="78">
        <v>28</v>
      </c>
      <c r="C822" s="79">
        <v>339970.05</v>
      </c>
      <c r="D822" s="79">
        <v>18749888.8</v>
      </c>
      <c r="E822" s="79">
        <v>339970.05</v>
      </c>
      <c r="F822" s="79">
        <v>18749888.8</v>
      </c>
      <c r="G822" s="79"/>
      <c r="H822" s="14"/>
    </row>
    <row r="823" spans="1:8" ht="22.5" customHeight="1">
      <c r="A823" s="77" t="s">
        <v>374</v>
      </c>
      <c r="B823" s="78">
        <v>386</v>
      </c>
      <c r="C823" s="79">
        <v>2713000.21</v>
      </c>
      <c r="D823" s="79">
        <v>89269845.54</v>
      </c>
      <c r="E823" s="79">
        <v>2721854.21</v>
      </c>
      <c r="F823" s="79">
        <v>89269845.54</v>
      </c>
      <c r="G823" s="79"/>
      <c r="H823" s="14"/>
    </row>
    <row r="824" spans="1:8" ht="22.5" customHeight="1">
      <c r="A824" s="77" t="s">
        <v>375</v>
      </c>
      <c r="B824" s="69">
        <v>6</v>
      </c>
      <c r="C824" s="130">
        <v>85520.68</v>
      </c>
      <c r="D824" s="130">
        <v>970340.29</v>
      </c>
      <c r="E824" s="130">
        <v>85520.68</v>
      </c>
      <c r="F824" s="130">
        <v>970340.29</v>
      </c>
      <c r="G824" s="130"/>
      <c r="H824" s="14"/>
    </row>
    <row r="825" spans="1:8" ht="22.5" customHeight="1">
      <c r="A825" s="110" t="s">
        <v>44</v>
      </c>
      <c r="B825" s="85">
        <f aca="true" t="shared" si="44" ref="B825:G825">SUM(B820:B824)</f>
        <v>446</v>
      </c>
      <c r="C825" s="86">
        <f t="shared" si="44"/>
        <v>3573031.15</v>
      </c>
      <c r="D825" s="86">
        <f t="shared" si="44"/>
        <v>112704682.95000002</v>
      </c>
      <c r="E825" s="86">
        <f t="shared" si="44"/>
        <v>3581885.15</v>
      </c>
      <c r="F825" s="86">
        <f t="shared" si="44"/>
        <v>112704682.95000002</v>
      </c>
      <c r="G825" s="86">
        <f t="shared" si="44"/>
        <v>0</v>
      </c>
      <c r="H825" s="14"/>
    </row>
    <row r="826" spans="1:7" ht="22.5" customHeight="1">
      <c r="A826" s="87" t="s">
        <v>321</v>
      </c>
      <c r="B826" s="88"/>
      <c r="C826" s="89"/>
      <c r="D826" s="89"/>
      <c r="E826" s="89"/>
      <c r="F826" s="89"/>
      <c r="G826" s="89"/>
    </row>
    <row r="827" spans="1:7" ht="22.5" customHeight="1">
      <c r="A827" s="77" t="s">
        <v>110</v>
      </c>
      <c r="B827" s="78"/>
      <c r="C827" s="79"/>
      <c r="D827" s="79"/>
      <c r="E827" s="79"/>
      <c r="F827" s="79"/>
      <c r="G827" s="79"/>
    </row>
    <row r="828" spans="1:7" ht="22.5" customHeight="1">
      <c r="A828" s="77" t="s">
        <v>45</v>
      </c>
      <c r="B828" s="80">
        <v>2348</v>
      </c>
      <c r="C828" s="79">
        <v>842880</v>
      </c>
      <c r="D828" s="79">
        <v>7219660</v>
      </c>
      <c r="E828" s="79">
        <v>842880</v>
      </c>
      <c r="F828" s="79">
        <v>7219660</v>
      </c>
      <c r="G828" s="79"/>
    </row>
    <row r="829" spans="1:7" ht="22.5" customHeight="1">
      <c r="A829" s="77" t="s">
        <v>46</v>
      </c>
      <c r="B829" s="78">
        <v>107</v>
      </c>
      <c r="C829" s="79">
        <v>31150</v>
      </c>
      <c r="D829" s="79">
        <v>452150</v>
      </c>
      <c r="E829" s="79">
        <v>31150</v>
      </c>
      <c r="F829" s="79">
        <v>452150</v>
      </c>
      <c r="G829" s="79"/>
    </row>
    <row r="830" spans="1:8" ht="22.5" customHeight="1">
      <c r="A830" s="77" t="s">
        <v>47</v>
      </c>
      <c r="B830" s="78">
        <v>16</v>
      </c>
      <c r="C830" s="79">
        <v>6210.5</v>
      </c>
      <c r="D830" s="79">
        <v>162392.2</v>
      </c>
      <c r="E830" s="79">
        <v>6210.5</v>
      </c>
      <c r="F830" s="79">
        <v>162392.2</v>
      </c>
      <c r="G830" s="79"/>
      <c r="H830" s="14"/>
    </row>
    <row r="831" spans="1:8" ht="22.5" customHeight="1">
      <c r="A831" s="77" t="s">
        <v>366</v>
      </c>
      <c r="B831" s="78"/>
      <c r="C831" s="79"/>
      <c r="D831" s="79"/>
      <c r="E831" s="79"/>
      <c r="F831" s="79"/>
      <c r="G831" s="79"/>
      <c r="H831" s="14"/>
    </row>
    <row r="832" spans="1:8" ht="22.5" customHeight="1">
      <c r="A832" s="77" t="s">
        <v>100</v>
      </c>
      <c r="B832" s="78">
        <v>7</v>
      </c>
      <c r="C832" s="79">
        <v>13250</v>
      </c>
      <c r="D832" s="79">
        <v>522750</v>
      </c>
      <c r="E832" s="79">
        <v>13250</v>
      </c>
      <c r="F832" s="79">
        <v>522750</v>
      </c>
      <c r="G832" s="79"/>
      <c r="H832" s="14"/>
    </row>
    <row r="833" spans="1:8" ht="22.5" customHeight="1">
      <c r="A833" s="77" t="s">
        <v>367</v>
      </c>
      <c r="B833" s="78"/>
      <c r="C833" s="79">
        <v>0</v>
      </c>
      <c r="D833" s="79">
        <v>0</v>
      </c>
      <c r="E833" s="79">
        <v>0</v>
      </c>
      <c r="F833" s="79">
        <v>0</v>
      </c>
      <c r="G833" s="79"/>
      <c r="H833" s="14"/>
    </row>
    <row r="834" spans="1:8" ht="22.5" customHeight="1">
      <c r="A834" s="77" t="s">
        <v>368</v>
      </c>
      <c r="B834" s="80"/>
      <c r="C834" s="79">
        <v>0</v>
      </c>
      <c r="D834" s="79">
        <v>325</v>
      </c>
      <c r="E834" s="79">
        <v>0</v>
      </c>
      <c r="F834" s="79">
        <v>325</v>
      </c>
      <c r="G834" s="79"/>
      <c r="H834" s="14"/>
    </row>
    <row r="835" spans="1:8" ht="22.5" customHeight="1">
      <c r="A835" s="77" t="s">
        <v>369</v>
      </c>
      <c r="B835" s="78"/>
      <c r="C835" s="79"/>
      <c r="D835" s="79"/>
      <c r="E835" s="79"/>
      <c r="F835" s="79"/>
      <c r="G835" s="79"/>
      <c r="H835" s="14"/>
    </row>
    <row r="836" spans="1:8" ht="22.5" customHeight="1">
      <c r="A836" s="77" t="s">
        <v>49</v>
      </c>
      <c r="B836" s="78">
        <v>11</v>
      </c>
      <c r="C836" s="79">
        <v>860</v>
      </c>
      <c r="D836" s="79">
        <v>15120</v>
      </c>
      <c r="E836" s="79">
        <v>860</v>
      </c>
      <c r="F836" s="79">
        <v>15120</v>
      </c>
      <c r="G836" s="79"/>
      <c r="H836" s="14"/>
    </row>
    <row r="837" spans="1:8" ht="22.5" customHeight="1">
      <c r="A837" s="77" t="s">
        <v>370</v>
      </c>
      <c r="B837" s="78">
        <v>26</v>
      </c>
      <c r="C837" s="79">
        <v>970</v>
      </c>
      <c r="D837" s="79">
        <v>10260</v>
      </c>
      <c r="E837" s="79">
        <v>970</v>
      </c>
      <c r="F837" s="79">
        <v>10260</v>
      </c>
      <c r="G837" s="79"/>
      <c r="H837" s="14"/>
    </row>
    <row r="838" spans="1:8" ht="22.5" customHeight="1">
      <c r="A838" s="77" t="s">
        <v>111</v>
      </c>
      <c r="B838" s="78"/>
      <c r="C838" s="79"/>
      <c r="D838" s="79"/>
      <c r="E838" s="79"/>
      <c r="F838" s="79"/>
      <c r="G838" s="79"/>
      <c r="H838" s="14"/>
    </row>
    <row r="839" spans="1:8" ht="22.5" customHeight="1">
      <c r="A839" s="77" t="s">
        <v>50</v>
      </c>
      <c r="B839" s="78"/>
      <c r="C839" s="79"/>
      <c r="D839" s="79"/>
      <c r="E839" s="79"/>
      <c r="F839" s="79"/>
      <c r="G839" s="79"/>
      <c r="H839" s="14"/>
    </row>
    <row r="840" spans="1:8" ht="22.5" customHeight="1">
      <c r="A840" s="77" t="s">
        <v>51</v>
      </c>
      <c r="B840" s="78"/>
      <c r="C840" s="79">
        <v>0</v>
      </c>
      <c r="D840" s="79">
        <v>36215</v>
      </c>
      <c r="E840" s="79">
        <v>0</v>
      </c>
      <c r="F840" s="79">
        <v>36215</v>
      </c>
      <c r="G840" s="79"/>
      <c r="H840" s="14"/>
    </row>
    <row r="841" spans="1:8" ht="22.5" customHeight="1">
      <c r="A841" s="77" t="s">
        <v>52</v>
      </c>
      <c r="B841" s="78"/>
      <c r="C841" s="79"/>
      <c r="D841" s="79"/>
      <c r="E841" s="79"/>
      <c r="F841" s="79"/>
      <c r="G841" s="79"/>
      <c r="H841" s="14"/>
    </row>
    <row r="842" spans="1:8" ht="22.5" customHeight="1">
      <c r="A842" s="77" t="s">
        <v>53</v>
      </c>
      <c r="B842" s="78"/>
      <c r="C842" s="79">
        <v>0</v>
      </c>
      <c r="D842" s="79">
        <v>21420</v>
      </c>
      <c r="E842" s="79">
        <v>0</v>
      </c>
      <c r="F842" s="79">
        <v>21420</v>
      </c>
      <c r="G842" s="79"/>
      <c r="H842" s="14"/>
    </row>
    <row r="843" spans="1:8" ht="22.5" customHeight="1">
      <c r="A843" s="77" t="s">
        <v>91</v>
      </c>
      <c r="B843" s="78"/>
      <c r="C843" s="79"/>
      <c r="D843" s="79"/>
      <c r="E843" s="79"/>
      <c r="F843" s="79"/>
      <c r="G843" s="79"/>
      <c r="H843" s="14"/>
    </row>
    <row r="844" spans="1:8" ht="22.5" customHeight="1">
      <c r="A844" s="77" t="s">
        <v>92</v>
      </c>
      <c r="B844" s="78">
        <v>2</v>
      </c>
      <c r="C844" s="79">
        <v>780</v>
      </c>
      <c r="D844" s="79">
        <v>10360</v>
      </c>
      <c r="E844" s="79">
        <v>780</v>
      </c>
      <c r="F844" s="79">
        <v>10360</v>
      </c>
      <c r="G844" s="79"/>
      <c r="H844" s="14"/>
    </row>
    <row r="845" spans="1:7" ht="22.5" customHeight="1">
      <c r="A845" s="77" t="s">
        <v>371</v>
      </c>
      <c r="B845" s="78"/>
      <c r="C845" s="79">
        <v>0</v>
      </c>
      <c r="D845" s="79">
        <v>20500</v>
      </c>
      <c r="E845" s="79">
        <v>0</v>
      </c>
      <c r="F845" s="79">
        <v>20500</v>
      </c>
      <c r="G845" s="79"/>
    </row>
    <row r="846" spans="1:7" ht="22.5" customHeight="1">
      <c r="A846" s="77" t="s">
        <v>372</v>
      </c>
      <c r="B846" s="78">
        <v>2</v>
      </c>
      <c r="C846" s="91">
        <v>85</v>
      </c>
      <c r="D846" s="79">
        <v>1240</v>
      </c>
      <c r="E846" s="91">
        <v>85</v>
      </c>
      <c r="F846" s="79">
        <v>1240</v>
      </c>
      <c r="G846" s="79"/>
    </row>
    <row r="847" spans="1:7" ht="22.5" customHeight="1">
      <c r="A847" s="77" t="s">
        <v>87</v>
      </c>
      <c r="B847" s="78"/>
      <c r="C847" s="91"/>
      <c r="D847" s="79"/>
      <c r="E847" s="91"/>
      <c r="F847" s="79"/>
      <c r="G847" s="79"/>
    </row>
    <row r="848" spans="1:7" ht="22.5" customHeight="1">
      <c r="A848" s="77" t="s">
        <v>88</v>
      </c>
      <c r="B848" s="78"/>
      <c r="C848" s="79">
        <v>0</v>
      </c>
      <c r="D848" s="79">
        <v>3000</v>
      </c>
      <c r="E848" s="79">
        <v>0</v>
      </c>
      <c r="F848" s="79">
        <v>3000</v>
      </c>
      <c r="G848" s="79"/>
    </row>
    <row r="849" spans="1:7" ht="22.5" customHeight="1">
      <c r="A849" s="77" t="s">
        <v>112</v>
      </c>
      <c r="B849" s="78"/>
      <c r="C849" s="79"/>
      <c r="D849" s="79"/>
      <c r="E849" s="79"/>
      <c r="F849" s="79"/>
      <c r="G849" s="79"/>
    </row>
    <row r="850" spans="1:7" ht="22.5" customHeight="1">
      <c r="A850" s="77" t="s">
        <v>55</v>
      </c>
      <c r="B850" s="78">
        <v>451</v>
      </c>
      <c r="C850" s="79">
        <v>146050</v>
      </c>
      <c r="D850" s="79">
        <v>1421500</v>
      </c>
      <c r="E850" s="79">
        <v>146050</v>
      </c>
      <c r="F850" s="79">
        <v>1421500</v>
      </c>
      <c r="G850" s="79"/>
    </row>
    <row r="851" spans="1:7" ht="22.5" customHeight="1">
      <c r="A851" s="77" t="s">
        <v>113</v>
      </c>
      <c r="B851" s="78"/>
      <c r="C851" s="79"/>
      <c r="D851" s="79"/>
      <c r="E851" s="79"/>
      <c r="F851" s="79"/>
      <c r="G851" s="79"/>
    </row>
    <row r="852" spans="1:7" ht="22.5" customHeight="1">
      <c r="A852" s="77" t="s">
        <v>56</v>
      </c>
      <c r="B852" s="80"/>
      <c r="C852" s="79">
        <v>0</v>
      </c>
      <c r="D852" s="79">
        <v>192</v>
      </c>
      <c r="E852" s="79">
        <v>0</v>
      </c>
      <c r="F852" s="79">
        <v>192</v>
      </c>
      <c r="G852" s="79"/>
    </row>
    <row r="853" spans="1:7" ht="22.5" customHeight="1">
      <c r="A853" s="77" t="s">
        <v>195</v>
      </c>
      <c r="B853" s="80"/>
      <c r="C853" s="79">
        <v>0</v>
      </c>
      <c r="D853" s="79">
        <v>3000</v>
      </c>
      <c r="E853" s="79">
        <v>0</v>
      </c>
      <c r="F853" s="79">
        <v>3000</v>
      </c>
      <c r="G853" s="79"/>
    </row>
    <row r="854" spans="1:7" ht="22.5" customHeight="1">
      <c r="A854" s="77" t="s">
        <v>196</v>
      </c>
      <c r="B854" s="78">
        <v>1</v>
      </c>
      <c r="C854" s="91">
        <v>6420</v>
      </c>
      <c r="D854" s="91">
        <v>10980</v>
      </c>
      <c r="E854" s="91">
        <v>6420</v>
      </c>
      <c r="F854" s="91">
        <v>10980</v>
      </c>
      <c r="G854" s="79"/>
    </row>
    <row r="855" spans="1:7" ht="22.5" customHeight="1">
      <c r="A855" s="77" t="s">
        <v>334</v>
      </c>
      <c r="B855" s="78"/>
      <c r="C855" s="79"/>
      <c r="D855" s="79"/>
      <c r="E855" s="79"/>
      <c r="F855" s="79"/>
      <c r="G855" s="79"/>
    </row>
    <row r="856" spans="1:7" ht="22.5" customHeight="1">
      <c r="A856" s="77" t="s">
        <v>197</v>
      </c>
      <c r="B856" s="72"/>
      <c r="C856" s="94">
        <v>0</v>
      </c>
      <c r="D856" s="94">
        <v>100800</v>
      </c>
      <c r="E856" s="94">
        <v>0</v>
      </c>
      <c r="F856" s="94">
        <v>100800</v>
      </c>
      <c r="G856" s="94"/>
    </row>
    <row r="857" spans="1:7" ht="22.5" customHeight="1">
      <c r="A857" s="54" t="s">
        <v>90</v>
      </c>
      <c r="B857" s="93">
        <f aca="true" t="shared" si="45" ref="B857:G857">SUM(B828:B856)</f>
        <v>2971</v>
      </c>
      <c r="C857" s="73">
        <f t="shared" si="45"/>
        <v>1048655.5</v>
      </c>
      <c r="D857" s="73">
        <f t="shared" si="45"/>
        <v>10011864.2</v>
      </c>
      <c r="E857" s="94">
        <f t="shared" si="45"/>
        <v>1048655.5</v>
      </c>
      <c r="F857" s="94">
        <f t="shared" si="45"/>
        <v>10011864.2</v>
      </c>
      <c r="G857" s="94">
        <f t="shared" si="45"/>
        <v>0</v>
      </c>
    </row>
    <row r="858" spans="1:7" ht="22.5" customHeight="1">
      <c r="A858" s="147" t="s">
        <v>70</v>
      </c>
      <c r="B858" s="147"/>
      <c r="C858" s="147"/>
      <c r="D858" s="147"/>
      <c r="E858" s="147"/>
      <c r="F858" s="147"/>
      <c r="G858" s="147"/>
    </row>
    <row r="859" spans="1:7" ht="22.5" customHeight="1">
      <c r="A859" s="98"/>
      <c r="B859" s="99"/>
      <c r="C859" s="100"/>
      <c r="D859" s="100"/>
      <c r="E859" s="100"/>
      <c r="F859" s="100"/>
      <c r="G859" s="101"/>
    </row>
    <row r="860" spans="1:7" ht="22.5" customHeight="1">
      <c r="A860" s="68"/>
      <c r="B860" s="69" t="s">
        <v>78</v>
      </c>
      <c r="C860" s="146" t="s">
        <v>31</v>
      </c>
      <c r="D860" s="146"/>
      <c r="E860" s="146" t="s">
        <v>32</v>
      </c>
      <c r="F860" s="146"/>
      <c r="G860" s="102" t="s">
        <v>33</v>
      </c>
    </row>
    <row r="861" spans="1:7" ht="22.5" customHeight="1">
      <c r="A861" s="72" t="s">
        <v>35</v>
      </c>
      <c r="B861" s="72" t="s">
        <v>79</v>
      </c>
      <c r="C861" s="73" t="s">
        <v>9</v>
      </c>
      <c r="D861" s="73" t="s">
        <v>36</v>
      </c>
      <c r="E861" s="73" t="s">
        <v>9</v>
      </c>
      <c r="F861" s="73" t="s">
        <v>36</v>
      </c>
      <c r="G861" s="73" t="s">
        <v>34</v>
      </c>
    </row>
    <row r="862" spans="1:7" ht="22.5" customHeight="1">
      <c r="A862" s="74" t="s">
        <v>114</v>
      </c>
      <c r="B862" s="75"/>
      <c r="C862" s="76"/>
      <c r="D862" s="76"/>
      <c r="E862" s="76"/>
      <c r="F862" s="76"/>
      <c r="G862" s="76"/>
    </row>
    <row r="863" spans="1:7" ht="22.5" customHeight="1">
      <c r="A863" s="77" t="s">
        <v>82</v>
      </c>
      <c r="B863" s="78">
        <v>4</v>
      </c>
      <c r="C863" s="79">
        <v>90306</v>
      </c>
      <c r="D863" s="79">
        <v>927907</v>
      </c>
      <c r="E863" s="79">
        <v>90306</v>
      </c>
      <c r="F863" s="79">
        <v>927907</v>
      </c>
      <c r="G863" s="79"/>
    </row>
    <row r="864" spans="1:7" ht="22.5" customHeight="1">
      <c r="A864" s="77" t="s">
        <v>59</v>
      </c>
      <c r="B864" s="78"/>
      <c r="C864" s="91">
        <v>0</v>
      </c>
      <c r="D864" s="91">
        <v>107659.4</v>
      </c>
      <c r="E864" s="91">
        <v>0</v>
      </c>
      <c r="F864" s="91">
        <v>107659.4</v>
      </c>
      <c r="G864" s="79"/>
    </row>
    <row r="865" spans="1:7" ht="22.5" customHeight="1">
      <c r="A865" s="87" t="s">
        <v>60</v>
      </c>
      <c r="B865" s="88"/>
      <c r="C865" s="89"/>
      <c r="D865" s="89"/>
      <c r="E865" s="89"/>
      <c r="F865" s="89"/>
      <c r="G865" s="89"/>
    </row>
    <row r="866" spans="1:7" ht="22.5" customHeight="1">
      <c r="A866" s="110" t="s">
        <v>61</v>
      </c>
      <c r="B866" s="106">
        <f>SUM(B858:B865)</f>
        <v>4</v>
      </c>
      <c r="C866" s="86">
        <f>SUM(C863:C865)</f>
        <v>90306</v>
      </c>
      <c r="D866" s="86">
        <f>SUM(D863:D865)</f>
        <v>1035566.4</v>
      </c>
      <c r="E866" s="86">
        <f>SUM(E863:E865)</f>
        <v>90306</v>
      </c>
      <c r="F866" s="86">
        <f>SUM(F863:F865)</f>
        <v>1035566.4</v>
      </c>
      <c r="G866" s="86">
        <f>SUM(G863:G865)</f>
        <v>0</v>
      </c>
    </row>
    <row r="867" spans="1:7" ht="22.5" customHeight="1">
      <c r="A867" s="87" t="s">
        <v>115</v>
      </c>
      <c r="B867" s="88"/>
      <c r="C867" s="89"/>
      <c r="D867" s="89"/>
      <c r="E867" s="89"/>
      <c r="F867" s="89"/>
      <c r="G867" s="89"/>
    </row>
    <row r="868" spans="1:7" ht="22.5" customHeight="1">
      <c r="A868" s="107" t="s">
        <v>62</v>
      </c>
      <c r="B868" s="108"/>
      <c r="C868" s="109">
        <v>0</v>
      </c>
      <c r="D868" s="109">
        <v>310986.48</v>
      </c>
      <c r="E868" s="109">
        <v>0</v>
      </c>
      <c r="F868" s="91">
        <v>310986.48</v>
      </c>
      <c r="G868" s="79"/>
    </row>
    <row r="869" spans="1:7" ht="22.5" customHeight="1">
      <c r="A869" s="77" t="s">
        <v>395</v>
      </c>
      <c r="B869" s="122"/>
      <c r="C869" s="109">
        <v>0</v>
      </c>
      <c r="D869" s="109">
        <v>50304</v>
      </c>
      <c r="E869" s="109">
        <v>0</v>
      </c>
      <c r="F869" s="91">
        <v>50304</v>
      </c>
      <c r="G869" s="79"/>
    </row>
    <row r="870" spans="1:7" ht="22.5" customHeight="1">
      <c r="A870" s="77" t="s">
        <v>377</v>
      </c>
      <c r="B870" s="122"/>
      <c r="C870" s="109">
        <v>0</v>
      </c>
      <c r="D870" s="109">
        <v>951000</v>
      </c>
      <c r="E870" s="109">
        <v>0</v>
      </c>
      <c r="F870" s="91">
        <v>951000</v>
      </c>
      <c r="G870" s="79"/>
    </row>
    <row r="871" spans="1:7" ht="22.5" customHeight="1">
      <c r="A871" s="77" t="s">
        <v>381</v>
      </c>
      <c r="B871" s="122"/>
      <c r="C871" s="109">
        <v>0</v>
      </c>
      <c r="D871" s="109">
        <v>436276</v>
      </c>
      <c r="E871" s="109">
        <v>0</v>
      </c>
      <c r="F871" s="91">
        <v>436276</v>
      </c>
      <c r="G871" s="79"/>
    </row>
    <row r="872" spans="1:7" ht="22.5" customHeight="1">
      <c r="A872" s="77" t="s">
        <v>382</v>
      </c>
      <c r="B872" s="78">
        <v>13</v>
      </c>
      <c r="C872" s="79">
        <v>130</v>
      </c>
      <c r="D872" s="79">
        <v>172775.82</v>
      </c>
      <c r="E872" s="79">
        <v>130</v>
      </c>
      <c r="F872" s="79">
        <v>172775.82</v>
      </c>
      <c r="G872" s="79"/>
    </row>
    <row r="873" spans="1:7" ht="22.5" customHeight="1">
      <c r="A873" s="77" t="s">
        <v>227</v>
      </c>
      <c r="B873" s="72">
        <v>1</v>
      </c>
      <c r="C873" s="94">
        <v>5875.85</v>
      </c>
      <c r="D873" s="94">
        <v>113823.82</v>
      </c>
      <c r="E873" s="94">
        <v>5875.85</v>
      </c>
      <c r="F873" s="94">
        <v>113823.82</v>
      </c>
      <c r="G873" s="94"/>
    </row>
    <row r="874" spans="1:7" ht="22.5" customHeight="1">
      <c r="A874" s="110" t="s">
        <v>66</v>
      </c>
      <c r="B874" s="144">
        <f aca="true" t="shared" si="46" ref="B874:G874">SUM(B868:B873)</f>
        <v>14</v>
      </c>
      <c r="C874" s="73">
        <f t="shared" si="46"/>
        <v>6005.85</v>
      </c>
      <c r="D874" s="73">
        <f t="shared" si="46"/>
        <v>2035166.12</v>
      </c>
      <c r="E874" s="73">
        <f t="shared" si="46"/>
        <v>6005.85</v>
      </c>
      <c r="F874" s="73">
        <f t="shared" si="46"/>
        <v>2035166.12</v>
      </c>
      <c r="G874" s="73">
        <f t="shared" si="46"/>
        <v>0</v>
      </c>
    </row>
    <row r="875" spans="1:7" ht="22.5" customHeight="1">
      <c r="A875" s="110" t="s">
        <v>67</v>
      </c>
      <c r="B875" s="93">
        <f aca="true" t="shared" si="47" ref="B875:G875">SUM(B825+B857+B866+B874)</f>
        <v>3435</v>
      </c>
      <c r="C875" s="70">
        <f t="shared" si="47"/>
        <v>4717998.5</v>
      </c>
      <c r="D875" s="70">
        <f t="shared" si="47"/>
        <v>125787279.67000003</v>
      </c>
      <c r="E875" s="70">
        <f t="shared" si="47"/>
        <v>4726852.5</v>
      </c>
      <c r="F875" s="70">
        <f t="shared" si="47"/>
        <v>125787279.67000003</v>
      </c>
      <c r="G875" s="70">
        <f t="shared" si="47"/>
        <v>0</v>
      </c>
    </row>
    <row r="876" spans="1:7" ht="22.5" customHeight="1">
      <c r="A876" s="110" t="s">
        <v>174</v>
      </c>
      <c r="B876" s="106"/>
      <c r="C876" s="86">
        <v>254.94</v>
      </c>
      <c r="D876" s="86">
        <v>4391.99</v>
      </c>
      <c r="E876" s="86">
        <v>254.94</v>
      </c>
      <c r="F876" s="86">
        <v>4391.99</v>
      </c>
      <c r="G876" s="86"/>
    </row>
    <row r="877" spans="1:7" ht="22.5" customHeight="1" thickBot="1">
      <c r="A877" s="112" t="s">
        <v>69</v>
      </c>
      <c r="B877" s="93">
        <f>SUM(B875-B876)</f>
        <v>3435</v>
      </c>
      <c r="C877" s="114">
        <f>C875-C876</f>
        <v>4717743.56</v>
      </c>
      <c r="D877" s="114">
        <f>D875-D876</f>
        <v>125782887.68000004</v>
      </c>
      <c r="E877" s="114">
        <f>E875-E876</f>
        <v>4726597.56</v>
      </c>
      <c r="F877" s="114">
        <f>F875-F876</f>
        <v>125782887.68000004</v>
      </c>
      <c r="G877" s="114">
        <f>G875-G876</f>
        <v>0</v>
      </c>
    </row>
    <row r="878" spans="1:7" ht="22.5" customHeight="1" thickTop="1">
      <c r="A878" s="135"/>
      <c r="B878" s="136"/>
      <c r="C878" s="97"/>
      <c r="D878" s="97"/>
      <c r="E878" s="97"/>
      <c r="F878" s="97"/>
      <c r="G878" s="97"/>
    </row>
    <row r="879" spans="1:7" ht="22.5" customHeight="1">
      <c r="A879" s="134"/>
      <c r="B879" s="115"/>
      <c r="C879" s="97"/>
      <c r="D879" s="97"/>
      <c r="E879" s="97"/>
      <c r="F879" s="97"/>
      <c r="G879" s="97"/>
    </row>
    <row r="880" spans="1:7" ht="22.5" customHeight="1">
      <c r="A880" s="64"/>
      <c r="B880" s="66"/>
      <c r="C880" s="97"/>
      <c r="D880" s="97" t="s">
        <v>12</v>
      </c>
      <c r="E880" s="97"/>
      <c r="F880" s="97"/>
      <c r="G880" s="97"/>
    </row>
    <row r="881" spans="1:7" ht="22.5" customHeight="1">
      <c r="A881" s="64" t="s">
        <v>324</v>
      </c>
      <c r="B881" s="66"/>
      <c r="C881" s="97"/>
      <c r="D881" s="97" t="s">
        <v>325</v>
      </c>
      <c r="E881" s="97"/>
      <c r="F881" s="97"/>
      <c r="G881" s="97"/>
    </row>
    <row r="882" spans="1:7" ht="22.5" customHeight="1">
      <c r="A882" s="128" t="s">
        <v>222</v>
      </c>
      <c r="B882" s="129"/>
      <c r="C882" s="67"/>
      <c r="D882" s="97" t="s">
        <v>11</v>
      </c>
      <c r="E882" s="97"/>
      <c r="F882" s="97"/>
      <c r="G882" s="97"/>
    </row>
    <row r="883" spans="1:7" ht="22.5" customHeight="1">
      <c r="A883" s="64"/>
      <c r="B883" s="66"/>
      <c r="C883" s="67"/>
      <c r="D883" s="97" t="s">
        <v>10</v>
      </c>
      <c r="E883" s="97"/>
      <c r="F883" s="97"/>
      <c r="G883" s="97"/>
    </row>
    <row r="884" spans="1:7" ht="22.5" customHeight="1">
      <c r="A884" s="64"/>
      <c r="B884" s="66"/>
      <c r="C884" s="67"/>
      <c r="D884" s="97"/>
      <c r="E884" s="97"/>
      <c r="F884" s="97"/>
      <c r="G884" s="97"/>
    </row>
    <row r="885" spans="1:7" ht="22.5" customHeight="1">
      <c r="A885" s="134" t="s">
        <v>322</v>
      </c>
      <c r="B885" s="115"/>
      <c r="C885" s="97"/>
      <c r="D885" s="97"/>
      <c r="E885" s="97"/>
      <c r="F885" s="97"/>
      <c r="G885" s="97"/>
    </row>
    <row r="886" spans="1:7" ht="22.5" customHeight="1">
      <c r="A886" s="95" t="s">
        <v>340</v>
      </c>
      <c r="B886" s="137" t="s">
        <v>78</v>
      </c>
      <c r="C886" s="97">
        <v>4717743.56</v>
      </c>
      <c r="D886" s="97"/>
      <c r="E886" s="97"/>
      <c r="F886" s="97"/>
      <c r="G886" s="97"/>
    </row>
    <row r="887" spans="1:8" ht="22.5" customHeight="1">
      <c r="A887" s="95" t="s">
        <v>329</v>
      </c>
      <c r="B887" s="137" t="s">
        <v>78</v>
      </c>
      <c r="C887" s="97">
        <v>4711867.71</v>
      </c>
      <c r="D887" s="97"/>
      <c r="E887" s="97"/>
      <c r="F887" s="97"/>
      <c r="G887" s="97"/>
      <c r="H887" s="14"/>
    </row>
    <row r="888" spans="1:8" ht="22.5" customHeight="1" thickBot="1">
      <c r="A888" s="95" t="s">
        <v>341</v>
      </c>
      <c r="B888" s="115"/>
      <c r="C888" s="138">
        <f>SUM(C886-C887)</f>
        <v>5875.8499999996275</v>
      </c>
      <c r="D888" s="97"/>
      <c r="E888" s="97"/>
      <c r="F888" s="97"/>
      <c r="G888" s="97"/>
      <c r="H888" s="14"/>
    </row>
    <row r="889" ht="21.75" thickTop="1"/>
  </sheetData>
  <sheetProtection/>
  <mergeCells count="84">
    <mergeCell ref="A741:G741"/>
    <mergeCell ref="A742:G742"/>
    <mergeCell ref="C743:D743"/>
    <mergeCell ref="E743:F743"/>
    <mergeCell ref="A784:G784"/>
    <mergeCell ref="C786:D786"/>
    <mergeCell ref="E786:F786"/>
    <mergeCell ref="A667:G667"/>
    <mergeCell ref="A668:G668"/>
    <mergeCell ref="C669:D669"/>
    <mergeCell ref="E669:F669"/>
    <mergeCell ref="A710:G710"/>
    <mergeCell ref="C712:D712"/>
    <mergeCell ref="E712:F712"/>
    <mergeCell ref="A519:G519"/>
    <mergeCell ref="A520:G520"/>
    <mergeCell ref="C521:D521"/>
    <mergeCell ref="E521:F521"/>
    <mergeCell ref="A562:G562"/>
    <mergeCell ref="C564:D564"/>
    <mergeCell ref="E564:F564"/>
    <mergeCell ref="A445:G445"/>
    <mergeCell ref="A446:G446"/>
    <mergeCell ref="C447:D447"/>
    <mergeCell ref="E447:F447"/>
    <mergeCell ref="A488:G488"/>
    <mergeCell ref="C490:D490"/>
    <mergeCell ref="E490:F490"/>
    <mergeCell ref="A298:G298"/>
    <mergeCell ref="C299:D299"/>
    <mergeCell ref="E299:F299"/>
    <mergeCell ref="A340:G340"/>
    <mergeCell ref="C342:D342"/>
    <mergeCell ref="E342:F342"/>
    <mergeCell ref="A75:G75"/>
    <mergeCell ref="A223:G223"/>
    <mergeCell ref="A224:G224"/>
    <mergeCell ref="C225:D225"/>
    <mergeCell ref="E225:F225"/>
    <mergeCell ref="A266:G266"/>
    <mergeCell ref="A76:G76"/>
    <mergeCell ref="C77:D77"/>
    <mergeCell ref="E77:F77"/>
    <mergeCell ref="A118:G118"/>
    <mergeCell ref="A1:G1"/>
    <mergeCell ref="A2:G2"/>
    <mergeCell ref="C3:D3"/>
    <mergeCell ref="E3:F3"/>
    <mergeCell ref="A44:G44"/>
    <mergeCell ref="C46:D46"/>
    <mergeCell ref="E46:F46"/>
    <mergeCell ref="C120:D120"/>
    <mergeCell ref="E120:F120"/>
    <mergeCell ref="A149:G149"/>
    <mergeCell ref="A150:G150"/>
    <mergeCell ref="C151:D151"/>
    <mergeCell ref="E151:F151"/>
    <mergeCell ref="A192:G192"/>
    <mergeCell ref="C194:D194"/>
    <mergeCell ref="E194:F194"/>
    <mergeCell ref="C268:D268"/>
    <mergeCell ref="E268:F268"/>
    <mergeCell ref="A297:G297"/>
    <mergeCell ref="C416:D416"/>
    <mergeCell ref="E416:F416"/>
    <mergeCell ref="A371:G371"/>
    <mergeCell ref="A372:G372"/>
    <mergeCell ref="C373:D373"/>
    <mergeCell ref="E373:F373"/>
    <mergeCell ref="A414:G414"/>
    <mergeCell ref="A593:G593"/>
    <mergeCell ref="A594:G594"/>
    <mergeCell ref="C595:D595"/>
    <mergeCell ref="E595:F595"/>
    <mergeCell ref="A636:G636"/>
    <mergeCell ref="C638:D638"/>
    <mergeCell ref="E638:F638"/>
    <mergeCell ref="A815:G815"/>
    <mergeCell ref="A816:G816"/>
    <mergeCell ref="C817:D817"/>
    <mergeCell ref="E817:F817"/>
    <mergeCell ref="A858:G858"/>
    <mergeCell ref="C860:D860"/>
    <mergeCell ref="E860:F860"/>
  </mergeCells>
  <printOptions/>
  <pageMargins left="0.7480314960629921" right="0.2362204724409449" top="0.6692913385826772" bottom="0.15748031496062992" header="0.31496062992125984" footer="0.31496062992125984"/>
  <pageSetup horizontalDpi="600" verticalDpi="600" orientation="portrait" paperSize="9" scale="80" r:id="rId1"/>
  <rowBreaks count="23" manualBreakCount="23">
    <brk id="43" max="255" man="1"/>
    <brk id="74" max="255" man="1"/>
    <brk id="117" max="6" man="1"/>
    <brk id="148" max="6" man="1"/>
    <brk id="191" max="6" man="1"/>
    <brk id="222" max="6" man="1"/>
    <brk id="265" max="6" man="1"/>
    <brk id="296" max="6" man="1"/>
    <brk id="339" max="6" man="1"/>
    <brk id="370" max="6" man="1"/>
    <brk id="413" max="6" man="1"/>
    <brk id="444" max="6" man="1"/>
    <brk id="487" max="6" man="1"/>
    <brk id="518" max="6" man="1"/>
    <brk id="561" max="6" man="1"/>
    <brk id="592" max="6" man="1"/>
    <brk id="635" max="6" man="1"/>
    <brk id="666" max="6" man="1"/>
    <brk id="709" max="6" man="1"/>
    <brk id="740" max="6" man="1"/>
    <brk id="783" max="6" man="1"/>
    <brk id="814" max="6" man="1"/>
    <brk id="8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66"/>
  <sheetViews>
    <sheetView zoomScalePageLayoutView="0" workbookViewId="0" topLeftCell="A1">
      <selection activeCell="A130" sqref="A130"/>
    </sheetView>
  </sheetViews>
  <sheetFormatPr defaultColWidth="9.140625" defaultRowHeight="21.75"/>
  <cols>
    <col min="1" max="1" width="41.00390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373</v>
      </c>
      <c r="B2" s="145"/>
      <c r="C2" s="145"/>
      <c r="D2" s="145"/>
      <c r="E2" s="145"/>
      <c r="F2" s="145"/>
      <c r="G2" s="145"/>
    </row>
    <row r="3" spans="1:8" ht="22.5" customHeight="1">
      <c r="A3" s="142"/>
      <c r="B3" s="143" t="s">
        <v>78</v>
      </c>
      <c r="C3" s="146" t="s">
        <v>31</v>
      </c>
      <c r="D3" s="146"/>
      <c r="E3" s="146" t="s">
        <v>32</v>
      </c>
      <c r="F3" s="146"/>
      <c r="G3" s="71" t="s">
        <v>33</v>
      </c>
      <c r="H3" s="7"/>
    </row>
    <row r="4" spans="1:8" ht="22.5" customHeight="1">
      <c r="A4" s="72" t="s">
        <v>35</v>
      </c>
      <c r="B4" s="72" t="s">
        <v>79</v>
      </c>
      <c r="C4" s="73" t="s">
        <v>9</v>
      </c>
      <c r="D4" s="73" t="s">
        <v>36</v>
      </c>
      <c r="E4" s="73" t="s">
        <v>9</v>
      </c>
      <c r="F4" s="73" t="s">
        <v>36</v>
      </c>
      <c r="G4" s="73" t="s">
        <v>34</v>
      </c>
      <c r="H4" s="7"/>
    </row>
    <row r="5" spans="1:7" ht="22.5" customHeight="1">
      <c r="A5" s="74" t="s">
        <v>108</v>
      </c>
      <c r="B5" s="75"/>
      <c r="C5" s="76"/>
      <c r="D5" s="76"/>
      <c r="E5" s="76"/>
      <c r="F5" s="76"/>
      <c r="G5" s="76"/>
    </row>
    <row r="6" spans="1:7" ht="22.5" customHeight="1">
      <c r="A6" s="77" t="s">
        <v>37</v>
      </c>
      <c r="B6" s="78">
        <v>37</v>
      </c>
      <c r="C6" s="79">
        <v>654322.69</v>
      </c>
      <c r="D6" s="79">
        <v>6264032.17</v>
      </c>
      <c r="E6" s="79">
        <v>654322.69</v>
      </c>
      <c r="F6" s="79">
        <v>6264032.17</v>
      </c>
      <c r="G6" s="79"/>
    </row>
    <row r="7" spans="1:7" ht="22.5" customHeight="1">
      <c r="A7" s="77" t="s">
        <v>39</v>
      </c>
      <c r="B7" s="80">
        <v>20</v>
      </c>
      <c r="C7" s="79">
        <v>3074.94</v>
      </c>
      <c r="D7" s="79">
        <v>256917.43</v>
      </c>
      <c r="E7" s="79">
        <v>3074.94</v>
      </c>
      <c r="F7" s="79">
        <v>256917.43</v>
      </c>
      <c r="G7" s="79"/>
    </row>
    <row r="8" spans="1:7" ht="22.5" customHeight="1">
      <c r="A8" s="77" t="s">
        <v>41</v>
      </c>
      <c r="B8" s="78">
        <v>193</v>
      </c>
      <c r="C8" s="79">
        <v>761496.5</v>
      </c>
      <c r="D8" s="79">
        <v>15419361.33</v>
      </c>
      <c r="E8" s="79">
        <v>761496.5</v>
      </c>
      <c r="F8" s="79">
        <v>15419361.33</v>
      </c>
      <c r="G8" s="79"/>
    </row>
    <row r="9" spans="1:7" ht="22.5" customHeight="1">
      <c r="A9" s="77" t="s">
        <v>374</v>
      </c>
      <c r="B9" s="78">
        <v>620</v>
      </c>
      <c r="C9" s="79">
        <v>748901.88</v>
      </c>
      <c r="D9" s="79">
        <v>4049612.86</v>
      </c>
      <c r="E9" s="79">
        <v>749014.88</v>
      </c>
      <c r="F9" s="79">
        <v>4049612.86</v>
      </c>
      <c r="G9" s="79"/>
    </row>
    <row r="10" spans="1:7" ht="22.5" customHeight="1">
      <c r="A10" s="77" t="s">
        <v>375</v>
      </c>
      <c r="B10" s="69">
        <v>6</v>
      </c>
      <c r="C10" s="130">
        <v>71622.45</v>
      </c>
      <c r="D10" s="130">
        <v>689591.31</v>
      </c>
      <c r="E10" s="130">
        <v>71622.45</v>
      </c>
      <c r="F10" s="130">
        <v>689591.31</v>
      </c>
      <c r="G10" s="130"/>
    </row>
    <row r="11" spans="1:7" ht="22.5" customHeight="1">
      <c r="A11" s="110" t="s">
        <v>44</v>
      </c>
      <c r="B11" s="85">
        <f aca="true" t="shared" si="0" ref="B11:G11">SUM(B6:B10)</f>
        <v>876</v>
      </c>
      <c r="C11" s="86">
        <f t="shared" si="0"/>
        <v>2239418.46</v>
      </c>
      <c r="D11" s="86">
        <f t="shared" si="0"/>
        <v>26679515.099999998</v>
      </c>
      <c r="E11" s="86">
        <f t="shared" si="0"/>
        <v>2239531.46</v>
      </c>
      <c r="F11" s="86">
        <f t="shared" si="0"/>
        <v>26679515.099999998</v>
      </c>
      <c r="G11" s="86">
        <f t="shared" si="0"/>
        <v>0</v>
      </c>
    </row>
    <row r="12" spans="1:7" ht="22.5" customHeight="1">
      <c r="A12" s="87" t="s">
        <v>321</v>
      </c>
      <c r="B12" s="88"/>
      <c r="C12" s="89"/>
      <c r="D12" s="89"/>
      <c r="E12" s="89"/>
      <c r="F12" s="89"/>
      <c r="G12" s="89"/>
    </row>
    <row r="13" spans="1:12" ht="22.5" customHeight="1">
      <c r="A13" s="77" t="s">
        <v>110</v>
      </c>
      <c r="B13" s="78"/>
      <c r="C13" s="79"/>
      <c r="D13" s="79"/>
      <c r="E13" s="79"/>
      <c r="F13" s="79"/>
      <c r="G13" s="79"/>
      <c r="L13" s="95"/>
    </row>
    <row r="14" spans="1:12" ht="22.5" customHeight="1">
      <c r="A14" s="77" t="s">
        <v>45</v>
      </c>
      <c r="B14" s="80">
        <v>1442</v>
      </c>
      <c r="C14" s="79">
        <v>541700</v>
      </c>
      <c r="D14" s="79">
        <v>4396480</v>
      </c>
      <c r="E14" s="79">
        <v>541700</v>
      </c>
      <c r="F14" s="79">
        <v>4396480</v>
      </c>
      <c r="G14" s="79"/>
      <c r="L14" s="95"/>
    </row>
    <row r="15" spans="1:12" ht="22.5" customHeight="1">
      <c r="A15" s="77" t="s">
        <v>46</v>
      </c>
      <c r="B15" s="78">
        <v>102</v>
      </c>
      <c r="C15" s="79">
        <v>27500</v>
      </c>
      <c r="D15" s="79">
        <v>301500</v>
      </c>
      <c r="E15" s="79">
        <v>27500</v>
      </c>
      <c r="F15" s="79">
        <v>301500</v>
      </c>
      <c r="G15" s="79"/>
      <c r="L15" s="95"/>
    </row>
    <row r="16" spans="1:12" ht="22.5" customHeight="1">
      <c r="A16" s="77" t="s">
        <v>47</v>
      </c>
      <c r="B16" s="78">
        <v>5</v>
      </c>
      <c r="C16" s="79">
        <v>40631.5</v>
      </c>
      <c r="D16" s="79">
        <v>83687.5</v>
      </c>
      <c r="E16" s="79">
        <v>40631.5</v>
      </c>
      <c r="F16" s="79">
        <v>83687.5</v>
      </c>
      <c r="G16" s="79"/>
      <c r="L16" s="95"/>
    </row>
    <row r="17" spans="1:7" ht="22.5" customHeight="1">
      <c r="A17" s="77" t="s">
        <v>366</v>
      </c>
      <c r="B17" s="78"/>
      <c r="C17" s="79"/>
      <c r="D17" s="79"/>
      <c r="E17" s="79"/>
      <c r="F17" s="79"/>
      <c r="G17" s="79"/>
    </row>
    <row r="18" spans="1:7" ht="22.5" customHeight="1">
      <c r="A18" s="77" t="s">
        <v>100</v>
      </c>
      <c r="B18" s="78">
        <v>10</v>
      </c>
      <c r="C18" s="79">
        <v>42000</v>
      </c>
      <c r="D18" s="79">
        <v>412000</v>
      </c>
      <c r="E18" s="79">
        <v>42000</v>
      </c>
      <c r="F18" s="79">
        <v>412000</v>
      </c>
      <c r="G18" s="79"/>
    </row>
    <row r="19" spans="1:7" ht="22.5" customHeight="1">
      <c r="A19" s="77" t="s">
        <v>367</v>
      </c>
      <c r="B19" s="78"/>
      <c r="C19" s="79">
        <v>0</v>
      </c>
      <c r="D19" s="79">
        <v>2000</v>
      </c>
      <c r="E19" s="79">
        <v>0</v>
      </c>
      <c r="F19" s="79">
        <v>2000</v>
      </c>
      <c r="G19" s="79"/>
    </row>
    <row r="20" spans="1:7" ht="22.5" customHeight="1">
      <c r="A20" s="77" t="s">
        <v>368</v>
      </c>
      <c r="B20" s="80"/>
      <c r="C20" s="79"/>
      <c r="D20" s="79"/>
      <c r="E20" s="79"/>
      <c r="F20" s="79"/>
      <c r="G20" s="79"/>
    </row>
    <row r="21" spans="1:7" ht="22.5" customHeight="1">
      <c r="A21" s="77" t="s">
        <v>369</v>
      </c>
      <c r="B21" s="78"/>
      <c r="C21" s="79"/>
      <c r="D21" s="79"/>
      <c r="E21" s="79"/>
      <c r="F21" s="79"/>
      <c r="G21" s="79"/>
    </row>
    <row r="22" spans="1:7" ht="22.5" customHeight="1">
      <c r="A22" s="77" t="s">
        <v>49</v>
      </c>
      <c r="B22" s="78">
        <v>22</v>
      </c>
      <c r="C22" s="79">
        <v>1330</v>
      </c>
      <c r="D22" s="79">
        <v>348610</v>
      </c>
      <c r="E22" s="79">
        <v>1230</v>
      </c>
      <c r="F22" s="79">
        <v>348510</v>
      </c>
      <c r="G22" s="79">
        <v>100</v>
      </c>
    </row>
    <row r="23" spans="1:7" ht="22.5" customHeight="1">
      <c r="A23" s="77" t="s">
        <v>370</v>
      </c>
      <c r="B23" s="78">
        <v>8</v>
      </c>
      <c r="C23" s="79">
        <v>400</v>
      </c>
      <c r="D23" s="79">
        <v>5880</v>
      </c>
      <c r="E23" s="79">
        <v>400</v>
      </c>
      <c r="F23" s="79">
        <v>5880</v>
      </c>
      <c r="G23" s="79"/>
    </row>
    <row r="24" spans="1:7" ht="22.5" customHeight="1">
      <c r="A24" s="77" t="s">
        <v>111</v>
      </c>
      <c r="B24" s="78"/>
      <c r="C24" s="79"/>
      <c r="D24" s="79"/>
      <c r="E24" s="79"/>
      <c r="F24" s="79"/>
      <c r="G24" s="79"/>
    </row>
    <row r="25" spans="1:7" ht="22.5" customHeight="1">
      <c r="A25" s="77" t="s">
        <v>50</v>
      </c>
      <c r="B25" s="78"/>
      <c r="C25" s="79"/>
      <c r="D25" s="79"/>
      <c r="E25" s="79"/>
      <c r="F25" s="79"/>
      <c r="G25" s="79"/>
    </row>
    <row r="26" spans="1:7" ht="22.5" customHeight="1">
      <c r="A26" s="77" t="s">
        <v>51</v>
      </c>
      <c r="B26" s="78"/>
      <c r="C26" s="79">
        <v>0</v>
      </c>
      <c r="D26" s="79">
        <v>120756</v>
      </c>
      <c r="E26" s="79">
        <v>0</v>
      </c>
      <c r="F26" s="79">
        <v>120756</v>
      </c>
      <c r="G26" s="79"/>
    </row>
    <row r="27" spans="1:7" ht="22.5" customHeight="1">
      <c r="A27" s="77" t="s">
        <v>52</v>
      </c>
      <c r="B27" s="78"/>
      <c r="C27" s="79"/>
      <c r="D27" s="79"/>
      <c r="E27" s="79"/>
      <c r="F27" s="79"/>
      <c r="G27" s="79"/>
    </row>
    <row r="28" spans="1:7" ht="22.5" customHeight="1">
      <c r="A28" s="77" t="s">
        <v>53</v>
      </c>
      <c r="B28" s="78"/>
      <c r="C28" s="79">
        <v>0</v>
      </c>
      <c r="D28" s="79">
        <v>51760</v>
      </c>
      <c r="E28" s="79">
        <v>0</v>
      </c>
      <c r="F28" s="79">
        <v>51760</v>
      </c>
      <c r="G28" s="79"/>
    </row>
    <row r="29" spans="1:11" ht="22.5" customHeight="1">
      <c r="A29" s="77" t="s">
        <v>91</v>
      </c>
      <c r="B29" s="78"/>
      <c r="C29" s="79"/>
      <c r="D29" s="79"/>
      <c r="E29" s="79"/>
      <c r="F29" s="79"/>
      <c r="G29" s="79"/>
      <c r="K29" s="95"/>
    </row>
    <row r="30" spans="1:7" ht="22.5" customHeight="1">
      <c r="A30" s="77" t="s">
        <v>92</v>
      </c>
      <c r="B30" s="78"/>
      <c r="C30" s="79">
        <v>0</v>
      </c>
      <c r="D30" s="79">
        <v>86690</v>
      </c>
      <c r="E30" s="79">
        <v>0</v>
      </c>
      <c r="F30" s="79">
        <v>86690</v>
      </c>
      <c r="G30" s="79"/>
    </row>
    <row r="31" spans="1:7" ht="22.5" customHeight="1">
      <c r="A31" s="77" t="s">
        <v>371</v>
      </c>
      <c r="B31" s="78"/>
      <c r="C31" s="79">
        <v>0</v>
      </c>
      <c r="D31" s="79">
        <v>112200</v>
      </c>
      <c r="E31" s="79">
        <v>0</v>
      </c>
      <c r="F31" s="79">
        <v>112200</v>
      </c>
      <c r="G31" s="79"/>
    </row>
    <row r="32" spans="1:7" ht="22.5" customHeight="1">
      <c r="A32" s="77" t="s">
        <v>372</v>
      </c>
      <c r="B32" s="78"/>
      <c r="C32" s="91">
        <v>0</v>
      </c>
      <c r="D32" s="79">
        <v>305</v>
      </c>
      <c r="E32" s="91">
        <v>0</v>
      </c>
      <c r="F32" s="79">
        <v>305</v>
      </c>
      <c r="G32" s="79"/>
    </row>
    <row r="33" spans="1:7" ht="22.5" customHeight="1">
      <c r="A33" s="77" t="s">
        <v>87</v>
      </c>
      <c r="B33" s="78"/>
      <c r="C33" s="91"/>
      <c r="D33" s="79"/>
      <c r="E33" s="91"/>
      <c r="F33" s="79"/>
      <c r="G33" s="79"/>
    </row>
    <row r="34" spans="1:7" ht="22.5" customHeight="1">
      <c r="A34" s="77" t="s">
        <v>88</v>
      </c>
      <c r="B34" s="78"/>
      <c r="C34" s="79">
        <v>0</v>
      </c>
      <c r="D34" s="79">
        <v>24000</v>
      </c>
      <c r="E34" s="79">
        <v>0</v>
      </c>
      <c r="F34" s="79">
        <v>24000</v>
      </c>
      <c r="G34" s="79"/>
    </row>
    <row r="35" spans="1:7" ht="22.5" customHeight="1">
      <c r="A35" s="77" t="s">
        <v>112</v>
      </c>
      <c r="B35" s="78"/>
      <c r="C35" s="79"/>
      <c r="D35" s="79"/>
      <c r="E35" s="79"/>
      <c r="F35" s="79"/>
      <c r="G35" s="79"/>
    </row>
    <row r="36" spans="1:7" ht="22.5" customHeight="1">
      <c r="A36" s="77" t="s">
        <v>55</v>
      </c>
      <c r="B36" s="78">
        <v>395</v>
      </c>
      <c r="C36" s="79">
        <v>121700</v>
      </c>
      <c r="D36" s="79">
        <v>991563</v>
      </c>
      <c r="E36" s="79">
        <v>121700</v>
      </c>
      <c r="F36" s="79">
        <v>991563</v>
      </c>
      <c r="G36" s="79"/>
    </row>
    <row r="37" spans="1:7" ht="22.5" customHeight="1">
      <c r="A37" s="77" t="s">
        <v>113</v>
      </c>
      <c r="B37" s="78"/>
      <c r="C37" s="79"/>
      <c r="D37" s="79"/>
      <c r="E37" s="79"/>
      <c r="F37" s="79"/>
      <c r="G37" s="79"/>
    </row>
    <row r="38" spans="1:7" ht="22.5" customHeight="1">
      <c r="A38" s="77" t="s">
        <v>56</v>
      </c>
      <c r="B38" s="80"/>
      <c r="C38" s="79">
        <v>0</v>
      </c>
      <c r="D38" s="79">
        <v>49860</v>
      </c>
      <c r="E38" s="79">
        <v>0</v>
      </c>
      <c r="F38" s="79">
        <v>49860</v>
      </c>
      <c r="G38" s="79"/>
    </row>
    <row r="39" spans="1:7" ht="22.5" customHeight="1">
      <c r="A39" s="77" t="s">
        <v>195</v>
      </c>
      <c r="B39" s="80"/>
      <c r="C39" s="79"/>
      <c r="D39" s="79"/>
      <c r="E39" s="79"/>
      <c r="F39" s="79"/>
      <c r="G39" s="79"/>
    </row>
    <row r="40" spans="1:7" ht="22.5" customHeight="1">
      <c r="A40" s="77" t="s">
        <v>196</v>
      </c>
      <c r="B40" s="78"/>
      <c r="C40" s="91">
        <v>0</v>
      </c>
      <c r="D40" s="91">
        <v>12320</v>
      </c>
      <c r="E40" s="91">
        <v>0</v>
      </c>
      <c r="F40" s="91">
        <v>12320</v>
      </c>
      <c r="G40" s="79"/>
    </row>
    <row r="41" spans="1:7" ht="22.5" customHeight="1">
      <c r="A41" s="77" t="s">
        <v>334</v>
      </c>
      <c r="B41" s="78"/>
      <c r="C41" s="79"/>
      <c r="D41" s="79"/>
      <c r="E41" s="79"/>
      <c r="F41" s="79"/>
      <c r="G41" s="79"/>
    </row>
    <row r="42" spans="1:7" ht="22.5" customHeight="1">
      <c r="A42" s="77" t="s">
        <v>197</v>
      </c>
      <c r="B42" s="72"/>
      <c r="C42" s="94">
        <v>0</v>
      </c>
      <c r="D42" s="94">
        <v>73900</v>
      </c>
      <c r="E42" s="94">
        <v>0</v>
      </c>
      <c r="F42" s="94">
        <v>73900</v>
      </c>
      <c r="G42" s="94"/>
    </row>
    <row r="43" spans="1:7" ht="22.5" customHeight="1">
      <c r="A43" s="54" t="s">
        <v>90</v>
      </c>
      <c r="B43" s="93">
        <f aca="true" t="shared" si="1" ref="B43:G43">SUM(B14:B42)</f>
        <v>1984</v>
      </c>
      <c r="C43" s="73">
        <f t="shared" si="1"/>
        <v>775261.5</v>
      </c>
      <c r="D43" s="73">
        <f t="shared" si="1"/>
        <v>7073511.5</v>
      </c>
      <c r="E43" s="94">
        <f t="shared" si="1"/>
        <v>775161.5</v>
      </c>
      <c r="F43" s="94">
        <f t="shared" si="1"/>
        <v>7073411.5</v>
      </c>
      <c r="G43" s="94">
        <f t="shared" si="1"/>
        <v>100</v>
      </c>
    </row>
    <row r="44" spans="1:7" ht="22.5" customHeight="1">
      <c r="A44" s="147" t="s">
        <v>70</v>
      </c>
      <c r="B44" s="147"/>
      <c r="C44" s="147"/>
      <c r="D44" s="147"/>
      <c r="E44" s="147"/>
      <c r="F44" s="147"/>
      <c r="G44" s="147"/>
    </row>
    <row r="45" spans="1:7" ht="22.5" customHeight="1">
      <c r="A45" s="98"/>
      <c r="B45" s="99"/>
      <c r="C45" s="100"/>
      <c r="D45" s="100"/>
      <c r="E45" s="100"/>
      <c r="F45" s="100"/>
      <c r="G45" s="101"/>
    </row>
    <row r="46" spans="1:7" ht="22.5" customHeight="1">
      <c r="A46" s="68"/>
      <c r="B46" s="69" t="s">
        <v>78</v>
      </c>
      <c r="C46" s="146" t="s">
        <v>31</v>
      </c>
      <c r="D46" s="146"/>
      <c r="E46" s="146" t="s">
        <v>32</v>
      </c>
      <c r="F46" s="146"/>
      <c r="G46" s="102" t="s">
        <v>33</v>
      </c>
    </row>
    <row r="47" spans="1:7" ht="22.5" customHeight="1">
      <c r="A47" s="72" t="s">
        <v>35</v>
      </c>
      <c r="B47" s="72" t="s">
        <v>79</v>
      </c>
      <c r="C47" s="73" t="s">
        <v>9</v>
      </c>
      <c r="D47" s="73" t="s">
        <v>36</v>
      </c>
      <c r="E47" s="73" t="s">
        <v>9</v>
      </c>
      <c r="F47" s="73" t="s">
        <v>36</v>
      </c>
      <c r="G47" s="73" t="s">
        <v>34</v>
      </c>
    </row>
    <row r="48" spans="1:7" ht="22.5" customHeight="1">
      <c r="A48" s="74" t="s">
        <v>114</v>
      </c>
      <c r="B48" s="75"/>
      <c r="C48" s="76"/>
      <c r="D48" s="76"/>
      <c r="E48" s="76"/>
      <c r="F48" s="76"/>
      <c r="G48" s="76"/>
    </row>
    <row r="49" spans="1:7" ht="22.5" customHeight="1">
      <c r="A49" s="77" t="s">
        <v>82</v>
      </c>
      <c r="B49" s="78">
        <v>4</v>
      </c>
      <c r="C49" s="79">
        <v>90306</v>
      </c>
      <c r="D49" s="79">
        <v>493530</v>
      </c>
      <c r="E49" s="79">
        <v>90306</v>
      </c>
      <c r="F49" s="79">
        <v>493530</v>
      </c>
      <c r="G49" s="79"/>
    </row>
    <row r="50" spans="1:7" ht="22.5" customHeight="1">
      <c r="A50" s="77" t="s">
        <v>59</v>
      </c>
      <c r="B50" s="78"/>
      <c r="C50" s="91">
        <v>0</v>
      </c>
      <c r="D50" s="91">
        <v>54093.83</v>
      </c>
      <c r="E50" s="91">
        <v>0</v>
      </c>
      <c r="F50" s="91">
        <v>54093.83</v>
      </c>
      <c r="G50" s="79"/>
    </row>
    <row r="51" spans="1:7" ht="22.5" customHeight="1">
      <c r="A51" s="87" t="s">
        <v>60</v>
      </c>
      <c r="B51" s="88"/>
      <c r="C51" s="89"/>
      <c r="D51" s="89"/>
      <c r="E51" s="89"/>
      <c r="F51" s="89"/>
      <c r="G51" s="89"/>
    </row>
    <row r="52" spans="1:7" ht="22.5" customHeight="1">
      <c r="A52" s="110" t="s">
        <v>61</v>
      </c>
      <c r="B52" s="106">
        <f>SUM(B44:B51)</f>
        <v>4</v>
      </c>
      <c r="C52" s="86">
        <f>SUM(C49:C51)</f>
        <v>90306</v>
      </c>
      <c r="D52" s="86">
        <f>SUM(D49:D51)</f>
        <v>547623.83</v>
      </c>
      <c r="E52" s="86">
        <f>SUM(E49:E51)</f>
        <v>90306</v>
      </c>
      <c r="F52" s="86">
        <f>SUM(F49:F51)</f>
        <v>547623.83</v>
      </c>
      <c r="G52" s="86">
        <f>SUM(G48:G51)</f>
        <v>0</v>
      </c>
    </row>
    <row r="53" spans="1:8" ht="22.5" customHeight="1">
      <c r="A53" s="87" t="s">
        <v>115</v>
      </c>
      <c r="B53" s="88"/>
      <c r="C53" s="89"/>
      <c r="D53" s="89"/>
      <c r="E53" s="89"/>
      <c r="F53" s="89"/>
      <c r="G53" s="89"/>
      <c r="H53" s="7"/>
    </row>
    <row r="54" spans="1:8" ht="22.5" customHeight="1">
      <c r="A54" s="107" t="s">
        <v>62</v>
      </c>
      <c r="B54" s="108"/>
      <c r="C54" s="109">
        <v>0</v>
      </c>
      <c r="D54" s="109">
        <v>241500.52</v>
      </c>
      <c r="E54" s="109">
        <v>0</v>
      </c>
      <c r="F54" s="91">
        <v>241500.52</v>
      </c>
      <c r="G54" s="79"/>
      <c r="H54" s="7"/>
    </row>
    <row r="55" spans="1:7" ht="21.75">
      <c r="A55" s="77" t="s">
        <v>63</v>
      </c>
      <c r="B55" s="122"/>
      <c r="C55" s="109">
        <v>0</v>
      </c>
      <c r="D55" s="109">
        <v>0</v>
      </c>
      <c r="E55" s="109">
        <v>0</v>
      </c>
      <c r="F55" s="91">
        <v>0</v>
      </c>
      <c r="G55" s="79"/>
    </row>
    <row r="56" spans="1:8" ht="22.5" customHeight="1">
      <c r="A56" s="77" t="s">
        <v>101</v>
      </c>
      <c r="B56" s="78">
        <v>16</v>
      </c>
      <c r="C56" s="79">
        <v>56858</v>
      </c>
      <c r="D56" s="79">
        <v>563303.01</v>
      </c>
      <c r="E56" s="79">
        <v>56858</v>
      </c>
      <c r="F56" s="79">
        <v>563303.01</v>
      </c>
      <c r="G56" s="79"/>
      <c r="H56" s="7"/>
    </row>
    <row r="57" spans="1:8" ht="22.5" customHeight="1">
      <c r="A57" s="77" t="s">
        <v>227</v>
      </c>
      <c r="B57" s="72">
        <v>2</v>
      </c>
      <c r="C57" s="94">
        <v>13515.26</v>
      </c>
      <c r="D57" s="94">
        <v>123466.52</v>
      </c>
      <c r="E57" s="94">
        <v>13515.26</v>
      </c>
      <c r="F57" s="94">
        <v>123466.52</v>
      </c>
      <c r="G57" s="94"/>
      <c r="H57" s="7"/>
    </row>
    <row r="58" spans="1:8" ht="22.5" customHeight="1">
      <c r="A58" s="110" t="s">
        <v>66</v>
      </c>
      <c r="B58" s="72">
        <f>SUM(B54:B57)</f>
        <v>18</v>
      </c>
      <c r="C58" s="73">
        <f>SUM(C54:C57)</f>
        <v>70373.26</v>
      </c>
      <c r="D58" s="73">
        <f>SUM(D54:D57)</f>
        <v>928270.05</v>
      </c>
      <c r="E58" s="73">
        <f>SUM(E54:E57)</f>
        <v>70373.26</v>
      </c>
      <c r="F58" s="73">
        <f>SUM(F54:F57)</f>
        <v>928270.05</v>
      </c>
      <c r="G58" s="94"/>
      <c r="H58" s="7"/>
    </row>
    <row r="59" spans="1:8" ht="22.5" customHeight="1">
      <c r="A59" s="110" t="s">
        <v>67</v>
      </c>
      <c r="B59" s="111">
        <f aca="true" t="shared" si="2" ref="B59:G59">SUM(B11+B43+B52+B58)</f>
        <v>2882</v>
      </c>
      <c r="C59" s="70">
        <f t="shared" si="2"/>
        <v>3175359.2199999997</v>
      </c>
      <c r="D59" s="70">
        <f t="shared" si="2"/>
        <v>35228920.47999999</v>
      </c>
      <c r="E59" s="70">
        <f t="shared" si="2"/>
        <v>3175372.2199999997</v>
      </c>
      <c r="F59" s="70">
        <f t="shared" si="2"/>
        <v>35228820.47999999</v>
      </c>
      <c r="G59" s="70">
        <f t="shared" si="2"/>
        <v>100</v>
      </c>
      <c r="H59" s="7"/>
    </row>
    <row r="60" spans="1:8" ht="22.5" customHeight="1">
      <c r="A60" s="110" t="s">
        <v>174</v>
      </c>
      <c r="B60" s="106"/>
      <c r="C60" s="86">
        <v>153.82</v>
      </c>
      <c r="D60" s="86">
        <v>12846.23</v>
      </c>
      <c r="E60" s="86">
        <v>153.82</v>
      </c>
      <c r="F60" s="86">
        <v>12846.23</v>
      </c>
      <c r="G60" s="86"/>
      <c r="H60" s="7"/>
    </row>
    <row r="61" spans="1:8" ht="22.5" customHeight="1" thickBot="1">
      <c r="A61" s="112" t="s">
        <v>69</v>
      </c>
      <c r="B61" s="113">
        <f>+B59</f>
        <v>2882</v>
      </c>
      <c r="C61" s="114">
        <f>C59-C60</f>
        <v>3175205.4</v>
      </c>
      <c r="D61" s="114">
        <f>D59-D60</f>
        <v>35216074.24999999</v>
      </c>
      <c r="E61" s="114">
        <f>E59-E60</f>
        <v>3175218.4</v>
      </c>
      <c r="F61" s="114">
        <f>F59-F60</f>
        <v>35215974.24999999</v>
      </c>
      <c r="G61" s="114">
        <f>G59-G60</f>
        <v>100</v>
      </c>
      <c r="H61" s="7"/>
    </row>
    <row r="62" spans="1:8" ht="22.5" customHeight="1" thickTop="1">
      <c r="A62" s="135"/>
      <c r="B62" s="136"/>
      <c r="C62" s="97"/>
      <c r="D62" s="97"/>
      <c r="E62" s="97"/>
      <c r="F62" s="97"/>
      <c r="G62" s="97"/>
      <c r="H62" s="14"/>
    </row>
    <row r="63" spans="1:8" ht="22.5" customHeight="1">
      <c r="A63" s="134"/>
      <c r="B63" s="115"/>
      <c r="C63" s="97"/>
      <c r="D63" s="97"/>
      <c r="E63" s="97"/>
      <c r="F63" s="97"/>
      <c r="G63" s="97"/>
      <c r="H63" s="14"/>
    </row>
    <row r="64" spans="1:8" ht="22.5" customHeight="1">
      <c r="A64" s="64"/>
      <c r="B64" s="66"/>
      <c r="C64" s="97"/>
      <c r="D64" s="97" t="s">
        <v>12</v>
      </c>
      <c r="E64" s="97"/>
      <c r="F64" s="97"/>
      <c r="G64" s="97"/>
      <c r="H64" s="14"/>
    </row>
    <row r="65" spans="1:8" ht="22.5" customHeight="1">
      <c r="A65" s="64" t="s">
        <v>324</v>
      </c>
      <c r="B65" s="66"/>
      <c r="C65" s="97"/>
      <c r="D65" s="97" t="s">
        <v>325</v>
      </c>
      <c r="E65" s="97"/>
      <c r="F65" s="97"/>
      <c r="G65" s="97"/>
      <c r="H65" s="14"/>
    </row>
    <row r="66" spans="1:8" s="65" customFormat="1" ht="22.5" customHeight="1">
      <c r="A66" s="128" t="s">
        <v>222</v>
      </c>
      <c r="B66" s="129"/>
      <c r="C66" s="67"/>
      <c r="D66" s="97" t="s">
        <v>11</v>
      </c>
      <c r="E66" s="97"/>
      <c r="F66" s="97"/>
      <c r="G66" s="97"/>
      <c r="H66" s="61"/>
    </row>
    <row r="67" spans="1:8" ht="22.5" customHeight="1">
      <c r="A67" s="64"/>
      <c r="B67" s="66"/>
      <c r="C67" s="67"/>
      <c r="D67" s="97" t="s">
        <v>10</v>
      </c>
      <c r="E67" s="97"/>
      <c r="F67" s="97"/>
      <c r="G67" s="97"/>
      <c r="H67" s="14"/>
    </row>
    <row r="68" spans="1:8" ht="22.5" customHeight="1">
      <c r="A68" s="64"/>
      <c r="B68" s="66"/>
      <c r="C68" s="67"/>
      <c r="D68" s="97"/>
      <c r="E68" s="97"/>
      <c r="F68" s="97"/>
      <c r="G68" s="97"/>
      <c r="H68" s="14"/>
    </row>
    <row r="69" spans="1:8" ht="22.5" customHeight="1">
      <c r="A69" s="134" t="s">
        <v>322</v>
      </c>
      <c r="B69" s="115"/>
      <c r="C69" s="97"/>
      <c r="D69" s="97"/>
      <c r="E69" s="97"/>
      <c r="F69" s="97"/>
      <c r="G69" s="97"/>
      <c r="H69" s="14"/>
    </row>
    <row r="70" spans="1:8" ht="22.5" customHeight="1">
      <c r="A70" s="95" t="s">
        <v>340</v>
      </c>
      <c r="B70" s="137" t="s">
        <v>78</v>
      </c>
      <c r="C70" s="97">
        <v>3175205.4</v>
      </c>
      <c r="D70" s="97"/>
      <c r="E70" s="97"/>
      <c r="F70" s="97"/>
      <c r="G70" s="97"/>
      <c r="H70" s="14"/>
    </row>
    <row r="71" spans="1:8" ht="22.5" customHeight="1">
      <c r="A71" s="95" t="s">
        <v>329</v>
      </c>
      <c r="B71" s="137" t="s">
        <v>78</v>
      </c>
      <c r="C71" s="97">
        <v>3161690.14</v>
      </c>
      <c r="D71" s="97"/>
      <c r="E71" s="97"/>
      <c r="F71" s="97"/>
      <c r="G71" s="97"/>
      <c r="H71" s="14"/>
    </row>
    <row r="72" spans="1:8" ht="22.5" customHeight="1" thickBot="1">
      <c r="A72" s="95" t="s">
        <v>341</v>
      </c>
      <c r="B72" s="115"/>
      <c r="C72" s="138">
        <f>SUM(C70-C71)</f>
        <v>13515.259999999776</v>
      </c>
      <c r="D72" s="97"/>
      <c r="E72" s="97"/>
      <c r="F72" s="97"/>
      <c r="G72" s="97"/>
      <c r="H72" s="14"/>
    </row>
    <row r="73" spans="1:7" ht="22.5" customHeight="1" thickTop="1">
      <c r="A73" s="145" t="s">
        <v>58</v>
      </c>
      <c r="B73" s="145"/>
      <c r="C73" s="145"/>
      <c r="D73" s="145"/>
      <c r="E73" s="145"/>
      <c r="F73" s="145"/>
      <c r="G73" s="145"/>
    </row>
    <row r="74" spans="1:7" ht="22.5" customHeight="1">
      <c r="A74" s="145" t="s">
        <v>376</v>
      </c>
      <c r="B74" s="145"/>
      <c r="C74" s="145"/>
      <c r="D74" s="145"/>
      <c r="E74" s="145"/>
      <c r="F74" s="145"/>
      <c r="G74" s="145"/>
    </row>
    <row r="75" spans="1:8" ht="22.5" customHeight="1">
      <c r="A75" s="142"/>
      <c r="B75" s="143" t="s">
        <v>78</v>
      </c>
      <c r="C75" s="146" t="s">
        <v>31</v>
      </c>
      <c r="D75" s="146"/>
      <c r="E75" s="146" t="s">
        <v>32</v>
      </c>
      <c r="F75" s="146"/>
      <c r="G75" s="71" t="s">
        <v>33</v>
      </c>
      <c r="H75" s="7"/>
    </row>
    <row r="76" spans="1:8" ht="22.5" customHeight="1">
      <c r="A76" s="72" t="s">
        <v>35</v>
      </c>
      <c r="B76" s="72" t="s">
        <v>79</v>
      </c>
      <c r="C76" s="73" t="s">
        <v>9</v>
      </c>
      <c r="D76" s="73" t="s">
        <v>36</v>
      </c>
      <c r="E76" s="73" t="s">
        <v>9</v>
      </c>
      <c r="F76" s="73" t="s">
        <v>36</v>
      </c>
      <c r="G76" s="73" t="s">
        <v>34</v>
      </c>
      <c r="H76" s="7"/>
    </row>
    <row r="77" spans="1:7" ht="22.5" customHeight="1">
      <c r="A77" s="74" t="s">
        <v>108</v>
      </c>
      <c r="B77" s="75"/>
      <c r="C77" s="76"/>
      <c r="D77" s="76"/>
      <c r="E77" s="76"/>
      <c r="F77" s="76"/>
      <c r="G77" s="76"/>
    </row>
    <row r="78" spans="1:7" ht="22.5" customHeight="1">
      <c r="A78" s="77" t="s">
        <v>37</v>
      </c>
      <c r="B78" s="78">
        <v>14</v>
      </c>
      <c r="C78" s="79">
        <v>283584</v>
      </c>
      <c r="D78" s="79">
        <v>6547616.17</v>
      </c>
      <c r="E78" s="79">
        <v>283584</v>
      </c>
      <c r="F78" s="79">
        <v>6547616.17</v>
      </c>
      <c r="G78" s="79"/>
    </row>
    <row r="79" spans="1:7" ht="22.5" customHeight="1">
      <c r="A79" s="77" t="s">
        <v>39</v>
      </c>
      <c r="B79" s="80">
        <v>44</v>
      </c>
      <c r="C79" s="79">
        <v>12704.59</v>
      </c>
      <c r="D79" s="79">
        <v>269622.02</v>
      </c>
      <c r="E79" s="79">
        <v>12633.37</v>
      </c>
      <c r="F79" s="79">
        <v>269550.8</v>
      </c>
      <c r="G79" s="79">
        <v>71.22</v>
      </c>
    </row>
    <row r="80" spans="1:7" ht="22.5" customHeight="1">
      <c r="A80" s="77" t="s">
        <v>41</v>
      </c>
      <c r="B80" s="78">
        <v>126</v>
      </c>
      <c r="C80" s="79">
        <v>929265.36</v>
      </c>
      <c r="D80" s="79">
        <v>16348626.69</v>
      </c>
      <c r="E80" s="79">
        <v>929265.36</v>
      </c>
      <c r="F80" s="79">
        <v>16348626.69</v>
      </c>
      <c r="G80" s="79"/>
    </row>
    <row r="81" spans="1:7" ht="22.5" customHeight="1">
      <c r="A81" s="77" t="s">
        <v>374</v>
      </c>
      <c r="B81" s="78">
        <v>1371</v>
      </c>
      <c r="C81" s="79">
        <v>5602619.94</v>
      </c>
      <c r="D81" s="79">
        <v>9652232.8</v>
      </c>
      <c r="E81" s="79">
        <v>5588557.37</v>
      </c>
      <c r="F81" s="79">
        <v>9638170.23</v>
      </c>
      <c r="G81" s="79">
        <v>14062.57</v>
      </c>
    </row>
    <row r="82" spans="1:7" ht="22.5" customHeight="1">
      <c r="A82" s="77" t="s">
        <v>375</v>
      </c>
      <c r="B82" s="69">
        <v>6</v>
      </c>
      <c r="C82" s="130">
        <v>67474.67</v>
      </c>
      <c r="D82" s="130">
        <v>757065.98</v>
      </c>
      <c r="E82" s="130">
        <v>67474.67</v>
      </c>
      <c r="F82" s="130">
        <v>757065.98</v>
      </c>
      <c r="G82" s="130"/>
    </row>
    <row r="83" spans="1:7" ht="22.5" customHeight="1">
      <c r="A83" s="110" t="s">
        <v>44</v>
      </c>
      <c r="B83" s="85">
        <f aca="true" t="shared" si="3" ref="B83:G83">SUM(B78:B82)</f>
        <v>1561</v>
      </c>
      <c r="C83" s="86">
        <f t="shared" si="3"/>
        <v>6895648.5600000005</v>
      </c>
      <c r="D83" s="86">
        <f t="shared" si="3"/>
        <v>33575163.66</v>
      </c>
      <c r="E83" s="86">
        <f t="shared" si="3"/>
        <v>6881514.77</v>
      </c>
      <c r="F83" s="86">
        <f t="shared" si="3"/>
        <v>33561029.87</v>
      </c>
      <c r="G83" s="86">
        <f t="shared" si="3"/>
        <v>14133.789999999999</v>
      </c>
    </row>
    <row r="84" spans="1:7" ht="22.5" customHeight="1">
      <c r="A84" s="87" t="s">
        <v>321</v>
      </c>
      <c r="B84" s="88"/>
      <c r="C84" s="89"/>
      <c r="D84" s="89"/>
      <c r="E84" s="89"/>
      <c r="F84" s="89"/>
      <c r="G84" s="89"/>
    </row>
    <row r="85" spans="1:12" ht="22.5" customHeight="1">
      <c r="A85" s="77" t="s">
        <v>110</v>
      </c>
      <c r="B85" s="78"/>
      <c r="C85" s="79"/>
      <c r="D85" s="79"/>
      <c r="E85" s="79"/>
      <c r="F85" s="79"/>
      <c r="G85" s="79"/>
      <c r="L85" s="95"/>
    </row>
    <row r="86" spans="1:12" ht="22.5" customHeight="1">
      <c r="A86" s="77" t="s">
        <v>45</v>
      </c>
      <c r="B86" s="80">
        <v>2450</v>
      </c>
      <c r="C86" s="79">
        <v>683740</v>
      </c>
      <c r="D86" s="79">
        <v>5080220</v>
      </c>
      <c r="E86" s="79">
        <v>683740</v>
      </c>
      <c r="F86" s="79">
        <v>5080220</v>
      </c>
      <c r="G86" s="79"/>
      <c r="L86" s="95"/>
    </row>
    <row r="87" spans="1:12" ht="22.5" customHeight="1">
      <c r="A87" s="77" t="s">
        <v>46</v>
      </c>
      <c r="B87" s="78">
        <v>113</v>
      </c>
      <c r="C87" s="79">
        <v>47250</v>
      </c>
      <c r="D87" s="79">
        <v>348750</v>
      </c>
      <c r="E87" s="79">
        <v>47250</v>
      </c>
      <c r="F87" s="79">
        <v>348750</v>
      </c>
      <c r="G87" s="79"/>
      <c r="L87" s="95"/>
    </row>
    <row r="88" spans="1:12" ht="22.5" customHeight="1">
      <c r="A88" s="77" t="s">
        <v>47</v>
      </c>
      <c r="B88" s="78">
        <v>13</v>
      </c>
      <c r="C88" s="79">
        <v>7362</v>
      </c>
      <c r="D88" s="79">
        <v>91049.5</v>
      </c>
      <c r="E88" s="79">
        <v>7362</v>
      </c>
      <c r="F88" s="79">
        <v>91049.5</v>
      </c>
      <c r="G88" s="79"/>
      <c r="L88" s="95"/>
    </row>
    <row r="89" spans="1:7" ht="22.5" customHeight="1">
      <c r="A89" s="77" t="s">
        <v>366</v>
      </c>
      <c r="B89" s="78"/>
      <c r="C89" s="79"/>
      <c r="D89" s="79"/>
      <c r="E89" s="79"/>
      <c r="F89" s="79"/>
      <c r="G89" s="79"/>
    </row>
    <row r="90" spans="1:7" ht="22.5" customHeight="1">
      <c r="A90" s="77" t="s">
        <v>100</v>
      </c>
      <c r="B90" s="78">
        <v>15</v>
      </c>
      <c r="C90" s="79">
        <v>58250</v>
      </c>
      <c r="D90" s="79">
        <v>470250</v>
      </c>
      <c r="E90" s="79">
        <v>58250</v>
      </c>
      <c r="F90" s="79">
        <v>470250</v>
      </c>
      <c r="G90" s="79"/>
    </row>
    <row r="91" spans="1:7" ht="22.5" customHeight="1">
      <c r="A91" s="77" t="s">
        <v>367</v>
      </c>
      <c r="B91" s="78"/>
      <c r="C91" s="79">
        <v>0</v>
      </c>
      <c r="D91" s="79">
        <v>2000</v>
      </c>
      <c r="E91" s="79">
        <v>0</v>
      </c>
      <c r="F91" s="79">
        <v>2000</v>
      </c>
      <c r="G91" s="79"/>
    </row>
    <row r="92" spans="1:7" ht="22.5" customHeight="1">
      <c r="A92" s="77" t="s">
        <v>368</v>
      </c>
      <c r="B92" s="80"/>
      <c r="C92" s="79"/>
      <c r="D92" s="79"/>
      <c r="E92" s="79"/>
      <c r="F92" s="79"/>
      <c r="G92" s="79"/>
    </row>
    <row r="93" spans="1:7" ht="22.5" customHeight="1">
      <c r="A93" s="77" t="s">
        <v>369</v>
      </c>
      <c r="B93" s="78"/>
      <c r="C93" s="79"/>
      <c r="D93" s="79"/>
      <c r="E93" s="79"/>
      <c r="F93" s="79"/>
      <c r="G93" s="79"/>
    </row>
    <row r="94" spans="1:7" ht="22.5" customHeight="1">
      <c r="A94" s="77" t="s">
        <v>49</v>
      </c>
      <c r="B94" s="78">
        <v>34</v>
      </c>
      <c r="C94" s="79">
        <v>2020</v>
      </c>
      <c r="D94" s="79">
        <v>350630</v>
      </c>
      <c r="E94" s="79">
        <v>2100</v>
      </c>
      <c r="F94" s="79">
        <v>350610</v>
      </c>
      <c r="G94" s="79">
        <v>20</v>
      </c>
    </row>
    <row r="95" spans="1:7" ht="22.5" customHeight="1">
      <c r="A95" s="77" t="s">
        <v>370</v>
      </c>
      <c r="B95" s="78">
        <v>23</v>
      </c>
      <c r="C95" s="79">
        <v>950</v>
      </c>
      <c r="D95" s="79">
        <v>6830</v>
      </c>
      <c r="E95" s="79">
        <v>950</v>
      </c>
      <c r="F95" s="79">
        <v>6830</v>
      </c>
      <c r="G95" s="79"/>
    </row>
    <row r="96" spans="1:7" ht="22.5" customHeight="1">
      <c r="A96" s="77" t="s">
        <v>111</v>
      </c>
      <c r="B96" s="78"/>
      <c r="C96" s="79"/>
      <c r="D96" s="79"/>
      <c r="E96" s="79"/>
      <c r="F96" s="79"/>
      <c r="G96" s="79"/>
    </row>
    <row r="97" spans="1:7" ht="22.5" customHeight="1">
      <c r="A97" s="77" t="s">
        <v>50</v>
      </c>
      <c r="B97" s="78"/>
      <c r="C97" s="79"/>
      <c r="D97" s="79"/>
      <c r="E97" s="79"/>
      <c r="F97" s="79"/>
      <c r="G97" s="79"/>
    </row>
    <row r="98" spans="1:7" ht="22.5" customHeight="1">
      <c r="A98" s="77" t="s">
        <v>51</v>
      </c>
      <c r="B98" s="78"/>
      <c r="C98" s="79">
        <v>0</v>
      </c>
      <c r="D98" s="79">
        <v>120756</v>
      </c>
      <c r="E98" s="79">
        <v>0</v>
      </c>
      <c r="F98" s="79">
        <v>120756</v>
      </c>
      <c r="G98" s="79"/>
    </row>
    <row r="99" spans="1:7" ht="22.5" customHeight="1">
      <c r="A99" s="77" t="s">
        <v>52</v>
      </c>
      <c r="B99" s="78"/>
      <c r="C99" s="79"/>
      <c r="D99" s="79"/>
      <c r="E99" s="79"/>
      <c r="F99" s="79"/>
      <c r="G99" s="79"/>
    </row>
    <row r="100" spans="1:7" ht="22.5" customHeight="1">
      <c r="A100" s="77" t="s">
        <v>53</v>
      </c>
      <c r="B100" s="78"/>
      <c r="C100" s="79">
        <v>0</v>
      </c>
      <c r="D100" s="79">
        <v>51760</v>
      </c>
      <c r="E100" s="79">
        <v>0</v>
      </c>
      <c r="F100" s="79">
        <v>51760</v>
      </c>
      <c r="G100" s="79"/>
    </row>
    <row r="101" spans="1:11" ht="22.5" customHeight="1">
      <c r="A101" s="77" t="s">
        <v>91</v>
      </c>
      <c r="B101" s="78"/>
      <c r="C101" s="79"/>
      <c r="D101" s="79"/>
      <c r="E101" s="79"/>
      <c r="F101" s="79"/>
      <c r="G101" s="79"/>
      <c r="K101" s="95"/>
    </row>
    <row r="102" spans="1:7" ht="22.5" customHeight="1">
      <c r="A102" s="77" t="s">
        <v>92</v>
      </c>
      <c r="B102" s="78">
        <v>2</v>
      </c>
      <c r="C102" s="79">
        <v>1780</v>
      </c>
      <c r="D102" s="79">
        <v>88470</v>
      </c>
      <c r="E102" s="79">
        <v>1780</v>
      </c>
      <c r="F102" s="79">
        <v>88470</v>
      </c>
      <c r="G102" s="79"/>
    </row>
    <row r="103" spans="1:7" ht="22.5" customHeight="1">
      <c r="A103" s="77" t="s">
        <v>371</v>
      </c>
      <c r="B103" s="78"/>
      <c r="C103" s="79">
        <v>0</v>
      </c>
      <c r="D103" s="79">
        <v>112200</v>
      </c>
      <c r="E103" s="79">
        <v>0</v>
      </c>
      <c r="F103" s="79">
        <v>112200</v>
      </c>
      <c r="G103" s="79"/>
    </row>
    <row r="104" spans="1:7" ht="22.5" customHeight="1">
      <c r="A104" s="77" t="s">
        <v>372</v>
      </c>
      <c r="B104" s="78">
        <v>1</v>
      </c>
      <c r="C104" s="91">
        <v>75</v>
      </c>
      <c r="D104" s="79">
        <v>380</v>
      </c>
      <c r="E104" s="91">
        <v>75</v>
      </c>
      <c r="F104" s="79">
        <v>380</v>
      </c>
      <c r="G104" s="79"/>
    </row>
    <row r="105" spans="1:7" ht="22.5" customHeight="1">
      <c r="A105" s="77" t="s">
        <v>87</v>
      </c>
      <c r="B105" s="78"/>
      <c r="C105" s="91"/>
      <c r="D105" s="79"/>
      <c r="E105" s="91"/>
      <c r="F105" s="79"/>
      <c r="G105" s="79"/>
    </row>
    <row r="106" spans="1:7" ht="22.5" customHeight="1">
      <c r="A106" s="77" t="s">
        <v>88</v>
      </c>
      <c r="B106" s="78"/>
      <c r="C106" s="79">
        <v>0</v>
      </c>
      <c r="D106" s="79">
        <v>24000</v>
      </c>
      <c r="E106" s="79">
        <v>0</v>
      </c>
      <c r="F106" s="79">
        <v>24000</v>
      </c>
      <c r="G106" s="79"/>
    </row>
    <row r="107" spans="1:7" ht="22.5" customHeight="1">
      <c r="A107" s="77" t="s">
        <v>112</v>
      </c>
      <c r="B107" s="78"/>
      <c r="C107" s="79"/>
      <c r="D107" s="79"/>
      <c r="E107" s="79"/>
      <c r="F107" s="79"/>
      <c r="G107" s="79"/>
    </row>
    <row r="108" spans="1:7" ht="22.5" customHeight="1">
      <c r="A108" s="77" t="s">
        <v>55</v>
      </c>
      <c r="B108" s="78">
        <v>389</v>
      </c>
      <c r="C108" s="79">
        <v>104006</v>
      </c>
      <c r="D108" s="79">
        <v>1095569</v>
      </c>
      <c r="E108" s="79">
        <v>104006</v>
      </c>
      <c r="F108" s="79">
        <v>1095569</v>
      </c>
      <c r="G108" s="79"/>
    </row>
    <row r="109" spans="1:7" ht="22.5" customHeight="1">
      <c r="A109" s="77" t="s">
        <v>113</v>
      </c>
      <c r="B109" s="78"/>
      <c r="C109" s="79"/>
      <c r="D109" s="79"/>
      <c r="E109" s="79"/>
      <c r="F109" s="79"/>
      <c r="G109" s="79"/>
    </row>
    <row r="110" spans="1:7" ht="22.5" customHeight="1">
      <c r="A110" s="77" t="s">
        <v>56</v>
      </c>
      <c r="B110" s="80"/>
      <c r="C110" s="79">
        <v>0</v>
      </c>
      <c r="D110" s="79">
        <v>49860</v>
      </c>
      <c r="E110" s="79">
        <v>0</v>
      </c>
      <c r="F110" s="79">
        <v>49860</v>
      </c>
      <c r="G110" s="79"/>
    </row>
    <row r="111" spans="1:7" ht="22.5" customHeight="1">
      <c r="A111" s="77" t="s">
        <v>195</v>
      </c>
      <c r="B111" s="80"/>
      <c r="C111" s="79"/>
      <c r="D111" s="79"/>
      <c r="E111" s="79"/>
      <c r="F111" s="79"/>
      <c r="G111" s="79"/>
    </row>
    <row r="112" spans="1:7" ht="22.5" customHeight="1">
      <c r="A112" s="77" t="s">
        <v>196</v>
      </c>
      <c r="B112" s="78">
        <v>2</v>
      </c>
      <c r="C112" s="91">
        <v>40</v>
      </c>
      <c r="D112" s="91">
        <v>12360</v>
      </c>
      <c r="E112" s="91">
        <v>40</v>
      </c>
      <c r="F112" s="91">
        <v>12360</v>
      </c>
      <c r="G112" s="79"/>
    </row>
    <row r="113" spans="1:7" ht="22.5" customHeight="1">
      <c r="A113" s="77" t="s">
        <v>334</v>
      </c>
      <c r="B113" s="78"/>
      <c r="C113" s="79"/>
      <c r="D113" s="79"/>
      <c r="E113" s="79"/>
      <c r="F113" s="79"/>
      <c r="G113" s="79"/>
    </row>
    <row r="114" spans="1:7" ht="22.5" customHeight="1">
      <c r="A114" s="77" t="s">
        <v>197</v>
      </c>
      <c r="B114" s="72">
        <v>2</v>
      </c>
      <c r="C114" s="94">
        <v>25040</v>
      </c>
      <c r="D114" s="94">
        <v>98940</v>
      </c>
      <c r="E114" s="94">
        <v>25040</v>
      </c>
      <c r="F114" s="94">
        <v>98940</v>
      </c>
      <c r="G114" s="94"/>
    </row>
    <row r="115" spans="1:7" ht="22.5" customHeight="1">
      <c r="A115" s="54" t="s">
        <v>90</v>
      </c>
      <c r="B115" s="93">
        <f aca="true" t="shared" si="4" ref="B115:G115">SUM(B86:B114)</f>
        <v>3044</v>
      </c>
      <c r="C115" s="73">
        <f t="shared" si="4"/>
        <v>930513</v>
      </c>
      <c r="D115" s="73">
        <f t="shared" si="4"/>
        <v>8004024.5</v>
      </c>
      <c r="E115" s="94">
        <f t="shared" si="4"/>
        <v>930593</v>
      </c>
      <c r="F115" s="94">
        <f t="shared" si="4"/>
        <v>8004004.5</v>
      </c>
      <c r="G115" s="94">
        <f t="shared" si="4"/>
        <v>20</v>
      </c>
    </row>
    <row r="116" spans="1:7" ht="22.5" customHeight="1">
      <c r="A116" s="147" t="s">
        <v>70</v>
      </c>
      <c r="B116" s="147"/>
      <c r="C116" s="147"/>
      <c r="D116" s="147"/>
      <c r="E116" s="147"/>
      <c r="F116" s="147"/>
      <c r="G116" s="147"/>
    </row>
    <row r="117" spans="1:7" ht="22.5" customHeight="1">
      <c r="A117" s="98"/>
      <c r="B117" s="99"/>
      <c r="C117" s="100"/>
      <c r="D117" s="100"/>
      <c r="E117" s="100"/>
      <c r="F117" s="100"/>
      <c r="G117" s="101"/>
    </row>
    <row r="118" spans="1:7" ht="22.5" customHeight="1">
      <c r="A118" s="68"/>
      <c r="B118" s="69" t="s">
        <v>78</v>
      </c>
      <c r="C118" s="146" t="s">
        <v>31</v>
      </c>
      <c r="D118" s="146"/>
      <c r="E118" s="146" t="s">
        <v>32</v>
      </c>
      <c r="F118" s="146"/>
      <c r="G118" s="102" t="s">
        <v>33</v>
      </c>
    </row>
    <row r="119" spans="1:7" ht="22.5" customHeight="1">
      <c r="A119" s="72" t="s">
        <v>35</v>
      </c>
      <c r="B119" s="72" t="s">
        <v>79</v>
      </c>
      <c r="C119" s="73" t="s">
        <v>9</v>
      </c>
      <c r="D119" s="73" t="s">
        <v>36</v>
      </c>
      <c r="E119" s="73" t="s">
        <v>9</v>
      </c>
      <c r="F119" s="73" t="s">
        <v>36</v>
      </c>
      <c r="G119" s="73" t="s">
        <v>34</v>
      </c>
    </row>
    <row r="120" spans="1:7" ht="22.5" customHeight="1">
      <c r="A120" s="74" t="s">
        <v>114</v>
      </c>
      <c r="B120" s="75"/>
      <c r="C120" s="76"/>
      <c r="D120" s="76"/>
      <c r="E120" s="76"/>
      <c r="F120" s="76"/>
      <c r="G120" s="76"/>
    </row>
    <row r="121" spans="1:7" ht="22.5" customHeight="1">
      <c r="A121" s="77" t="s">
        <v>82</v>
      </c>
      <c r="B121" s="78">
        <v>4</v>
      </c>
      <c r="C121" s="79">
        <v>90306</v>
      </c>
      <c r="D121" s="79">
        <v>583836</v>
      </c>
      <c r="E121" s="79">
        <v>90306</v>
      </c>
      <c r="F121" s="79">
        <v>583836</v>
      </c>
      <c r="G121" s="79"/>
    </row>
    <row r="122" spans="1:7" ht="22.5" customHeight="1">
      <c r="A122" s="77" t="s">
        <v>59</v>
      </c>
      <c r="B122" s="78"/>
      <c r="C122" s="91">
        <v>0</v>
      </c>
      <c r="D122" s="91">
        <v>54093.83</v>
      </c>
      <c r="E122" s="91">
        <v>0</v>
      </c>
      <c r="F122" s="91">
        <v>54093.83</v>
      </c>
      <c r="G122" s="79"/>
    </row>
    <row r="123" spans="1:7" ht="22.5" customHeight="1">
      <c r="A123" s="87" t="s">
        <v>60</v>
      </c>
      <c r="B123" s="88"/>
      <c r="C123" s="89"/>
      <c r="D123" s="89"/>
      <c r="E123" s="89"/>
      <c r="F123" s="89"/>
      <c r="G123" s="89"/>
    </row>
    <row r="124" spans="1:7" ht="22.5" customHeight="1">
      <c r="A124" s="110" t="s">
        <v>61</v>
      </c>
      <c r="B124" s="106">
        <f>SUM(B116:B123)</f>
        <v>4</v>
      </c>
      <c r="C124" s="86">
        <f>SUM(C121:C123)</f>
        <v>90306</v>
      </c>
      <c r="D124" s="86">
        <f>SUM(D121:D123)</f>
        <v>637929.83</v>
      </c>
      <c r="E124" s="86">
        <f>SUM(E121:E123)</f>
        <v>90306</v>
      </c>
      <c r="F124" s="86">
        <f>SUM(F121:F123)</f>
        <v>637929.83</v>
      </c>
      <c r="G124" s="86">
        <f>SUM(G120:G123)</f>
        <v>0</v>
      </c>
    </row>
    <row r="125" spans="1:8" ht="22.5" customHeight="1">
      <c r="A125" s="87" t="s">
        <v>115</v>
      </c>
      <c r="B125" s="88"/>
      <c r="C125" s="89"/>
      <c r="D125" s="89"/>
      <c r="E125" s="89"/>
      <c r="F125" s="89"/>
      <c r="G125" s="89"/>
      <c r="H125" s="7"/>
    </row>
    <row r="126" spans="1:8" ht="22.5" customHeight="1">
      <c r="A126" s="107" t="s">
        <v>62</v>
      </c>
      <c r="B126" s="108"/>
      <c r="C126" s="109">
        <v>0</v>
      </c>
      <c r="D126" s="109">
        <v>241500.52</v>
      </c>
      <c r="E126" s="109">
        <v>0</v>
      </c>
      <c r="F126" s="91">
        <v>241500.52</v>
      </c>
      <c r="G126" s="79"/>
      <c r="H126" s="7"/>
    </row>
    <row r="127" spans="1:7" ht="21.75">
      <c r="A127" s="77" t="s">
        <v>63</v>
      </c>
      <c r="B127" s="122"/>
      <c r="C127" s="109">
        <v>0</v>
      </c>
      <c r="D127" s="109">
        <v>0</v>
      </c>
      <c r="E127" s="109">
        <v>0</v>
      </c>
      <c r="F127" s="91">
        <v>0</v>
      </c>
      <c r="G127" s="79"/>
    </row>
    <row r="128" spans="1:7" ht="21.75">
      <c r="A128" s="77" t="s">
        <v>377</v>
      </c>
      <c r="B128" s="122"/>
      <c r="C128" s="109">
        <v>0</v>
      </c>
      <c r="D128" s="109">
        <v>23000</v>
      </c>
      <c r="E128" s="109">
        <v>0</v>
      </c>
      <c r="F128" s="91">
        <v>23000</v>
      </c>
      <c r="G128" s="79"/>
    </row>
    <row r="129" spans="1:8" ht="22.5" customHeight="1">
      <c r="A129" s="77" t="s">
        <v>383</v>
      </c>
      <c r="B129" s="78">
        <v>14</v>
      </c>
      <c r="C129" s="79">
        <v>8500</v>
      </c>
      <c r="D129" s="79">
        <v>548803.01</v>
      </c>
      <c r="E129" s="79">
        <v>8500</v>
      </c>
      <c r="F129" s="79">
        <v>548803.01</v>
      </c>
      <c r="G129" s="79"/>
      <c r="H129" s="7"/>
    </row>
    <row r="130" spans="1:8" ht="22.5" customHeight="1">
      <c r="A130" s="77" t="s">
        <v>227</v>
      </c>
      <c r="B130" s="72">
        <v>2</v>
      </c>
      <c r="C130" s="94">
        <v>12664.17</v>
      </c>
      <c r="D130" s="94">
        <v>136130.69</v>
      </c>
      <c r="E130" s="94">
        <v>12664.17</v>
      </c>
      <c r="F130" s="94">
        <v>136130.69</v>
      </c>
      <c r="G130" s="94"/>
      <c r="H130" s="7"/>
    </row>
    <row r="131" spans="1:8" ht="22.5" customHeight="1">
      <c r="A131" s="110" t="s">
        <v>66</v>
      </c>
      <c r="B131" s="72">
        <f>SUM(B126:B130)</f>
        <v>16</v>
      </c>
      <c r="C131" s="73">
        <f>SUM(C126:C130)</f>
        <v>21164.17</v>
      </c>
      <c r="D131" s="73">
        <f>SUM(D126:D130)</f>
        <v>949434.22</v>
      </c>
      <c r="E131" s="73">
        <f>SUM(E126:E130)</f>
        <v>21164.17</v>
      </c>
      <c r="F131" s="73">
        <f>SUM(F126:F130)</f>
        <v>949434.22</v>
      </c>
      <c r="G131" s="94"/>
      <c r="H131" s="7"/>
    </row>
    <row r="132" spans="1:8" ht="22.5" customHeight="1">
      <c r="A132" s="110" t="s">
        <v>67</v>
      </c>
      <c r="B132" s="111">
        <f aca="true" t="shared" si="5" ref="B132:G132">SUM(B83+B115+B124+B131)</f>
        <v>4625</v>
      </c>
      <c r="C132" s="70">
        <f t="shared" si="5"/>
        <v>7937631.73</v>
      </c>
      <c r="D132" s="70">
        <f t="shared" si="5"/>
        <v>43166552.20999999</v>
      </c>
      <c r="E132" s="70">
        <f t="shared" si="5"/>
        <v>7923577.9399999995</v>
      </c>
      <c r="F132" s="70">
        <f t="shared" si="5"/>
        <v>43152398.419999994</v>
      </c>
      <c r="G132" s="70">
        <f t="shared" si="5"/>
        <v>14153.789999999999</v>
      </c>
      <c r="H132" s="7"/>
    </row>
    <row r="133" spans="1:8" ht="22.5" customHeight="1">
      <c r="A133" s="110" t="s">
        <v>174</v>
      </c>
      <c r="B133" s="106"/>
      <c r="C133" s="86">
        <v>635.33</v>
      </c>
      <c r="D133" s="86">
        <v>13481.56</v>
      </c>
      <c r="E133" s="86">
        <v>635.33</v>
      </c>
      <c r="F133" s="86">
        <v>13481.56</v>
      </c>
      <c r="G133" s="86"/>
      <c r="H133" s="7"/>
    </row>
    <row r="134" spans="1:8" ht="22.5" customHeight="1" thickBot="1">
      <c r="A134" s="112" t="s">
        <v>69</v>
      </c>
      <c r="B134" s="113">
        <f>+B132</f>
        <v>4625</v>
      </c>
      <c r="C134" s="114">
        <f>C132-C133</f>
        <v>7936996.4</v>
      </c>
      <c r="D134" s="114">
        <f>D132-D133</f>
        <v>43153070.64999999</v>
      </c>
      <c r="E134" s="114">
        <f>E132-E133</f>
        <v>7922942.609999999</v>
      </c>
      <c r="F134" s="114">
        <f>F132-F133</f>
        <v>43138916.85999999</v>
      </c>
      <c r="G134" s="114">
        <f>G132-G133</f>
        <v>14153.789999999999</v>
      </c>
      <c r="H134" s="7"/>
    </row>
    <row r="135" spans="1:8" ht="22.5" customHeight="1" thickTop="1">
      <c r="A135" s="135"/>
      <c r="B135" s="136"/>
      <c r="C135" s="97"/>
      <c r="D135" s="97"/>
      <c r="E135" s="97"/>
      <c r="F135" s="97"/>
      <c r="G135" s="97"/>
      <c r="H135" s="14"/>
    </row>
    <row r="136" spans="1:8" ht="22.5" customHeight="1">
      <c r="A136" s="134"/>
      <c r="B136" s="115"/>
      <c r="C136" s="97"/>
      <c r="D136" s="97"/>
      <c r="E136" s="97"/>
      <c r="F136" s="97"/>
      <c r="G136" s="97"/>
      <c r="H136" s="14"/>
    </row>
    <row r="137" spans="1:8" ht="22.5" customHeight="1">
      <c r="A137" s="64"/>
      <c r="B137" s="66"/>
      <c r="C137" s="97"/>
      <c r="D137" s="97" t="s">
        <v>12</v>
      </c>
      <c r="E137" s="97"/>
      <c r="F137" s="97"/>
      <c r="G137" s="97"/>
      <c r="H137" s="14"/>
    </row>
    <row r="138" spans="1:8" ht="22.5" customHeight="1">
      <c r="A138" s="64" t="s">
        <v>324</v>
      </c>
      <c r="B138" s="66"/>
      <c r="C138" s="97"/>
      <c r="D138" s="97" t="s">
        <v>325</v>
      </c>
      <c r="E138" s="97"/>
      <c r="F138" s="97"/>
      <c r="G138" s="97"/>
      <c r="H138" s="14"/>
    </row>
    <row r="139" spans="1:8" s="65" customFormat="1" ht="22.5" customHeight="1">
      <c r="A139" s="128" t="s">
        <v>222</v>
      </c>
      <c r="B139" s="129"/>
      <c r="C139" s="67"/>
      <c r="D139" s="97" t="s">
        <v>11</v>
      </c>
      <c r="E139" s="97"/>
      <c r="F139" s="97"/>
      <c r="G139" s="97"/>
      <c r="H139" s="61"/>
    </row>
    <row r="140" spans="1:8" ht="22.5" customHeight="1">
      <c r="A140" s="64"/>
      <c r="B140" s="66"/>
      <c r="C140" s="67"/>
      <c r="D140" s="97" t="s">
        <v>10</v>
      </c>
      <c r="E140" s="97"/>
      <c r="F140" s="97"/>
      <c r="G140" s="97"/>
      <c r="H140" s="14"/>
    </row>
    <row r="141" spans="1:8" ht="22.5" customHeight="1">
      <c r="A141" s="64"/>
      <c r="B141" s="66"/>
      <c r="C141" s="67"/>
      <c r="D141" s="97"/>
      <c r="E141" s="97"/>
      <c r="F141" s="97"/>
      <c r="G141" s="97"/>
      <c r="H141" s="14"/>
    </row>
    <row r="142" spans="1:8" ht="22.5" customHeight="1">
      <c r="A142" s="134" t="s">
        <v>322</v>
      </c>
      <c r="B142" s="115"/>
      <c r="C142" s="97"/>
      <c r="D142" s="97"/>
      <c r="E142" s="97"/>
      <c r="F142" s="97"/>
      <c r="G142" s="97"/>
      <c r="H142" s="14"/>
    </row>
    <row r="143" spans="1:8" ht="22.5" customHeight="1">
      <c r="A143" s="95" t="s">
        <v>340</v>
      </c>
      <c r="B143" s="137" t="s">
        <v>78</v>
      </c>
      <c r="C143" s="97">
        <v>7936996.4</v>
      </c>
      <c r="D143" s="97"/>
      <c r="E143" s="97"/>
      <c r="F143" s="97"/>
      <c r="G143" s="97"/>
      <c r="H143" s="14"/>
    </row>
    <row r="144" spans="1:8" ht="22.5" customHeight="1">
      <c r="A144" s="95" t="s">
        <v>329</v>
      </c>
      <c r="B144" s="137" t="s">
        <v>78</v>
      </c>
      <c r="C144" s="97">
        <v>7924332.23</v>
      </c>
      <c r="D144" s="97"/>
      <c r="E144" s="97"/>
      <c r="F144" s="97"/>
      <c r="G144" s="97"/>
      <c r="H144" s="14"/>
    </row>
    <row r="145" spans="1:8" ht="22.5" customHeight="1" thickBot="1">
      <c r="A145" s="95" t="s">
        <v>341</v>
      </c>
      <c r="B145" s="115"/>
      <c r="C145" s="138">
        <f>SUM(C143-C144)</f>
        <v>12664.169999999925</v>
      </c>
      <c r="D145" s="97"/>
      <c r="E145" s="97"/>
      <c r="F145" s="97"/>
      <c r="G145" s="97"/>
      <c r="H145" s="14"/>
    </row>
    <row r="146" spans="1:8" ht="22.5" customHeight="1" thickTop="1">
      <c r="A146" s="145" t="s">
        <v>58</v>
      </c>
      <c r="B146" s="145"/>
      <c r="C146" s="145"/>
      <c r="D146" s="145"/>
      <c r="E146" s="145"/>
      <c r="F146" s="145"/>
      <c r="G146" s="145"/>
      <c r="H146" s="14"/>
    </row>
    <row r="147" spans="1:8" ht="22.5" customHeight="1">
      <c r="A147" s="145" t="s">
        <v>378</v>
      </c>
      <c r="B147" s="145"/>
      <c r="C147" s="145"/>
      <c r="D147" s="145"/>
      <c r="E147" s="145"/>
      <c r="F147" s="145"/>
      <c r="G147" s="145"/>
      <c r="H147" s="14"/>
    </row>
    <row r="148" spans="1:8" ht="22.5" customHeight="1">
      <c r="A148" s="142"/>
      <c r="B148" s="143" t="s">
        <v>78</v>
      </c>
      <c r="C148" s="146" t="s">
        <v>31</v>
      </c>
      <c r="D148" s="146"/>
      <c r="E148" s="146" t="s">
        <v>32</v>
      </c>
      <c r="F148" s="146"/>
      <c r="G148" s="71" t="s">
        <v>33</v>
      </c>
      <c r="H148" s="14"/>
    </row>
    <row r="149" spans="1:8" ht="22.5" customHeight="1">
      <c r="A149" s="72" t="s">
        <v>35</v>
      </c>
      <c r="B149" s="72" t="s">
        <v>79</v>
      </c>
      <c r="C149" s="73" t="s">
        <v>9</v>
      </c>
      <c r="D149" s="73" t="s">
        <v>36</v>
      </c>
      <c r="E149" s="73" t="s">
        <v>9</v>
      </c>
      <c r="F149" s="73" t="s">
        <v>36</v>
      </c>
      <c r="G149" s="73" t="s">
        <v>34</v>
      </c>
      <c r="H149" s="14"/>
    </row>
    <row r="150" spans="1:8" ht="22.5" customHeight="1">
      <c r="A150" s="74" t="s">
        <v>108</v>
      </c>
      <c r="B150" s="75"/>
      <c r="C150" s="76"/>
      <c r="D150" s="76"/>
      <c r="E150" s="76"/>
      <c r="F150" s="76"/>
      <c r="G150" s="76"/>
      <c r="H150" s="14"/>
    </row>
    <row r="151" spans="1:8" ht="22.5" customHeight="1">
      <c r="A151" s="77" t="s">
        <v>37</v>
      </c>
      <c r="B151" s="78">
        <v>21</v>
      </c>
      <c r="C151" s="79">
        <v>717115</v>
      </c>
      <c r="D151" s="79">
        <v>7264731.17</v>
      </c>
      <c r="E151" s="79">
        <v>717115</v>
      </c>
      <c r="F151" s="79">
        <v>7264731.17</v>
      </c>
      <c r="G151" s="79"/>
      <c r="H151" s="14"/>
    </row>
    <row r="152" spans="1:8" ht="22.5" customHeight="1">
      <c r="A152" s="77" t="s">
        <v>39</v>
      </c>
      <c r="B152" s="80">
        <v>18</v>
      </c>
      <c r="C152" s="79">
        <v>3299.01</v>
      </c>
      <c r="D152" s="79">
        <v>272921.03</v>
      </c>
      <c r="E152" s="79">
        <v>3370.23</v>
      </c>
      <c r="F152" s="79">
        <v>272921.03</v>
      </c>
      <c r="G152" s="79"/>
      <c r="H152" s="14"/>
    </row>
    <row r="153" spans="1:8" ht="22.5" customHeight="1">
      <c r="A153" s="77" t="s">
        <v>41</v>
      </c>
      <c r="B153" s="78">
        <v>42</v>
      </c>
      <c r="C153" s="79">
        <v>432334.8</v>
      </c>
      <c r="D153" s="79">
        <v>16780961.49</v>
      </c>
      <c r="E153" s="79">
        <v>432334.8</v>
      </c>
      <c r="F153" s="79">
        <v>16780961.49</v>
      </c>
      <c r="G153" s="79"/>
      <c r="H153" s="14"/>
    </row>
    <row r="154" spans="1:8" ht="22.5" customHeight="1">
      <c r="A154" s="77" t="s">
        <v>374</v>
      </c>
      <c r="B154" s="78">
        <v>298</v>
      </c>
      <c r="C154" s="79">
        <v>886947.09</v>
      </c>
      <c r="D154" s="79">
        <v>10539179.89</v>
      </c>
      <c r="E154" s="79">
        <v>898224.75</v>
      </c>
      <c r="F154" s="79">
        <v>10536394.98</v>
      </c>
      <c r="G154" s="79">
        <v>2784.91</v>
      </c>
      <c r="H154" s="14"/>
    </row>
    <row r="155" spans="1:8" ht="22.5" customHeight="1">
      <c r="A155" s="77" t="s">
        <v>375</v>
      </c>
      <c r="B155" s="69">
        <v>6</v>
      </c>
      <c r="C155" s="130">
        <v>72336.22</v>
      </c>
      <c r="D155" s="130">
        <v>829402.2</v>
      </c>
      <c r="E155" s="130">
        <v>72336.22</v>
      </c>
      <c r="F155" s="130">
        <v>829402.2</v>
      </c>
      <c r="G155" s="130"/>
      <c r="H155" s="14"/>
    </row>
    <row r="156" spans="1:8" ht="22.5" customHeight="1">
      <c r="A156" s="110" t="s">
        <v>44</v>
      </c>
      <c r="B156" s="85">
        <f aca="true" t="shared" si="6" ref="B156:G156">SUM(B151:B155)</f>
        <v>385</v>
      </c>
      <c r="C156" s="86">
        <f t="shared" si="6"/>
        <v>2112032.12</v>
      </c>
      <c r="D156" s="86">
        <f t="shared" si="6"/>
        <v>35687195.78</v>
      </c>
      <c r="E156" s="86">
        <f t="shared" si="6"/>
        <v>2123381</v>
      </c>
      <c r="F156" s="86">
        <f t="shared" si="6"/>
        <v>35684410.870000005</v>
      </c>
      <c r="G156" s="86">
        <f t="shared" si="6"/>
        <v>2784.91</v>
      </c>
      <c r="H156" s="14"/>
    </row>
    <row r="157" spans="1:8" ht="22.5" customHeight="1">
      <c r="A157" s="87" t="s">
        <v>321</v>
      </c>
      <c r="B157" s="88"/>
      <c r="C157" s="89"/>
      <c r="D157" s="89"/>
      <c r="E157" s="89"/>
      <c r="F157" s="89"/>
      <c r="G157" s="89"/>
      <c r="H157" s="14"/>
    </row>
    <row r="158" spans="1:7" ht="22.5" customHeight="1">
      <c r="A158" s="77" t="s">
        <v>110</v>
      </c>
      <c r="B158" s="78"/>
      <c r="C158" s="79"/>
      <c r="D158" s="79"/>
      <c r="E158" s="79"/>
      <c r="F158" s="79"/>
      <c r="G158" s="79"/>
    </row>
    <row r="159" spans="1:7" ht="22.5" customHeight="1">
      <c r="A159" s="77" t="s">
        <v>45</v>
      </c>
      <c r="B159" s="80">
        <v>1280</v>
      </c>
      <c r="C159" s="79">
        <v>525880</v>
      </c>
      <c r="D159" s="79">
        <v>5606100</v>
      </c>
      <c r="E159" s="79">
        <v>525880</v>
      </c>
      <c r="F159" s="79">
        <v>5606100</v>
      </c>
      <c r="G159" s="79"/>
    </row>
    <row r="160" spans="1:7" ht="22.5" customHeight="1">
      <c r="A160" s="77" t="s">
        <v>46</v>
      </c>
      <c r="B160" s="78">
        <v>109</v>
      </c>
      <c r="C160" s="79">
        <v>37500</v>
      </c>
      <c r="D160" s="79">
        <v>386250</v>
      </c>
      <c r="E160" s="79">
        <v>37000</v>
      </c>
      <c r="F160" s="79">
        <v>385750</v>
      </c>
      <c r="G160" s="79">
        <v>500</v>
      </c>
    </row>
    <row r="161" spans="1:7" ht="22.5" customHeight="1">
      <c r="A161" s="77" t="s">
        <v>47</v>
      </c>
      <c r="B161" s="78">
        <v>10</v>
      </c>
      <c r="C161" s="79">
        <v>13340.5</v>
      </c>
      <c r="D161" s="79">
        <v>104390</v>
      </c>
      <c r="E161" s="79">
        <v>13340.5</v>
      </c>
      <c r="F161" s="79">
        <v>104390</v>
      </c>
      <c r="G161" s="79"/>
    </row>
    <row r="162" spans="1:8" ht="22.5" customHeight="1">
      <c r="A162" s="77" t="s">
        <v>366</v>
      </c>
      <c r="B162" s="78"/>
      <c r="C162" s="79"/>
      <c r="D162" s="79"/>
      <c r="E162" s="79"/>
      <c r="F162" s="79"/>
      <c r="G162" s="79"/>
      <c r="H162" s="14"/>
    </row>
    <row r="163" spans="1:8" ht="22.5" customHeight="1">
      <c r="A163" s="77" t="s">
        <v>100</v>
      </c>
      <c r="B163" s="78">
        <v>10</v>
      </c>
      <c r="C163" s="79">
        <v>39000</v>
      </c>
      <c r="D163" s="79">
        <v>509250</v>
      </c>
      <c r="E163" s="79">
        <v>39000</v>
      </c>
      <c r="F163" s="79">
        <v>509250</v>
      </c>
      <c r="G163" s="79"/>
      <c r="H163" s="14"/>
    </row>
    <row r="164" spans="1:8" ht="22.5" customHeight="1">
      <c r="A164" s="77" t="s">
        <v>367</v>
      </c>
      <c r="B164" s="78"/>
      <c r="C164" s="79">
        <v>0</v>
      </c>
      <c r="D164" s="79">
        <v>2000</v>
      </c>
      <c r="E164" s="79">
        <v>0</v>
      </c>
      <c r="F164" s="79">
        <v>2000</v>
      </c>
      <c r="G164" s="79"/>
      <c r="H164" s="14"/>
    </row>
    <row r="165" spans="1:8" ht="22.5" customHeight="1">
      <c r="A165" s="77" t="s">
        <v>368</v>
      </c>
      <c r="B165" s="80"/>
      <c r="C165" s="79"/>
      <c r="D165" s="79"/>
      <c r="E165" s="79"/>
      <c r="F165" s="79"/>
      <c r="G165" s="79"/>
      <c r="H165" s="14"/>
    </row>
    <row r="166" spans="1:8" ht="22.5" customHeight="1">
      <c r="A166" s="77" t="s">
        <v>369</v>
      </c>
      <c r="B166" s="78"/>
      <c r="C166" s="79"/>
      <c r="D166" s="79"/>
      <c r="E166" s="79"/>
      <c r="F166" s="79"/>
      <c r="G166" s="79"/>
      <c r="H166" s="14"/>
    </row>
    <row r="167" spans="1:8" ht="22.5" customHeight="1">
      <c r="A167" s="77" t="s">
        <v>49</v>
      </c>
      <c r="B167" s="78">
        <v>33</v>
      </c>
      <c r="C167" s="79">
        <v>2030</v>
      </c>
      <c r="D167" s="79">
        <v>352660</v>
      </c>
      <c r="E167" s="79">
        <v>1880</v>
      </c>
      <c r="F167" s="79">
        <v>352490</v>
      </c>
      <c r="G167" s="79">
        <v>170</v>
      </c>
      <c r="H167" s="14"/>
    </row>
    <row r="168" spans="1:8" ht="22.5" customHeight="1">
      <c r="A168" s="77" t="s">
        <v>370</v>
      </c>
      <c r="B168" s="78">
        <v>23</v>
      </c>
      <c r="C168" s="79">
        <v>1070</v>
      </c>
      <c r="D168" s="79">
        <v>7900</v>
      </c>
      <c r="E168" s="79">
        <v>1070</v>
      </c>
      <c r="F168" s="79">
        <v>7900</v>
      </c>
      <c r="G168" s="79"/>
      <c r="H168" s="14"/>
    </row>
    <row r="169" spans="1:8" ht="22.5" customHeight="1">
      <c r="A169" s="77" t="s">
        <v>111</v>
      </c>
      <c r="B169" s="78"/>
      <c r="C169" s="79"/>
      <c r="D169" s="79"/>
      <c r="E169" s="79"/>
      <c r="F169" s="79"/>
      <c r="G169" s="79"/>
      <c r="H169" s="14"/>
    </row>
    <row r="170" spans="1:8" ht="22.5" customHeight="1">
      <c r="A170" s="77" t="s">
        <v>50</v>
      </c>
      <c r="B170" s="78"/>
      <c r="C170" s="79"/>
      <c r="D170" s="79"/>
      <c r="E170" s="79"/>
      <c r="F170" s="79"/>
      <c r="G170" s="79"/>
      <c r="H170" s="14"/>
    </row>
    <row r="171" spans="1:8" ht="22.5" customHeight="1">
      <c r="A171" s="77" t="s">
        <v>51</v>
      </c>
      <c r="B171" s="78"/>
      <c r="C171" s="79">
        <v>0</v>
      </c>
      <c r="D171" s="79">
        <v>120756</v>
      </c>
      <c r="E171" s="79">
        <v>0</v>
      </c>
      <c r="F171" s="79">
        <v>120756</v>
      </c>
      <c r="G171" s="79"/>
      <c r="H171" s="14"/>
    </row>
    <row r="172" spans="1:8" ht="22.5" customHeight="1">
      <c r="A172" s="77" t="s">
        <v>52</v>
      </c>
      <c r="B172" s="78"/>
      <c r="C172" s="79"/>
      <c r="D172" s="79"/>
      <c r="E172" s="79"/>
      <c r="F172" s="79"/>
      <c r="G172" s="79"/>
      <c r="H172" s="14"/>
    </row>
    <row r="173" spans="1:8" ht="22.5" customHeight="1">
      <c r="A173" s="77" t="s">
        <v>53</v>
      </c>
      <c r="B173" s="78">
        <v>1</v>
      </c>
      <c r="C173" s="79">
        <v>2000</v>
      </c>
      <c r="D173" s="79">
        <v>53760</v>
      </c>
      <c r="E173" s="79">
        <v>2000</v>
      </c>
      <c r="F173" s="79">
        <v>53760</v>
      </c>
      <c r="G173" s="79"/>
      <c r="H173" s="14"/>
    </row>
    <row r="174" spans="1:8" ht="22.5" customHeight="1">
      <c r="A174" s="77" t="s">
        <v>91</v>
      </c>
      <c r="B174" s="78"/>
      <c r="C174" s="79"/>
      <c r="D174" s="79"/>
      <c r="E174" s="79"/>
      <c r="F174" s="79"/>
      <c r="G174" s="79"/>
      <c r="H174" s="14"/>
    </row>
    <row r="175" spans="1:8" ht="22.5" customHeight="1">
      <c r="A175" s="77" t="s">
        <v>92</v>
      </c>
      <c r="B175" s="78"/>
      <c r="C175" s="79">
        <v>0</v>
      </c>
      <c r="D175" s="79">
        <v>88470</v>
      </c>
      <c r="E175" s="79">
        <v>0</v>
      </c>
      <c r="F175" s="79">
        <v>88470</v>
      </c>
      <c r="G175" s="79"/>
      <c r="H175" s="14"/>
    </row>
    <row r="176" spans="1:8" ht="22.5" customHeight="1">
      <c r="A176" s="77" t="s">
        <v>371</v>
      </c>
      <c r="B176" s="78"/>
      <c r="C176" s="79">
        <v>0</v>
      </c>
      <c r="D176" s="79">
        <v>112200</v>
      </c>
      <c r="E176" s="79">
        <v>0</v>
      </c>
      <c r="F176" s="79">
        <v>112200</v>
      </c>
      <c r="G176" s="79"/>
      <c r="H176" s="14"/>
    </row>
    <row r="177" spans="1:7" ht="22.5" customHeight="1">
      <c r="A177" s="77" t="s">
        <v>372</v>
      </c>
      <c r="B177" s="78"/>
      <c r="C177" s="91">
        <v>0</v>
      </c>
      <c r="D177" s="79">
        <v>380</v>
      </c>
      <c r="E177" s="91">
        <v>0</v>
      </c>
      <c r="F177" s="79">
        <v>380</v>
      </c>
      <c r="G177" s="79"/>
    </row>
    <row r="178" spans="1:7" ht="22.5" customHeight="1">
      <c r="A178" s="77" t="s">
        <v>87</v>
      </c>
      <c r="B178" s="78"/>
      <c r="C178" s="91"/>
      <c r="D178" s="79"/>
      <c r="E178" s="91"/>
      <c r="F178" s="79"/>
      <c r="G178" s="79"/>
    </row>
    <row r="179" spans="1:7" ht="22.5" customHeight="1">
      <c r="A179" s="77" t="s">
        <v>88</v>
      </c>
      <c r="B179" s="78"/>
      <c r="C179" s="79">
        <v>0</v>
      </c>
      <c r="D179" s="79">
        <v>24000</v>
      </c>
      <c r="E179" s="79">
        <v>0</v>
      </c>
      <c r="F179" s="79">
        <v>24000</v>
      </c>
      <c r="G179" s="79"/>
    </row>
    <row r="180" spans="1:7" ht="22.5" customHeight="1">
      <c r="A180" s="77" t="s">
        <v>112</v>
      </c>
      <c r="B180" s="78"/>
      <c r="C180" s="79"/>
      <c r="D180" s="79"/>
      <c r="E180" s="79"/>
      <c r="F180" s="79"/>
      <c r="G180" s="79"/>
    </row>
    <row r="181" spans="1:7" ht="22.5" customHeight="1">
      <c r="A181" s="77" t="s">
        <v>55</v>
      </c>
      <c r="B181" s="78">
        <v>274</v>
      </c>
      <c r="C181" s="79">
        <v>69250</v>
      </c>
      <c r="D181" s="79">
        <v>1164819</v>
      </c>
      <c r="E181" s="79">
        <v>69250</v>
      </c>
      <c r="F181" s="79">
        <v>1164819</v>
      </c>
      <c r="G181" s="79"/>
    </row>
    <row r="182" spans="1:7" ht="22.5" customHeight="1">
      <c r="A182" s="77" t="s">
        <v>113</v>
      </c>
      <c r="B182" s="78"/>
      <c r="C182" s="79"/>
      <c r="D182" s="79"/>
      <c r="E182" s="79"/>
      <c r="F182" s="79"/>
      <c r="G182" s="79"/>
    </row>
    <row r="183" spans="1:7" ht="22.5" customHeight="1">
      <c r="A183" s="77" t="s">
        <v>56</v>
      </c>
      <c r="B183" s="80"/>
      <c r="C183" s="79">
        <v>0</v>
      </c>
      <c r="D183" s="79">
        <v>49860</v>
      </c>
      <c r="E183" s="79">
        <v>0</v>
      </c>
      <c r="F183" s="79">
        <v>49860</v>
      </c>
      <c r="G183" s="79"/>
    </row>
    <row r="184" spans="1:7" ht="22.5" customHeight="1">
      <c r="A184" s="77" t="s">
        <v>195</v>
      </c>
      <c r="B184" s="80"/>
      <c r="C184" s="79"/>
      <c r="D184" s="79"/>
      <c r="E184" s="79"/>
      <c r="F184" s="79"/>
      <c r="G184" s="79"/>
    </row>
    <row r="185" spans="1:7" ht="22.5" customHeight="1">
      <c r="A185" s="77" t="s">
        <v>196</v>
      </c>
      <c r="B185" s="78">
        <v>3</v>
      </c>
      <c r="C185" s="91">
        <v>60</v>
      </c>
      <c r="D185" s="91">
        <v>12420</v>
      </c>
      <c r="E185" s="91">
        <v>60</v>
      </c>
      <c r="F185" s="91">
        <v>12420</v>
      </c>
      <c r="G185" s="79"/>
    </row>
    <row r="186" spans="1:7" ht="22.5" customHeight="1">
      <c r="A186" s="77" t="s">
        <v>334</v>
      </c>
      <c r="B186" s="78"/>
      <c r="C186" s="79"/>
      <c r="D186" s="79"/>
      <c r="E186" s="79"/>
      <c r="F186" s="79"/>
      <c r="G186" s="79"/>
    </row>
    <row r="187" spans="1:7" ht="22.5" customHeight="1">
      <c r="A187" s="77" t="s">
        <v>197</v>
      </c>
      <c r="B187" s="72"/>
      <c r="C187" s="94">
        <v>0</v>
      </c>
      <c r="D187" s="94">
        <v>98940</v>
      </c>
      <c r="E187" s="94">
        <v>0</v>
      </c>
      <c r="F187" s="94">
        <v>98940</v>
      </c>
      <c r="G187" s="94"/>
    </row>
    <row r="188" spans="1:7" ht="22.5" customHeight="1">
      <c r="A188" s="54" t="s">
        <v>90</v>
      </c>
      <c r="B188" s="93">
        <f aca="true" t="shared" si="7" ref="B188:G188">SUM(B159:B187)</f>
        <v>1743</v>
      </c>
      <c r="C188" s="73">
        <f t="shared" si="7"/>
        <v>690130.5</v>
      </c>
      <c r="D188" s="73">
        <f t="shared" si="7"/>
        <v>8694155</v>
      </c>
      <c r="E188" s="94">
        <f t="shared" si="7"/>
        <v>689480.5</v>
      </c>
      <c r="F188" s="94">
        <f t="shared" si="7"/>
        <v>8693485</v>
      </c>
      <c r="G188" s="94">
        <f t="shared" si="7"/>
        <v>670</v>
      </c>
    </row>
    <row r="189" spans="1:7" ht="22.5" customHeight="1">
      <c r="A189" s="147" t="s">
        <v>70</v>
      </c>
      <c r="B189" s="147"/>
      <c r="C189" s="147"/>
      <c r="D189" s="147"/>
      <c r="E189" s="147"/>
      <c r="F189" s="147"/>
      <c r="G189" s="147"/>
    </row>
    <row r="190" spans="1:7" ht="22.5" customHeight="1">
      <c r="A190" s="98"/>
      <c r="B190" s="99"/>
      <c r="C190" s="100"/>
      <c r="D190" s="100"/>
      <c r="E190" s="100"/>
      <c r="F190" s="100"/>
      <c r="G190" s="101"/>
    </row>
    <row r="191" spans="1:7" ht="22.5" customHeight="1">
      <c r="A191" s="68"/>
      <c r="B191" s="69" t="s">
        <v>78</v>
      </c>
      <c r="C191" s="146" t="s">
        <v>31</v>
      </c>
      <c r="D191" s="146"/>
      <c r="E191" s="146" t="s">
        <v>32</v>
      </c>
      <c r="F191" s="146"/>
      <c r="G191" s="102" t="s">
        <v>33</v>
      </c>
    </row>
    <row r="192" spans="1:7" ht="22.5" customHeight="1">
      <c r="A192" s="72" t="s">
        <v>35</v>
      </c>
      <c r="B192" s="72" t="s">
        <v>79</v>
      </c>
      <c r="C192" s="73" t="s">
        <v>9</v>
      </c>
      <c r="D192" s="73" t="s">
        <v>36</v>
      </c>
      <c r="E192" s="73" t="s">
        <v>9</v>
      </c>
      <c r="F192" s="73" t="s">
        <v>36</v>
      </c>
      <c r="G192" s="73" t="s">
        <v>34</v>
      </c>
    </row>
    <row r="193" spans="1:7" ht="22.5" customHeight="1">
      <c r="A193" s="74" t="s">
        <v>114</v>
      </c>
      <c r="B193" s="75"/>
      <c r="C193" s="76"/>
      <c r="D193" s="76"/>
      <c r="E193" s="76"/>
      <c r="F193" s="76"/>
      <c r="G193" s="76"/>
    </row>
    <row r="194" spans="1:7" ht="22.5" customHeight="1">
      <c r="A194" s="77" t="s">
        <v>82</v>
      </c>
      <c r="B194" s="78">
        <v>4</v>
      </c>
      <c r="C194" s="79">
        <v>90306</v>
      </c>
      <c r="D194" s="79">
        <v>674142</v>
      </c>
      <c r="E194" s="79">
        <v>90306</v>
      </c>
      <c r="F194" s="79">
        <v>674142</v>
      </c>
      <c r="G194" s="79"/>
    </row>
    <row r="195" spans="1:7" ht="22.5" customHeight="1">
      <c r="A195" s="77" t="s">
        <v>59</v>
      </c>
      <c r="B195" s="78">
        <v>3</v>
      </c>
      <c r="C195" s="91">
        <v>62498.68</v>
      </c>
      <c r="D195" s="91">
        <v>116592.51</v>
      </c>
      <c r="E195" s="91">
        <v>62498.68</v>
      </c>
      <c r="F195" s="91">
        <v>116592.51</v>
      </c>
      <c r="G195" s="79"/>
    </row>
    <row r="196" spans="1:7" ht="22.5" customHeight="1">
      <c r="A196" s="87" t="s">
        <v>60</v>
      </c>
      <c r="B196" s="88"/>
      <c r="C196" s="89"/>
      <c r="D196" s="89"/>
      <c r="E196" s="89"/>
      <c r="F196" s="89"/>
      <c r="G196" s="89"/>
    </row>
    <row r="197" spans="1:7" ht="22.5" customHeight="1">
      <c r="A197" s="110" t="s">
        <v>61</v>
      </c>
      <c r="B197" s="106">
        <f>SUM(B189:B196)</f>
        <v>7</v>
      </c>
      <c r="C197" s="86">
        <f>SUM(C194:C196)</f>
        <v>152804.68</v>
      </c>
      <c r="D197" s="86">
        <f>SUM(D194:D196)</f>
        <v>790734.51</v>
      </c>
      <c r="E197" s="86">
        <f>SUM(E194:E196)</f>
        <v>152804.68</v>
      </c>
      <c r="F197" s="86">
        <f>SUM(F194:F196)</f>
        <v>790734.51</v>
      </c>
      <c r="G197" s="86">
        <f>SUM(G193:G196)</f>
        <v>0</v>
      </c>
    </row>
    <row r="198" spans="1:7" ht="22.5" customHeight="1">
      <c r="A198" s="87" t="s">
        <v>115</v>
      </c>
      <c r="B198" s="88"/>
      <c r="C198" s="89"/>
      <c r="D198" s="89"/>
      <c r="E198" s="89"/>
      <c r="F198" s="89"/>
      <c r="G198" s="89"/>
    </row>
    <row r="199" spans="1:7" ht="22.5" customHeight="1">
      <c r="A199" s="107" t="s">
        <v>62</v>
      </c>
      <c r="B199" s="108">
        <v>2</v>
      </c>
      <c r="C199" s="109">
        <v>300</v>
      </c>
      <c r="D199" s="109">
        <v>241800.52</v>
      </c>
      <c r="E199" s="109">
        <v>300</v>
      </c>
      <c r="F199" s="91">
        <v>241800.52</v>
      </c>
      <c r="G199" s="79"/>
    </row>
    <row r="200" spans="1:7" ht="22.5" customHeight="1">
      <c r="A200" s="77" t="s">
        <v>63</v>
      </c>
      <c r="B200" s="122"/>
      <c r="C200" s="109">
        <v>0</v>
      </c>
      <c r="D200" s="109">
        <v>0</v>
      </c>
      <c r="E200" s="109">
        <v>0</v>
      </c>
      <c r="F200" s="91">
        <v>0</v>
      </c>
      <c r="G200" s="79"/>
    </row>
    <row r="201" spans="1:7" ht="22.5" customHeight="1">
      <c r="A201" s="77" t="s">
        <v>377</v>
      </c>
      <c r="B201" s="122"/>
      <c r="C201" s="109">
        <v>0</v>
      </c>
      <c r="D201" s="109">
        <v>23000</v>
      </c>
      <c r="E201" s="109">
        <v>0</v>
      </c>
      <c r="F201" s="91">
        <v>23000</v>
      </c>
      <c r="G201" s="79"/>
    </row>
    <row r="202" spans="1:7" ht="22.5" customHeight="1">
      <c r="A202" s="77" t="s">
        <v>383</v>
      </c>
      <c r="B202" s="78">
        <v>11</v>
      </c>
      <c r="C202" s="79">
        <v>60110</v>
      </c>
      <c r="D202" s="79">
        <v>608913.01</v>
      </c>
      <c r="E202" s="79">
        <v>60110</v>
      </c>
      <c r="F202" s="79">
        <v>608913.01</v>
      </c>
      <c r="G202" s="79"/>
    </row>
    <row r="203" spans="1:7" ht="22.5" customHeight="1">
      <c r="A203" s="77" t="s">
        <v>227</v>
      </c>
      <c r="B203" s="72">
        <v>2</v>
      </c>
      <c r="C203" s="94">
        <v>13770.16</v>
      </c>
      <c r="D203" s="94">
        <v>149900.85</v>
      </c>
      <c r="E203" s="94">
        <v>13770.16</v>
      </c>
      <c r="F203" s="94">
        <v>149900.85</v>
      </c>
      <c r="G203" s="94"/>
    </row>
    <row r="204" spans="1:7" ht="22.5" customHeight="1">
      <c r="A204" s="110" t="s">
        <v>66</v>
      </c>
      <c r="B204" s="72">
        <f>SUM(B199:B203)</f>
        <v>15</v>
      </c>
      <c r="C204" s="73">
        <f>SUM(C199:C203)</f>
        <v>74180.16</v>
      </c>
      <c r="D204" s="73">
        <f>SUM(D199:D203)</f>
        <v>1023614.38</v>
      </c>
      <c r="E204" s="73">
        <f>SUM(E199:E203)</f>
        <v>74180.16</v>
      </c>
      <c r="F204" s="73">
        <f>SUM(F199:F203)</f>
        <v>1023614.38</v>
      </c>
      <c r="G204" s="94"/>
    </row>
    <row r="205" spans="1:7" ht="22.5" customHeight="1">
      <c r="A205" s="110" t="s">
        <v>67</v>
      </c>
      <c r="B205" s="111">
        <f aca="true" t="shared" si="8" ref="B205:G205">SUM(B156+B188+B197+B204)</f>
        <v>2150</v>
      </c>
      <c r="C205" s="70">
        <f t="shared" si="8"/>
        <v>3029147.4600000004</v>
      </c>
      <c r="D205" s="70">
        <f t="shared" si="8"/>
        <v>46195699.67</v>
      </c>
      <c r="E205" s="70">
        <f t="shared" si="8"/>
        <v>3039846.3400000003</v>
      </c>
      <c r="F205" s="70">
        <f t="shared" si="8"/>
        <v>46192244.760000005</v>
      </c>
      <c r="G205" s="70">
        <f t="shared" si="8"/>
        <v>3454.91</v>
      </c>
    </row>
    <row r="206" spans="1:7" ht="22.5" customHeight="1">
      <c r="A206" s="110" t="s">
        <v>174</v>
      </c>
      <c r="B206" s="106"/>
      <c r="C206" s="86">
        <v>164.99</v>
      </c>
      <c r="D206" s="86">
        <v>13646.55</v>
      </c>
      <c r="E206" s="86">
        <v>164.99</v>
      </c>
      <c r="F206" s="86">
        <v>13646.55</v>
      </c>
      <c r="G206" s="86"/>
    </row>
    <row r="207" spans="1:7" ht="22.5" customHeight="1" thickBot="1">
      <c r="A207" s="112" t="s">
        <v>69</v>
      </c>
      <c r="B207" s="113">
        <f>+B205</f>
        <v>2150</v>
      </c>
      <c r="C207" s="114">
        <f>C205-C206</f>
        <v>3028982.47</v>
      </c>
      <c r="D207" s="114">
        <f>D205-D206</f>
        <v>46182053.120000005</v>
      </c>
      <c r="E207" s="114">
        <f>E205-E206</f>
        <v>3039681.35</v>
      </c>
      <c r="F207" s="114">
        <f>F205-F206</f>
        <v>46178598.21000001</v>
      </c>
      <c r="G207" s="114">
        <f>G205-G206</f>
        <v>3454.91</v>
      </c>
    </row>
    <row r="208" spans="1:7" ht="22.5" customHeight="1" thickTop="1">
      <c r="A208" s="135"/>
      <c r="B208" s="136"/>
      <c r="C208" s="97"/>
      <c r="D208" s="97"/>
      <c r="E208" s="97"/>
      <c r="F208" s="97"/>
      <c r="G208" s="97"/>
    </row>
    <row r="209" spans="1:7" ht="22.5" customHeight="1">
      <c r="A209" s="134"/>
      <c r="B209" s="115"/>
      <c r="C209" s="97"/>
      <c r="D209" s="97"/>
      <c r="E209" s="97"/>
      <c r="F209" s="97"/>
      <c r="G209" s="97"/>
    </row>
    <row r="210" spans="1:7" ht="22.5" customHeight="1">
      <c r="A210" s="64"/>
      <c r="B210" s="66"/>
      <c r="C210" s="97"/>
      <c r="D210" s="97" t="s">
        <v>12</v>
      </c>
      <c r="E210" s="97"/>
      <c r="F210" s="97"/>
      <c r="G210" s="97"/>
    </row>
    <row r="211" spans="1:7" ht="22.5" customHeight="1">
      <c r="A211" s="64" t="s">
        <v>324</v>
      </c>
      <c r="B211" s="66"/>
      <c r="C211" s="97"/>
      <c r="D211" s="97" t="s">
        <v>325</v>
      </c>
      <c r="E211" s="97"/>
      <c r="F211" s="97"/>
      <c r="G211" s="97"/>
    </row>
    <row r="212" spans="1:7" ht="22.5" customHeight="1">
      <c r="A212" s="128" t="s">
        <v>222</v>
      </c>
      <c r="B212" s="129"/>
      <c r="C212" s="67"/>
      <c r="D212" s="97" t="s">
        <v>11</v>
      </c>
      <c r="E212" s="97"/>
      <c r="F212" s="97"/>
      <c r="G212" s="97"/>
    </row>
    <row r="213" spans="1:7" ht="22.5" customHeight="1">
      <c r="A213" s="64"/>
      <c r="B213" s="66"/>
      <c r="C213" s="67"/>
      <c r="D213" s="97" t="s">
        <v>10</v>
      </c>
      <c r="E213" s="97"/>
      <c r="F213" s="97"/>
      <c r="G213" s="97"/>
    </row>
    <row r="214" spans="1:7" ht="22.5" customHeight="1">
      <c r="A214" s="64"/>
      <c r="B214" s="66"/>
      <c r="C214" s="67"/>
      <c r="D214" s="97"/>
      <c r="E214" s="97"/>
      <c r="F214" s="97"/>
      <c r="G214" s="97"/>
    </row>
    <row r="215" spans="1:7" ht="22.5" customHeight="1">
      <c r="A215" s="134" t="s">
        <v>322</v>
      </c>
      <c r="B215" s="115"/>
      <c r="C215" s="97"/>
      <c r="D215" s="97"/>
      <c r="E215" s="97"/>
      <c r="F215" s="97"/>
      <c r="G215" s="97"/>
    </row>
    <row r="216" spans="1:7" ht="22.5" customHeight="1">
      <c r="A216" s="95" t="s">
        <v>340</v>
      </c>
      <c r="B216" s="137" t="s">
        <v>78</v>
      </c>
      <c r="C216" s="97">
        <v>3028982.47</v>
      </c>
      <c r="D216" s="97"/>
      <c r="E216" s="97"/>
      <c r="F216" s="97"/>
      <c r="G216" s="97"/>
    </row>
    <row r="217" spans="1:7" ht="22.5" customHeight="1">
      <c r="A217" s="95" t="s">
        <v>329</v>
      </c>
      <c r="B217" s="137" t="s">
        <v>78</v>
      </c>
      <c r="C217" s="97">
        <v>3015212.31</v>
      </c>
      <c r="D217" s="97"/>
      <c r="E217" s="97"/>
      <c r="F217" s="97"/>
      <c r="G217" s="97"/>
    </row>
    <row r="218" spans="1:7" ht="22.5" customHeight="1" thickBot="1">
      <c r="A218" s="95" t="s">
        <v>341</v>
      </c>
      <c r="B218" s="115"/>
      <c r="C218" s="138">
        <f>SUM(C216-C217)</f>
        <v>13770.160000000149</v>
      </c>
      <c r="D218" s="97"/>
      <c r="E218" s="97"/>
      <c r="F218" s="97"/>
      <c r="G218" s="97"/>
    </row>
    <row r="219" spans="1:8" ht="22.5" customHeight="1" thickTop="1">
      <c r="A219" s="145" t="s">
        <v>58</v>
      </c>
      <c r="B219" s="145"/>
      <c r="C219" s="145"/>
      <c r="D219" s="145"/>
      <c r="E219" s="145"/>
      <c r="F219" s="145"/>
      <c r="G219" s="145"/>
      <c r="H219" s="14"/>
    </row>
    <row r="220" spans="1:8" ht="22.5" customHeight="1">
      <c r="A220" s="145" t="s">
        <v>379</v>
      </c>
      <c r="B220" s="145"/>
      <c r="C220" s="145"/>
      <c r="D220" s="145"/>
      <c r="E220" s="145"/>
      <c r="F220" s="145"/>
      <c r="G220" s="145"/>
      <c r="H220" s="14"/>
    </row>
    <row r="221" spans="1:8" ht="22.5" customHeight="1">
      <c r="A221" s="142"/>
      <c r="B221" s="143" t="s">
        <v>78</v>
      </c>
      <c r="C221" s="146" t="s">
        <v>31</v>
      </c>
      <c r="D221" s="146"/>
      <c r="E221" s="146" t="s">
        <v>32</v>
      </c>
      <c r="F221" s="146"/>
      <c r="G221" s="71" t="s">
        <v>33</v>
      </c>
      <c r="H221" s="14"/>
    </row>
    <row r="222" spans="1:8" ht="22.5" customHeight="1">
      <c r="A222" s="72" t="s">
        <v>35</v>
      </c>
      <c r="B222" s="72" t="s">
        <v>79</v>
      </c>
      <c r="C222" s="73" t="s">
        <v>9</v>
      </c>
      <c r="D222" s="73" t="s">
        <v>36</v>
      </c>
      <c r="E222" s="73" t="s">
        <v>9</v>
      </c>
      <c r="F222" s="73" t="s">
        <v>36</v>
      </c>
      <c r="G222" s="73" t="s">
        <v>34</v>
      </c>
      <c r="H222" s="14"/>
    </row>
    <row r="223" spans="1:8" ht="22.5" customHeight="1">
      <c r="A223" s="74" t="s">
        <v>108</v>
      </c>
      <c r="B223" s="75"/>
      <c r="C223" s="76"/>
      <c r="D223" s="76"/>
      <c r="E223" s="76"/>
      <c r="F223" s="76"/>
      <c r="G223" s="76"/>
      <c r="H223" s="14"/>
    </row>
    <row r="224" spans="1:8" ht="22.5" customHeight="1">
      <c r="A224" s="77" t="s">
        <v>37</v>
      </c>
      <c r="B224" s="78">
        <v>27</v>
      </c>
      <c r="C224" s="79">
        <v>223451.13</v>
      </c>
      <c r="D224" s="79">
        <v>7488182.3</v>
      </c>
      <c r="E224" s="79">
        <v>223451.13</v>
      </c>
      <c r="F224" s="79">
        <v>7488182.3</v>
      </c>
      <c r="G224" s="79"/>
      <c r="H224" s="14"/>
    </row>
    <row r="225" spans="1:8" ht="22.5" customHeight="1">
      <c r="A225" s="77" t="s">
        <v>39</v>
      </c>
      <c r="B225" s="80">
        <v>8</v>
      </c>
      <c r="C225" s="79">
        <v>26184.01</v>
      </c>
      <c r="D225" s="79">
        <v>299105.04</v>
      </c>
      <c r="E225" s="79">
        <v>26184.01</v>
      </c>
      <c r="F225" s="79">
        <v>299105.04</v>
      </c>
      <c r="G225" s="79"/>
      <c r="H225" s="14"/>
    </row>
    <row r="226" spans="1:8" ht="22.5" customHeight="1">
      <c r="A226" s="77" t="s">
        <v>41</v>
      </c>
      <c r="B226" s="78">
        <v>44</v>
      </c>
      <c r="C226" s="79">
        <v>368909.52</v>
      </c>
      <c r="D226" s="79">
        <v>17149871.01</v>
      </c>
      <c r="E226" s="79">
        <v>368909.52</v>
      </c>
      <c r="F226" s="79">
        <v>17149871.01</v>
      </c>
      <c r="G226" s="79"/>
      <c r="H226" s="14"/>
    </row>
    <row r="227" spans="1:8" ht="22.5" customHeight="1">
      <c r="A227" s="77" t="s">
        <v>374</v>
      </c>
      <c r="B227" s="78">
        <v>914</v>
      </c>
      <c r="C227" s="79">
        <v>800822.04</v>
      </c>
      <c r="D227" s="79">
        <v>11340001.93</v>
      </c>
      <c r="E227" s="79">
        <v>802771.38</v>
      </c>
      <c r="F227" s="79">
        <v>11339166.36</v>
      </c>
      <c r="G227" s="79">
        <v>835.57</v>
      </c>
      <c r="H227" s="14"/>
    </row>
    <row r="228" spans="1:8" ht="22.5" customHeight="1">
      <c r="A228" s="77" t="s">
        <v>375</v>
      </c>
      <c r="B228" s="69">
        <v>6</v>
      </c>
      <c r="C228" s="130">
        <v>61834.67</v>
      </c>
      <c r="D228" s="130">
        <v>891236.87</v>
      </c>
      <c r="E228" s="130">
        <v>61834.67</v>
      </c>
      <c r="F228" s="130">
        <v>891236.87</v>
      </c>
      <c r="G228" s="130"/>
      <c r="H228" s="14"/>
    </row>
    <row r="229" spans="1:8" ht="22.5" customHeight="1">
      <c r="A229" s="110" t="s">
        <v>44</v>
      </c>
      <c r="B229" s="85">
        <f aca="true" t="shared" si="9" ref="B229:G229">SUM(B224:B228)</f>
        <v>999</v>
      </c>
      <c r="C229" s="86">
        <f t="shared" si="9"/>
        <v>1481201.37</v>
      </c>
      <c r="D229" s="86">
        <f t="shared" si="9"/>
        <v>37168397.15</v>
      </c>
      <c r="E229" s="86">
        <f t="shared" si="9"/>
        <v>1483150.71</v>
      </c>
      <c r="F229" s="86">
        <f t="shared" si="9"/>
        <v>37167561.58</v>
      </c>
      <c r="G229" s="86">
        <f t="shared" si="9"/>
        <v>835.57</v>
      </c>
      <c r="H229" s="14"/>
    </row>
    <row r="230" spans="1:8" ht="22.5" customHeight="1">
      <c r="A230" s="87" t="s">
        <v>321</v>
      </c>
      <c r="B230" s="88"/>
      <c r="C230" s="89"/>
      <c r="D230" s="89"/>
      <c r="E230" s="89"/>
      <c r="F230" s="89"/>
      <c r="G230" s="89"/>
      <c r="H230" s="14"/>
    </row>
    <row r="231" spans="1:7" ht="22.5" customHeight="1">
      <c r="A231" s="77" t="s">
        <v>110</v>
      </c>
      <c r="B231" s="78"/>
      <c r="C231" s="79"/>
      <c r="D231" s="79"/>
      <c r="E231" s="79"/>
      <c r="F231" s="79"/>
      <c r="G231" s="79"/>
    </row>
    <row r="232" spans="1:7" ht="22.5" customHeight="1">
      <c r="A232" s="77" t="s">
        <v>45</v>
      </c>
      <c r="B232" s="80">
        <v>1459</v>
      </c>
      <c r="C232" s="79">
        <v>674840</v>
      </c>
      <c r="D232" s="79">
        <v>6280940</v>
      </c>
      <c r="E232" s="79">
        <v>674840</v>
      </c>
      <c r="F232" s="79">
        <v>6280940</v>
      </c>
      <c r="G232" s="79"/>
    </row>
    <row r="233" spans="1:7" ht="22.5" customHeight="1">
      <c r="A233" s="77" t="s">
        <v>46</v>
      </c>
      <c r="B233" s="78">
        <v>101</v>
      </c>
      <c r="C233" s="79">
        <v>26750</v>
      </c>
      <c r="D233" s="79">
        <v>413000</v>
      </c>
      <c r="E233" s="79">
        <v>27250</v>
      </c>
      <c r="F233" s="79">
        <v>413000</v>
      </c>
      <c r="G233" s="79"/>
    </row>
    <row r="234" spans="1:7" ht="22.5" customHeight="1">
      <c r="A234" s="77" t="s">
        <v>47</v>
      </c>
      <c r="B234" s="78">
        <v>13</v>
      </c>
      <c r="C234" s="79">
        <v>4854</v>
      </c>
      <c r="D234" s="79">
        <v>109244</v>
      </c>
      <c r="E234" s="79">
        <v>4854</v>
      </c>
      <c r="F234" s="79">
        <v>109244</v>
      </c>
      <c r="G234" s="79"/>
    </row>
    <row r="235" spans="1:8" ht="22.5" customHeight="1">
      <c r="A235" s="77" t="s">
        <v>366</v>
      </c>
      <c r="B235" s="78"/>
      <c r="C235" s="79"/>
      <c r="D235" s="79"/>
      <c r="E235" s="79"/>
      <c r="F235" s="79"/>
      <c r="G235" s="79"/>
      <c r="H235" s="14"/>
    </row>
    <row r="236" spans="1:8" ht="22.5" customHeight="1">
      <c r="A236" s="77" t="s">
        <v>100</v>
      </c>
      <c r="B236" s="78">
        <v>8</v>
      </c>
      <c r="C236" s="79">
        <v>40000</v>
      </c>
      <c r="D236" s="79">
        <v>549250</v>
      </c>
      <c r="E236" s="79">
        <v>40000</v>
      </c>
      <c r="F236" s="79">
        <v>549250</v>
      </c>
      <c r="G236" s="79"/>
      <c r="H236" s="14"/>
    </row>
    <row r="237" spans="1:8" ht="22.5" customHeight="1">
      <c r="A237" s="77" t="s">
        <v>367</v>
      </c>
      <c r="B237" s="78"/>
      <c r="C237" s="79">
        <v>0</v>
      </c>
      <c r="D237" s="79">
        <v>2000</v>
      </c>
      <c r="E237" s="79">
        <v>0</v>
      </c>
      <c r="F237" s="79">
        <v>2000</v>
      </c>
      <c r="G237" s="79"/>
      <c r="H237" s="14"/>
    </row>
    <row r="238" spans="1:8" ht="22.5" customHeight="1">
      <c r="A238" s="77" t="s">
        <v>368</v>
      </c>
      <c r="B238" s="80"/>
      <c r="C238" s="79"/>
      <c r="D238" s="79"/>
      <c r="E238" s="79"/>
      <c r="F238" s="79"/>
      <c r="G238" s="79"/>
      <c r="H238" s="14"/>
    </row>
    <row r="239" spans="1:8" ht="22.5" customHeight="1">
      <c r="A239" s="77" t="s">
        <v>369</v>
      </c>
      <c r="B239" s="78"/>
      <c r="C239" s="79"/>
      <c r="D239" s="79"/>
      <c r="E239" s="79"/>
      <c r="F239" s="79"/>
      <c r="G239" s="79"/>
      <c r="H239" s="14"/>
    </row>
    <row r="240" spans="1:8" ht="22.5" customHeight="1">
      <c r="A240" s="77" t="s">
        <v>49</v>
      </c>
      <c r="B240" s="78">
        <v>33</v>
      </c>
      <c r="C240" s="79">
        <v>2140</v>
      </c>
      <c r="D240" s="79">
        <v>354800</v>
      </c>
      <c r="E240" s="79">
        <v>2090</v>
      </c>
      <c r="F240" s="79">
        <v>354580</v>
      </c>
      <c r="G240" s="79">
        <v>220</v>
      </c>
      <c r="H240" s="14"/>
    </row>
    <row r="241" spans="1:8" ht="22.5" customHeight="1">
      <c r="A241" s="77" t="s">
        <v>370</v>
      </c>
      <c r="B241" s="78">
        <v>13</v>
      </c>
      <c r="C241" s="79">
        <v>480</v>
      </c>
      <c r="D241" s="79">
        <v>8380</v>
      </c>
      <c r="E241" s="79">
        <v>480</v>
      </c>
      <c r="F241" s="79">
        <v>8380</v>
      </c>
      <c r="G241" s="79"/>
      <c r="H241" s="14"/>
    </row>
    <row r="242" spans="1:8" ht="22.5" customHeight="1">
      <c r="A242" s="77" t="s">
        <v>111</v>
      </c>
      <c r="B242" s="78"/>
      <c r="C242" s="79"/>
      <c r="D242" s="79"/>
      <c r="E242" s="79"/>
      <c r="F242" s="79"/>
      <c r="G242" s="79"/>
      <c r="H242" s="14"/>
    </row>
    <row r="243" spans="1:8" ht="22.5" customHeight="1">
      <c r="A243" s="77" t="s">
        <v>50</v>
      </c>
      <c r="B243" s="78"/>
      <c r="C243" s="79"/>
      <c r="D243" s="79"/>
      <c r="E243" s="79"/>
      <c r="F243" s="79"/>
      <c r="G243" s="79"/>
      <c r="H243" s="14"/>
    </row>
    <row r="244" spans="1:8" ht="22.5" customHeight="1">
      <c r="A244" s="77" t="s">
        <v>51</v>
      </c>
      <c r="B244" s="78"/>
      <c r="C244" s="79">
        <v>0</v>
      </c>
      <c r="D244" s="79">
        <v>120756</v>
      </c>
      <c r="E244" s="79">
        <v>0</v>
      </c>
      <c r="F244" s="79">
        <v>120756</v>
      </c>
      <c r="G244" s="79"/>
      <c r="H244" s="14"/>
    </row>
    <row r="245" spans="1:8" ht="22.5" customHeight="1">
      <c r="A245" s="77" t="s">
        <v>52</v>
      </c>
      <c r="B245" s="78"/>
      <c r="C245" s="79"/>
      <c r="D245" s="79"/>
      <c r="E245" s="79"/>
      <c r="F245" s="79"/>
      <c r="G245" s="79"/>
      <c r="H245" s="14"/>
    </row>
    <row r="246" spans="1:8" ht="22.5" customHeight="1">
      <c r="A246" s="77" t="s">
        <v>53</v>
      </c>
      <c r="B246" s="78"/>
      <c r="C246" s="79">
        <v>0</v>
      </c>
      <c r="D246" s="79">
        <v>53760</v>
      </c>
      <c r="E246" s="79">
        <v>0</v>
      </c>
      <c r="F246" s="79">
        <v>53760</v>
      </c>
      <c r="G246" s="79"/>
      <c r="H246" s="14"/>
    </row>
    <row r="247" spans="1:8" ht="22.5" customHeight="1">
      <c r="A247" s="77" t="s">
        <v>91</v>
      </c>
      <c r="B247" s="78"/>
      <c r="C247" s="79"/>
      <c r="D247" s="79"/>
      <c r="E247" s="79"/>
      <c r="F247" s="79"/>
      <c r="G247" s="79"/>
      <c r="H247" s="14"/>
    </row>
    <row r="248" spans="1:8" ht="22.5" customHeight="1">
      <c r="A248" s="77" t="s">
        <v>92</v>
      </c>
      <c r="B248" s="78"/>
      <c r="C248" s="79">
        <v>0</v>
      </c>
      <c r="D248" s="79">
        <v>88470</v>
      </c>
      <c r="E248" s="79">
        <v>0</v>
      </c>
      <c r="F248" s="79">
        <v>88470</v>
      </c>
      <c r="G248" s="79"/>
      <c r="H248" s="14"/>
    </row>
    <row r="249" spans="1:8" ht="22.5" customHeight="1">
      <c r="A249" s="77" t="s">
        <v>371</v>
      </c>
      <c r="B249" s="78"/>
      <c r="C249" s="79">
        <v>0</v>
      </c>
      <c r="D249" s="79">
        <v>112200</v>
      </c>
      <c r="E249" s="79">
        <v>0</v>
      </c>
      <c r="F249" s="79">
        <v>112200</v>
      </c>
      <c r="G249" s="79"/>
      <c r="H249" s="14"/>
    </row>
    <row r="250" spans="1:7" ht="22.5" customHeight="1">
      <c r="A250" s="77" t="s">
        <v>372</v>
      </c>
      <c r="B250" s="78">
        <v>1</v>
      </c>
      <c r="C250" s="91">
        <v>60</v>
      </c>
      <c r="D250" s="79">
        <v>440</v>
      </c>
      <c r="E250" s="91">
        <v>60</v>
      </c>
      <c r="F250" s="79">
        <v>440</v>
      </c>
      <c r="G250" s="79"/>
    </row>
    <row r="251" spans="1:7" ht="22.5" customHeight="1">
      <c r="A251" s="77" t="s">
        <v>87</v>
      </c>
      <c r="B251" s="78"/>
      <c r="C251" s="91"/>
      <c r="D251" s="79"/>
      <c r="E251" s="91"/>
      <c r="F251" s="79"/>
      <c r="G251" s="79"/>
    </row>
    <row r="252" spans="1:7" ht="22.5" customHeight="1">
      <c r="A252" s="77" t="s">
        <v>88</v>
      </c>
      <c r="B252" s="78"/>
      <c r="C252" s="79">
        <v>0</v>
      </c>
      <c r="D252" s="79">
        <v>24000</v>
      </c>
      <c r="E252" s="79">
        <v>0</v>
      </c>
      <c r="F252" s="79">
        <v>24000</v>
      </c>
      <c r="G252" s="79"/>
    </row>
    <row r="253" spans="1:7" ht="22.5" customHeight="1">
      <c r="A253" s="77" t="s">
        <v>112</v>
      </c>
      <c r="B253" s="78"/>
      <c r="C253" s="79"/>
      <c r="D253" s="79"/>
      <c r="E253" s="79"/>
      <c r="F253" s="79"/>
      <c r="G253" s="79"/>
    </row>
    <row r="254" spans="1:7" ht="22.5" customHeight="1">
      <c r="A254" s="77" t="s">
        <v>55</v>
      </c>
      <c r="B254" s="78">
        <v>274</v>
      </c>
      <c r="C254" s="79">
        <v>68550</v>
      </c>
      <c r="D254" s="79">
        <v>1233369</v>
      </c>
      <c r="E254" s="79">
        <v>68550</v>
      </c>
      <c r="F254" s="79">
        <v>1233369</v>
      </c>
      <c r="G254" s="79"/>
    </row>
    <row r="255" spans="1:7" ht="22.5" customHeight="1">
      <c r="A255" s="77" t="s">
        <v>113</v>
      </c>
      <c r="B255" s="78"/>
      <c r="C255" s="79"/>
      <c r="D255" s="79"/>
      <c r="E255" s="79"/>
      <c r="F255" s="79"/>
      <c r="G255" s="79"/>
    </row>
    <row r="256" spans="1:7" ht="22.5" customHeight="1">
      <c r="A256" s="77" t="s">
        <v>56</v>
      </c>
      <c r="B256" s="80"/>
      <c r="C256" s="79">
        <v>0</v>
      </c>
      <c r="D256" s="79">
        <v>49860</v>
      </c>
      <c r="E256" s="79">
        <v>0</v>
      </c>
      <c r="F256" s="79">
        <v>49860</v>
      </c>
      <c r="G256" s="79"/>
    </row>
    <row r="257" spans="1:7" ht="22.5" customHeight="1">
      <c r="A257" s="77" t="s">
        <v>195</v>
      </c>
      <c r="B257" s="80"/>
      <c r="C257" s="79"/>
      <c r="D257" s="79"/>
      <c r="E257" s="79"/>
      <c r="F257" s="79"/>
      <c r="G257" s="79"/>
    </row>
    <row r="258" spans="1:7" ht="22.5" customHeight="1">
      <c r="A258" s="77" t="s">
        <v>196</v>
      </c>
      <c r="B258" s="78"/>
      <c r="C258" s="91">
        <v>0</v>
      </c>
      <c r="D258" s="91">
        <v>12420</v>
      </c>
      <c r="E258" s="91">
        <v>0</v>
      </c>
      <c r="F258" s="91">
        <v>12420</v>
      </c>
      <c r="G258" s="79"/>
    </row>
    <row r="259" spans="1:7" ht="22.5" customHeight="1">
      <c r="A259" s="77" t="s">
        <v>334</v>
      </c>
      <c r="B259" s="78"/>
      <c r="C259" s="79"/>
      <c r="D259" s="79"/>
      <c r="E259" s="79"/>
      <c r="F259" s="79"/>
      <c r="G259" s="79"/>
    </row>
    <row r="260" spans="1:7" ht="22.5" customHeight="1">
      <c r="A260" s="77" t="s">
        <v>197</v>
      </c>
      <c r="B260" s="72"/>
      <c r="C260" s="94">
        <v>0</v>
      </c>
      <c r="D260" s="94">
        <v>98940</v>
      </c>
      <c r="E260" s="94">
        <v>0</v>
      </c>
      <c r="F260" s="94">
        <v>98940</v>
      </c>
      <c r="G260" s="94"/>
    </row>
    <row r="261" spans="1:7" ht="22.5" customHeight="1">
      <c r="A261" s="54" t="s">
        <v>90</v>
      </c>
      <c r="B261" s="93">
        <f aca="true" t="shared" si="10" ref="B261:G261">SUM(B232:B260)</f>
        <v>1902</v>
      </c>
      <c r="C261" s="73">
        <f t="shared" si="10"/>
        <v>817674</v>
      </c>
      <c r="D261" s="73">
        <f t="shared" si="10"/>
        <v>9511829</v>
      </c>
      <c r="E261" s="94">
        <f t="shared" si="10"/>
        <v>818124</v>
      </c>
      <c r="F261" s="94">
        <f t="shared" si="10"/>
        <v>9511609</v>
      </c>
      <c r="G261" s="94">
        <f t="shared" si="10"/>
        <v>220</v>
      </c>
    </row>
    <row r="262" spans="1:7" ht="22.5" customHeight="1">
      <c r="A262" s="147" t="s">
        <v>70</v>
      </c>
      <c r="B262" s="147"/>
      <c r="C262" s="147"/>
      <c r="D262" s="147"/>
      <c r="E262" s="147"/>
      <c r="F262" s="147"/>
      <c r="G262" s="147"/>
    </row>
    <row r="263" spans="1:7" ht="22.5" customHeight="1">
      <c r="A263" s="98"/>
      <c r="B263" s="99"/>
      <c r="C263" s="100"/>
      <c r="D263" s="100"/>
      <c r="E263" s="100"/>
      <c r="F263" s="100"/>
      <c r="G263" s="101"/>
    </row>
    <row r="264" spans="1:7" ht="22.5" customHeight="1">
      <c r="A264" s="68"/>
      <c r="B264" s="69" t="s">
        <v>78</v>
      </c>
      <c r="C264" s="146" t="s">
        <v>31</v>
      </c>
      <c r="D264" s="146"/>
      <c r="E264" s="146" t="s">
        <v>32</v>
      </c>
      <c r="F264" s="146"/>
      <c r="G264" s="102" t="s">
        <v>33</v>
      </c>
    </row>
    <row r="265" spans="1:7" ht="22.5" customHeight="1">
      <c r="A265" s="72" t="s">
        <v>35</v>
      </c>
      <c r="B265" s="72" t="s">
        <v>79</v>
      </c>
      <c r="C265" s="73" t="s">
        <v>9</v>
      </c>
      <c r="D265" s="73" t="s">
        <v>36</v>
      </c>
      <c r="E265" s="73" t="s">
        <v>9</v>
      </c>
      <c r="F265" s="73" t="s">
        <v>36</v>
      </c>
      <c r="G265" s="73" t="s">
        <v>34</v>
      </c>
    </row>
    <row r="266" spans="1:7" ht="22.5" customHeight="1">
      <c r="A266" s="74" t="s">
        <v>114</v>
      </c>
      <c r="B266" s="75"/>
      <c r="C266" s="76"/>
      <c r="D266" s="76"/>
      <c r="E266" s="76"/>
      <c r="F266" s="76"/>
      <c r="G266" s="76"/>
    </row>
    <row r="267" spans="1:7" ht="22.5" customHeight="1">
      <c r="A267" s="77" t="s">
        <v>82</v>
      </c>
      <c r="B267" s="78">
        <v>4</v>
      </c>
      <c r="C267" s="79">
        <v>90306</v>
      </c>
      <c r="D267" s="79">
        <v>764448</v>
      </c>
      <c r="E267" s="79">
        <v>90306</v>
      </c>
      <c r="F267" s="79">
        <v>764448</v>
      </c>
      <c r="G267" s="79"/>
    </row>
    <row r="268" spans="1:7" ht="22.5" customHeight="1">
      <c r="A268" s="77" t="s">
        <v>59</v>
      </c>
      <c r="B268" s="78"/>
      <c r="C268" s="91" t="s">
        <v>0</v>
      </c>
      <c r="D268" s="91">
        <v>116592.51</v>
      </c>
      <c r="E268" s="91" t="s">
        <v>0</v>
      </c>
      <c r="F268" s="91">
        <v>116592.51</v>
      </c>
      <c r="G268" s="79"/>
    </row>
    <row r="269" spans="1:7" ht="22.5" customHeight="1">
      <c r="A269" s="87" t="s">
        <v>60</v>
      </c>
      <c r="B269" s="88"/>
      <c r="C269" s="89"/>
      <c r="D269" s="89"/>
      <c r="E269" s="89"/>
      <c r="F269" s="89"/>
      <c r="G269" s="89"/>
    </row>
    <row r="270" spans="1:7" ht="22.5" customHeight="1">
      <c r="A270" s="110" t="s">
        <v>61</v>
      </c>
      <c r="B270" s="106">
        <f>SUM(B262:B269)</f>
        <v>4</v>
      </c>
      <c r="C270" s="86">
        <f>SUM(C267:C269)</f>
        <v>90306</v>
      </c>
      <c r="D270" s="86">
        <f>SUM(D267:D269)</f>
        <v>881040.51</v>
      </c>
      <c r="E270" s="86">
        <f>SUM(E267:E269)</f>
        <v>90306</v>
      </c>
      <c r="F270" s="86">
        <f>SUM(F267:F269)</f>
        <v>881040.51</v>
      </c>
      <c r="G270" s="86">
        <f>SUM(G266:G269)</f>
        <v>0</v>
      </c>
    </row>
    <row r="271" spans="1:7" ht="22.5" customHeight="1">
      <c r="A271" s="87" t="s">
        <v>115</v>
      </c>
      <c r="B271" s="88"/>
      <c r="C271" s="89"/>
      <c r="D271" s="89"/>
      <c r="E271" s="89"/>
      <c r="F271" s="89"/>
      <c r="G271" s="89"/>
    </row>
    <row r="272" spans="1:7" ht="22.5" customHeight="1">
      <c r="A272" s="107" t="s">
        <v>62</v>
      </c>
      <c r="B272" s="108">
        <v>1</v>
      </c>
      <c r="C272" s="109">
        <v>200</v>
      </c>
      <c r="D272" s="109">
        <v>242000.52</v>
      </c>
      <c r="E272" s="109">
        <v>200</v>
      </c>
      <c r="F272" s="91">
        <v>242000.52</v>
      </c>
      <c r="G272" s="79"/>
    </row>
    <row r="273" spans="1:7" ht="22.5" customHeight="1">
      <c r="A273" s="77" t="s">
        <v>63</v>
      </c>
      <c r="B273" s="122"/>
      <c r="C273" s="109">
        <v>0</v>
      </c>
      <c r="D273" s="109">
        <v>0</v>
      </c>
      <c r="E273" s="109">
        <v>0</v>
      </c>
      <c r="F273" s="91">
        <v>0</v>
      </c>
      <c r="G273" s="79"/>
    </row>
    <row r="274" spans="1:7" ht="22.5" customHeight="1">
      <c r="A274" s="77" t="s">
        <v>377</v>
      </c>
      <c r="B274" s="122"/>
      <c r="C274" s="109">
        <v>0</v>
      </c>
      <c r="D274" s="109">
        <v>23000</v>
      </c>
      <c r="E274" s="109">
        <v>0</v>
      </c>
      <c r="F274" s="91">
        <v>23000</v>
      </c>
      <c r="G274" s="79"/>
    </row>
    <row r="275" spans="1:7" ht="22.5" customHeight="1">
      <c r="A275" s="77" t="s">
        <v>383</v>
      </c>
      <c r="B275" s="78">
        <v>4</v>
      </c>
      <c r="C275" s="79">
        <v>50</v>
      </c>
      <c r="D275" s="79">
        <v>608963.01</v>
      </c>
      <c r="E275" s="79">
        <v>50</v>
      </c>
      <c r="F275" s="79">
        <v>608963.01</v>
      </c>
      <c r="G275" s="79"/>
    </row>
    <row r="276" spans="1:7" ht="22.5" customHeight="1">
      <c r="A276" s="77" t="s">
        <v>227</v>
      </c>
      <c r="B276" s="72">
        <v>2</v>
      </c>
      <c r="C276" s="94">
        <v>12552.13</v>
      </c>
      <c r="D276" s="94">
        <v>162452.98</v>
      </c>
      <c r="E276" s="94">
        <v>12552.13</v>
      </c>
      <c r="F276" s="94">
        <v>162452.98</v>
      </c>
      <c r="G276" s="94"/>
    </row>
    <row r="277" spans="1:7" ht="22.5" customHeight="1">
      <c r="A277" s="110" t="s">
        <v>66</v>
      </c>
      <c r="B277" s="72">
        <f>SUM(B272:B276)</f>
        <v>7</v>
      </c>
      <c r="C277" s="73">
        <f>SUM(C272:C276)</f>
        <v>12802.13</v>
      </c>
      <c r="D277" s="73">
        <f>SUM(D272:D276)</f>
        <v>1036416.51</v>
      </c>
      <c r="E277" s="73">
        <f>SUM(E272:E276)</f>
        <v>12802.13</v>
      </c>
      <c r="F277" s="73">
        <f>SUM(F272:F276)</f>
        <v>1036416.51</v>
      </c>
      <c r="G277" s="94"/>
    </row>
    <row r="278" spans="1:7" ht="22.5" customHeight="1">
      <c r="A278" s="110" t="s">
        <v>67</v>
      </c>
      <c r="B278" s="111">
        <f aca="true" t="shared" si="11" ref="B278:G278">SUM(B229+B261+B270+B277)</f>
        <v>2912</v>
      </c>
      <c r="C278" s="70">
        <f t="shared" si="11"/>
        <v>2401983.5</v>
      </c>
      <c r="D278" s="70">
        <f t="shared" si="11"/>
        <v>48597683.169999994</v>
      </c>
      <c r="E278" s="70">
        <f t="shared" si="11"/>
        <v>2404382.84</v>
      </c>
      <c r="F278" s="70">
        <f t="shared" si="11"/>
        <v>48596627.599999994</v>
      </c>
      <c r="G278" s="70">
        <f t="shared" si="11"/>
        <v>1055.5700000000002</v>
      </c>
    </row>
    <row r="279" spans="1:7" ht="22.5" customHeight="1">
      <c r="A279" s="110" t="s">
        <v>174</v>
      </c>
      <c r="B279" s="106"/>
      <c r="C279" s="86">
        <v>1309.23</v>
      </c>
      <c r="D279" s="86">
        <v>14955.78</v>
      </c>
      <c r="E279" s="86">
        <v>1309.23</v>
      </c>
      <c r="F279" s="86">
        <v>14955.78</v>
      </c>
      <c r="G279" s="86"/>
    </row>
    <row r="280" spans="1:7" ht="22.5" customHeight="1" thickBot="1">
      <c r="A280" s="112" t="s">
        <v>69</v>
      </c>
      <c r="B280" s="113">
        <f>+B278</f>
        <v>2912</v>
      </c>
      <c r="C280" s="114">
        <f>C278-C279</f>
        <v>2400674.27</v>
      </c>
      <c r="D280" s="114">
        <f>D278-D279</f>
        <v>48582727.38999999</v>
      </c>
      <c r="E280" s="114">
        <f>E278-E279</f>
        <v>2403073.61</v>
      </c>
      <c r="F280" s="114">
        <f>F278-F279</f>
        <v>48581671.81999999</v>
      </c>
      <c r="G280" s="114">
        <f>G278-G279</f>
        <v>1055.5700000000002</v>
      </c>
    </row>
    <row r="281" spans="1:7" ht="22.5" customHeight="1" thickTop="1">
      <c r="A281" s="135"/>
      <c r="B281" s="136"/>
      <c r="C281" s="97"/>
      <c r="D281" s="97"/>
      <c r="E281" s="97"/>
      <c r="F281" s="97"/>
      <c r="G281" s="97"/>
    </row>
    <row r="282" spans="1:7" ht="22.5" customHeight="1">
      <c r="A282" s="134"/>
      <c r="B282" s="115"/>
      <c r="C282" s="97"/>
      <c r="D282" s="97"/>
      <c r="E282" s="97"/>
      <c r="F282" s="97"/>
      <c r="G282" s="97"/>
    </row>
    <row r="283" spans="1:7" ht="22.5" customHeight="1">
      <c r="A283" s="64"/>
      <c r="B283" s="66"/>
      <c r="C283" s="97"/>
      <c r="D283" s="97" t="s">
        <v>12</v>
      </c>
      <c r="E283" s="97"/>
      <c r="F283" s="97"/>
      <c r="G283" s="97"/>
    </row>
    <row r="284" spans="1:7" ht="22.5" customHeight="1">
      <c r="A284" s="64" t="s">
        <v>324</v>
      </c>
      <c r="B284" s="66"/>
      <c r="C284" s="97"/>
      <c r="D284" s="97" t="s">
        <v>325</v>
      </c>
      <c r="E284" s="97"/>
      <c r="F284" s="97"/>
      <c r="G284" s="97"/>
    </row>
    <row r="285" spans="1:7" ht="22.5" customHeight="1">
      <c r="A285" s="128" t="s">
        <v>222</v>
      </c>
      <c r="B285" s="129"/>
      <c r="C285" s="67"/>
      <c r="D285" s="97" t="s">
        <v>11</v>
      </c>
      <c r="E285" s="97"/>
      <c r="F285" s="97"/>
      <c r="G285" s="97"/>
    </row>
    <row r="286" spans="1:7" ht="22.5" customHeight="1">
      <c r="A286" s="64"/>
      <c r="B286" s="66"/>
      <c r="C286" s="67"/>
      <c r="D286" s="97" t="s">
        <v>10</v>
      </c>
      <c r="E286" s="97"/>
      <c r="F286" s="97"/>
      <c r="G286" s="97"/>
    </row>
    <row r="287" spans="1:7" ht="22.5" customHeight="1">
      <c r="A287" s="64"/>
      <c r="B287" s="66"/>
      <c r="C287" s="67"/>
      <c r="D287" s="97"/>
      <c r="E287" s="97"/>
      <c r="F287" s="97"/>
      <c r="G287" s="97"/>
    </row>
    <row r="288" spans="1:7" ht="22.5" customHeight="1">
      <c r="A288" s="134" t="s">
        <v>322</v>
      </c>
      <c r="B288" s="115"/>
      <c r="C288" s="97"/>
      <c r="D288" s="97"/>
      <c r="E288" s="97"/>
      <c r="F288" s="97"/>
      <c r="G288" s="97"/>
    </row>
    <row r="289" spans="1:7" ht="22.5" customHeight="1">
      <c r="A289" s="95" t="s">
        <v>340</v>
      </c>
      <c r="B289" s="137" t="s">
        <v>78</v>
      </c>
      <c r="C289" s="97">
        <v>2400674.27</v>
      </c>
      <c r="D289" s="97"/>
      <c r="E289" s="97"/>
      <c r="F289" s="97"/>
      <c r="G289" s="97"/>
    </row>
    <row r="290" spans="1:7" ht="22.5" customHeight="1">
      <c r="A290" s="95" t="s">
        <v>329</v>
      </c>
      <c r="B290" s="137" t="s">
        <v>78</v>
      </c>
      <c r="C290" s="97">
        <v>2388122.14</v>
      </c>
      <c r="D290" s="97"/>
      <c r="E290" s="97"/>
      <c r="F290" s="97"/>
      <c r="G290" s="97"/>
    </row>
    <row r="291" spans="1:7" ht="22.5" customHeight="1" thickBot="1">
      <c r="A291" s="95" t="s">
        <v>341</v>
      </c>
      <c r="B291" s="115"/>
      <c r="C291" s="138">
        <f>SUM(C289-C290)</f>
        <v>12552.129999999888</v>
      </c>
      <c r="D291" s="97"/>
      <c r="E291" s="97"/>
      <c r="F291" s="97"/>
      <c r="G291" s="97"/>
    </row>
    <row r="292" spans="1:7" ht="21.75" thickTop="1">
      <c r="A292" s="14"/>
      <c r="B292" s="19"/>
      <c r="C292" s="15"/>
      <c r="D292" s="15"/>
      <c r="E292" s="15"/>
      <c r="F292" s="15"/>
      <c r="G292" s="15"/>
    </row>
    <row r="293" spans="1:8" ht="22.5" customHeight="1">
      <c r="A293" s="145" t="s">
        <v>58</v>
      </c>
      <c r="B293" s="145"/>
      <c r="C293" s="145"/>
      <c r="D293" s="145"/>
      <c r="E293" s="145"/>
      <c r="F293" s="145"/>
      <c r="G293" s="145"/>
      <c r="H293" s="14"/>
    </row>
    <row r="294" spans="1:8" ht="22.5" customHeight="1">
      <c r="A294" s="145" t="s">
        <v>380</v>
      </c>
      <c r="B294" s="145"/>
      <c r="C294" s="145"/>
      <c r="D294" s="145"/>
      <c r="E294" s="145"/>
      <c r="F294" s="145"/>
      <c r="G294" s="145"/>
      <c r="H294" s="14"/>
    </row>
    <row r="295" spans="1:8" ht="22.5" customHeight="1">
      <c r="A295" s="142"/>
      <c r="B295" s="143" t="s">
        <v>78</v>
      </c>
      <c r="C295" s="146" t="s">
        <v>31</v>
      </c>
      <c r="D295" s="146"/>
      <c r="E295" s="146" t="s">
        <v>32</v>
      </c>
      <c r="F295" s="146"/>
      <c r="G295" s="71" t="s">
        <v>33</v>
      </c>
      <c r="H295" s="14"/>
    </row>
    <row r="296" spans="1:8" ht="22.5" customHeight="1">
      <c r="A296" s="72" t="s">
        <v>35</v>
      </c>
      <c r="B296" s="72" t="s">
        <v>79</v>
      </c>
      <c r="C296" s="73" t="s">
        <v>9</v>
      </c>
      <c r="D296" s="73" t="s">
        <v>36</v>
      </c>
      <c r="E296" s="73" t="s">
        <v>9</v>
      </c>
      <c r="F296" s="73" t="s">
        <v>36</v>
      </c>
      <c r="G296" s="73" t="s">
        <v>34</v>
      </c>
      <c r="H296" s="14"/>
    </row>
    <row r="297" spans="1:8" ht="22.5" customHeight="1">
      <c r="A297" s="74" t="s">
        <v>108</v>
      </c>
      <c r="B297" s="75"/>
      <c r="C297" s="76"/>
      <c r="D297" s="76"/>
      <c r="E297" s="76"/>
      <c r="F297" s="76"/>
      <c r="G297" s="76"/>
      <c r="H297" s="14"/>
    </row>
    <row r="298" spans="1:8" ht="22.5" customHeight="1">
      <c r="A298" s="77" t="s">
        <v>37</v>
      </c>
      <c r="B298" s="78">
        <v>21</v>
      </c>
      <c r="C298" s="79">
        <v>1134590.86</v>
      </c>
      <c r="D298" s="79">
        <v>8622773.16</v>
      </c>
      <c r="E298" s="79">
        <v>1134590.86</v>
      </c>
      <c r="F298" s="79">
        <v>8622773.16</v>
      </c>
      <c r="G298" s="79"/>
      <c r="H298" s="14"/>
    </row>
    <row r="299" spans="1:8" ht="22.5" customHeight="1">
      <c r="A299" s="77" t="s">
        <v>39</v>
      </c>
      <c r="B299" s="80"/>
      <c r="C299" s="79">
        <v>0</v>
      </c>
      <c r="D299" s="79">
        <v>299105.04</v>
      </c>
      <c r="E299" s="79">
        <v>0</v>
      </c>
      <c r="F299" s="79">
        <v>299105.04</v>
      </c>
      <c r="G299" s="79"/>
      <c r="H299" s="14"/>
    </row>
    <row r="300" spans="1:8" ht="22.5" customHeight="1">
      <c r="A300" s="77" t="s">
        <v>41</v>
      </c>
      <c r="B300" s="78">
        <v>33</v>
      </c>
      <c r="C300" s="79">
        <v>346769.38</v>
      </c>
      <c r="D300" s="79">
        <v>17496640.39</v>
      </c>
      <c r="E300" s="79">
        <v>346769.38</v>
      </c>
      <c r="F300" s="79">
        <v>17496640.39</v>
      </c>
      <c r="G300" s="79"/>
      <c r="H300" s="14"/>
    </row>
    <row r="301" spans="1:8" ht="22.5" customHeight="1">
      <c r="A301" s="77" t="s">
        <v>374</v>
      </c>
      <c r="B301" s="78">
        <v>327</v>
      </c>
      <c r="C301" s="79">
        <v>73329.23</v>
      </c>
      <c r="D301" s="79">
        <v>11413331.16</v>
      </c>
      <c r="E301" s="79">
        <v>74164.8</v>
      </c>
      <c r="F301" s="79">
        <v>11413331.16</v>
      </c>
      <c r="G301" s="79"/>
      <c r="H301" s="14"/>
    </row>
    <row r="302" spans="1:8" ht="22.5" customHeight="1">
      <c r="A302" s="77" t="s">
        <v>375</v>
      </c>
      <c r="B302" s="69">
        <v>6</v>
      </c>
      <c r="C302" s="130">
        <v>59605.79</v>
      </c>
      <c r="D302" s="130">
        <v>950842.66</v>
      </c>
      <c r="E302" s="130">
        <v>59605.79</v>
      </c>
      <c r="F302" s="130">
        <v>950842.66</v>
      </c>
      <c r="G302" s="130"/>
      <c r="H302" s="14"/>
    </row>
    <row r="303" spans="1:8" ht="22.5" customHeight="1">
      <c r="A303" s="110" t="s">
        <v>44</v>
      </c>
      <c r="B303" s="85">
        <f aca="true" t="shared" si="12" ref="B303:G303">SUM(B298:B302)</f>
        <v>387</v>
      </c>
      <c r="C303" s="86">
        <f t="shared" si="12"/>
        <v>1614295.2600000002</v>
      </c>
      <c r="D303" s="86">
        <f t="shared" si="12"/>
        <v>38782692.41</v>
      </c>
      <c r="E303" s="86">
        <f t="shared" si="12"/>
        <v>1615130.8300000003</v>
      </c>
      <c r="F303" s="86">
        <f t="shared" si="12"/>
        <v>38782692.41</v>
      </c>
      <c r="G303" s="86">
        <f t="shared" si="12"/>
        <v>0</v>
      </c>
      <c r="H303" s="14"/>
    </row>
    <row r="304" spans="1:8" ht="22.5" customHeight="1">
      <c r="A304" s="87" t="s">
        <v>321</v>
      </c>
      <c r="B304" s="88"/>
      <c r="C304" s="89"/>
      <c r="D304" s="89"/>
      <c r="E304" s="89"/>
      <c r="F304" s="89"/>
      <c r="G304" s="89"/>
      <c r="H304" s="14"/>
    </row>
    <row r="305" spans="1:7" ht="22.5" customHeight="1">
      <c r="A305" s="77" t="s">
        <v>110</v>
      </c>
      <c r="B305" s="78"/>
      <c r="C305" s="79"/>
      <c r="D305" s="79"/>
      <c r="E305" s="79"/>
      <c r="F305" s="79"/>
      <c r="G305" s="79"/>
    </row>
    <row r="306" spans="1:7" ht="22.5" customHeight="1">
      <c r="A306" s="77" t="s">
        <v>45</v>
      </c>
      <c r="B306" s="80">
        <v>1435</v>
      </c>
      <c r="C306" s="79">
        <v>578380</v>
      </c>
      <c r="D306" s="79">
        <v>6859320</v>
      </c>
      <c r="E306" s="79">
        <v>578380</v>
      </c>
      <c r="F306" s="79">
        <v>6859320</v>
      </c>
      <c r="G306" s="79"/>
    </row>
    <row r="307" spans="1:7" ht="22.5" customHeight="1">
      <c r="A307" s="77" t="s">
        <v>46</v>
      </c>
      <c r="B307" s="78">
        <v>100</v>
      </c>
      <c r="C307" s="79">
        <v>39750</v>
      </c>
      <c r="D307" s="79">
        <v>452750</v>
      </c>
      <c r="E307" s="79">
        <v>39750</v>
      </c>
      <c r="F307" s="79">
        <v>452750</v>
      </c>
      <c r="G307" s="79"/>
    </row>
    <row r="308" spans="1:7" ht="22.5" customHeight="1">
      <c r="A308" s="77" t="s">
        <v>47</v>
      </c>
      <c r="B308" s="78">
        <v>11</v>
      </c>
      <c r="C308" s="79">
        <v>9057</v>
      </c>
      <c r="D308" s="79">
        <v>118301</v>
      </c>
      <c r="E308" s="79">
        <v>9057</v>
      </c>
      <c r="F308" s="79">
        <v>118301</v>
      </c>
      <c r="G308" s="79"/>
    </row>
    <row r="309" spans="1:8" ht="22.5" customHeight="1">
      <c r="A309" s="77" t="s">
        <v>366</v>
      </c>
      <c r="B309" s="78"/>
      <c r="C309" s="79"/>
      <c r="D309" s="79"/>
      <c r="E309" s="79"/>
      <c r="F309" s="79"/>
      <c r="G309" s="79"/>
      <c r="H309" s="14"/>
    </row>
    <row r="310" spans="1:8" ht="22.5" customHeight="1">
      <c r="A310" s="77" t="s">
        <v>100</v>
      </c>
      <c r="B310" s="78">
        <v>8</v>
      </c>
      <c r="C310" s="79">
        <v>26000</v>
      </c>
      <c r="D310" s="79">
        <v>575250</v>
      </c>
      <c r="E310" s="79">
        <v>26000</v>
      </c>
      <c r="F310" s="79">
        <v>575250</v>
      </c>
      <c r="G310" s="79"/>
      <c r="H310" s="14"/>
    </row>
    <row r="311" spans="1:8" ht="22.5" customHeight="1">
      <c r="A311" s="77" t="s">
        <v>367</v>
      </c>
      <c r="B311" s="78"/>
      <c r="C311" s="79">
        <v>0</v>
      </c>
      <c r="D311" s="79">
        <v>2000</v>
      </c>
      <c r="E311" s="79">
        <v>0</v>
      </c>
      <c r="F311" s="79">
        <v>2000</v>
      </c>
      <c r="G311" s="79"/>
      <c r="H311" s="14"/>
    </row>
    <row r="312" spans="1:8" ht="22.5" customHeight="1">
      <c r="A312" s="77" t="s">
        <v>368</v>
      </c>
      <c r="B312" s="80"/>
      <c r="C312" s="79"/>
      <c r="D312" s="79"/>
      <c r="E312" s="79"/>
      <c r="F312" s="79"/>
      <c r="G312" s="79"/>
      <c r="H312" s="14"/>
    </row>
    <row r="313" spans="1:8" ht="22.5" customHeight="1">
      <c r="A313" s="77" t="s">
        <v>369</v>
      </c>
      <c r="B313" s="78"/>
      <c r="C313" s="79"/>
      <c r="D313" s="79"/>
      <c r="E313" s="79"/>
      <c r="F313" s="79"/>
      <c r="G313" s="79"/>
      <c r="H313" s="14"/>
    </row>
    <row r="314" spans="1:8" ht="22.5" customHeight="1">
      <c r="A314" s="77" t="s">
        <v>49</v>
      </c>
      <c r="B314" s="78">
        <v>25</v>
      </c>
      <c r="C314" s="79">
        <v>1660</v>
      </c>
      <c r="D314" s="79">
        <v>356460</v>
      </c>
      <c r="E314" s="79">
        <v>1880</v>
      </c>
      <c r="F314" s="79">
        <v>356460</v>
      </c>
      <c r="G314" s="79"/>
      <c r="H314" s="14"/>
    </row>
    <row r="315" spans="1:8" ht="22.5" customHeight="1">
      <c r="A315" s="77" t="s">
        <v>370</v>
      </c>
      <c r="B315" s="78">
        <v>19</v>
      </c>
      <c r="C315" s="79">
        <v>850</v>
      </c>
      <c r="D315" s="79">
        <v>9230</v>
      </c>
      <c r="E315" s="79">
        <v>850</v>
      </c>
      <c r="F315" s="79">
        <v>9230</v>
      </c>
      <c r="G315" s="79"/>
      <c r="H315" s="14"/>
    </row>
    <row r="316" spans="1:8" ht="22.5" customHeight="1">
      <c r="A316" s="77" t="s">
        <v>111</v>
      </c>
      <c r="B316" s="78"/>
      <c r="C316" s="79"/>
      <c r="D316" s="79"/>
      <c r="E316" s="79"/>
      <c r="F316" s="79"/>
      <c r="G316" s="79"/>
      <c r="H316" s="14"/>
    </row>
    <row r="317" spans="1:8" ht="22.5" customHeight="1">
      <c r="A317" s="77" t="s">
        <v>50</v>
      </c>
      <c r="B317" s="78"/>
      <c r="C317" s="79"/>
      <c r="D317" s="79"/>
      <c r="E317" s="79"/>
      <c r="F317" s="79"/>
      <c r="G317" s="79"/>
      <c r="H317" s="14"/>
    </row>
    <row r="318" spans="1:8" ht="22.5" customHeight="1">
      <c r="A318" s="77" t="s">
        <v>51</v>
      </c>
      <c r="B318" s="78"/>
      <c r="C318" s="79">
        <v>0</v>
      </c>
      <c r="D318" s="79">
        <v>120756</v>
      </c>
      <c r="E318" s="79">
        <v>0</v>
      </c>
      <c r="F318" s="79">
        <v>120756</v>
      </c>
      <c r="G318" s="79"/>
      <c r="H318" s="14"/>
    </row>
    <row r="319" spans="1:8" ht="22.5" customHeight="1">
      <c r="A319" s="77" t="s">
        <v>52</v>
      </c>
      <c r="B319" s="78"/>
      <c r="C319" s="79"/>
      <c r="D319" s="79"/>
      <c r="E319" s="79"/>
      <c r="F319" s="79"/>
      <c r="G319" s="79"/>
      <c r="H319" s="14"/>
    </row>
    <row r="320" spans="1:8" ht="22.5" customHeight="1">
      <c r="A320" s="77" t="s">
        <v>53</v>
      </c>
      <c r="B320" s="78"/>
      <c r="C320" s="79">
        <v>0</v>
      </c>
      <c r="D320" s="79">
        <v>53760</v>
      </c>
      <c r="E320" s="79">
        <v>0</v>
      </c>
      <c r="F320" s="79">
        <v>53760</v>
      </c>
      <c r="G320" s="79"/>
      <c r="H320" s="14"/>
    </row>
    <row r="321" spans="1:8" ht="22.5" customHeight="1">
      <c r="A321" s="77" t="s">
        <v>91</v>
      </c>
      <c r="B321" s="78"/>
      <c r="C321" s="79"/>
      <c r="D321" s="79"/>
      <c r="E321" s="79"/>
      <c r="F321" s="79"/>
      <c r="G321" s="79"/>
      <c r="H321" s="14"/>
    </row>
    <row r="322" spans="1:8" ht="22.5" customHeight="1">
      <c r="A322" s="77" t="s">
        <v>92</v>
      </c>
      <c r="B322" s="78">
        <v>3</v>
      </c>
      <c r="C322" s="79">
        <v>1040</v>
      </c>
      <c r="D322" s="79">
        <v>89510</v>
      </c>
      <c r="E322" s="79">
        <v>1040</v>
      </c>
      <c r="F322" s="79">
        <v>89510</v>
      </c>
      <c r="G322" s="79"/>
      <c r="H322" s="14"/>
    </row>
    <row r="323" spans="1:8" ht="22.5" customHeight="1">
      <c r="A323" s="77" t="s">
        <v>371</v>
      </c>
      <c r="B323" s="78">
        <v>3</v>
      </c>
      <c r="C323" s="79">
        <v>1100</v>
      </c>
      <c r="D323" s="79">
        <v>113300</v>
      </c>
      <c r="E323" s="79">
        <v>1100</v>
      </c>
      <c r="F323" s="79">
        <v>113300</v>
      </c>
      <c r="G323" s="79"/>
      <c r="H323" s="14"/>
    </row>
    <row r="324" spans="1:7" ht="22.5" customHeight="1">
      <c r="A324" s="77" t="s">
        <v>372</v>
      </c>
      <c r="B324" s="78">
        <v>1</v>
      </c>
      <c r="C324" s="91">
        <v>60</v>
      </c>
      <c r="D324" s="79">
        <v>500</v>
      </c>
      <c r="E324" s="91">
        <v>60</v>
      </c>
      <c r="F324" s="79">
        <v>500</v>
      </c>
      <c r="G324" s="79"/>
    </row>
    <row r="325" spans="1:7" ht="22.5" customHeight="1">
      <c r="A325" s="77" t="s">
        <v>87</v>
      </c>
      <c r="B325" s="78"/>
      <c r="C325" s="91"/>
      <c r="D325" s="79"/>
      <c r="E325" s="91"/>
      <c r="F325" s="79"/>
      <c r="G325" s="79"/>
    </row>
    <row r="326" spans="1:7" ht="22.5" customHeight="1">
      <c r="A326" s="77" t="s">
        <v>88</v>
      </c>
      <c r="B326" s="78"/>
      <c r="C326" s="79">
        <v>0</v>
      </c>
      <c r="D326" s="79">
        <v>24000</v>
      </c>
      <c r="E326" s="79">
        <v>0</v>
      </c>
      <c r="F326" s="79">
        <v>24000</v>
      </c>
      <c r="G326" s="79"/>
    </row>
    <row r="327" spans="1:7" ht="22.5" customHeight="1">
      <c r="A327" s="77" t="s">
        <v>112</v>
      </c>
      <c r="B327" s="78"/>
      <c r="C327" s="79"/>
      <c r="D327" s="79"/>
      <c r="E327" s="79"/>
      <c r="F327" s="79"/>
      <c r="G327" s="79"/>
    </row>
    <row r="328" spans="1:7" ht="22.5" customHeight="1">
      <c r="A328" s="77" t="s">
        <v>55</v>
      </c>
      <c r="B328" s="78">
        <v>382</v>
      </c>
      <c r="C328" s="79">
        <v>99088</v>
      </c>
      <c r="D328" s="79">
        <v>1332457</v>
      </c>
      <c r="E328" s="79">
        <v>99088</v>
      </c>
      <c r="F328" s="79">
        <v>1332457</v>
      </c>
      <c r="G328" s="79"/>
    </row>
    <row r="329" spans="1:7" ht="22.5" customHeight="1">
      <c r="A329" s="77" t="s">
        <v>113</v>
      </c>
      <c r="B329" s="78"/>
      <c r="C329" s="79"/>
      <c r="D329" s="79"/>
      <c r="E329" s="79"/>
      <c r="F329" s="79"/>
      <c r="G329" s="79"/>
    </row>
    <row r="330" spans="1:7" ht="22.5" customHeight="1">
      <c r="A330" s="77" t="s">
        <v>56</v>
      </c>
      <c r="B330" s="80"/>
      <c r="C330" s="79">
        <v>0</v>
      </c>
      <c r="D330" s="79">
        <v>49860</v>
      </c>
      <c r="E330" s="79">
        <v>0</v>
      </c>
      <c r="F330" s="79">
        <v>49860</v>
      </c>
      <c r="G330" s="79"/>
    </row>
    <row r="331" spans="1:7" ht="22.5" customHeight="1">
      <c r="A331" s="77" t="s">
        <v>195</v>
      </c>
      <c r="B331" s="80"/>
      <c r="C331" s="79"/>
      <c r="D331" s="79"/>
      <c r="E331" s="79"/>
      <c r="F331" s="79"/>
      <c r="G331" s="79"/>
    </row>
    <row r="332" spans="1:7" ht="22.5" customHeight="1">
      <c r="A332" s="77" t="s">
        <v>196</v>
      </c>
      <c r="B332" s="78"/>
      <c r="C332" s="91">
        <v>0</v>
      </c>
      <c r="D332" s="91">
        <v>12420</v>
      </c>
      <c r="E332" s="91">
        <v>0</v>
      </c>
      <c r="F332" s="91">
        <v>12420</v>
      </c>
      <c r="G332" s="79"/>
    </row>
    <row r="333" spans="1:7" ht="22.5" customHeight="1">
      <c r="A333" s="77" t="s">
        <v>334</v>
      </c>
      <c r="B333" s="78"/>
      <c r="C333" s="79"/>
      <c r="D333" s="79"/>
      <c r="E333" s="79"/>
      <c r="F333" s="79"/>
      <c r="G333" s="79"/>
    </row>
    <row r="334" spans="1:7" ht="22.5" customHeight="1">
      <c r="A334" s="77" t="s">
        <v>197</v>
      </c>
      <c r="B334" s="72"/>
      <c r="C334" s="94">
        <v>0</v>
      </c>
      <c r="D334" s="94">
        <v>98940</v>
      </c>
      <c r="E334" s="94">
        <v>0</v>
      </c>
      <c r="F334" s="94">
        <v>98940</v>
      </c>
      <c r="G334" s="94"/>
    </row>
    <row r="335" spans="1:7" ht="22.5" customHeight="1">
      <c r="A335" s="54" t="s">
        <v>90</v>
      </c>
      <c r="B335" s="93">
        <f aca="true" t="shared" si="13" ref="B335:G335">SUM(B306:B334)</f>
        <v>1987</v>
      </c>
      <c r="C335" s="73">
        <f t="shared" si="13"/>
        <v>756985</v>
      </c>
      <c r="D335" s="73">
        <f t="shared" si="13"/>
        <v>10268814</v>
      </c>
      <c r="E335" s="94">
        <f t="shared" si="13"/>
        <v>757205</v>
      </c>
      <c r="F335" s="94">
        <f t="shared" si="13"/>
        <v>10268814</v>
      </c>
      <c r="G335" s="94">
        <f t="shared" si="13"/>
        <v>0</v>
      </c>
    </row>
    <row r="336" spans="1:7" ht="22.5" customHeight="1">
      <c r="A336" s="147" t="s">
        <v>70</v>
      </c>
      <c r="B336" s="147"/>
      <c r="C336" s="147"/>
      <c r="D336" s="147"/>
      <c r="E336" s="147"/>
      <c r="F336" s="147"/>
      <c r="G336" s="147"/>
    </row>
    <row r="337" spans="1:7" ht="22.5" customHeight="1">
      <c r="A337" s="98"/>
      <c r="B337" s="99"/>
      <c r="C337" s="100"/>
      <c r="D337" s="100"/>
      <c r="E337" s="100"/>
      <c r="F337" s="100"/>
      <c r="G337" s="101"/>
    </row>
    <row r="338" spans="1:7" ht="22.5" customHeight="1">
      <c r="A338" s="68"/>
      <c r="B338" s="69" t="s">
        <v>78</v>
      </c>
      <c r="C338" s="146" t="s">
        <v>31</v>
      </c>
      <c r="D338" s="146"/>
      <c r="E338" s="146" t="s">
        <v>32</v>
      </c>
      <c r="F338" s="146"/>
      <c r="G338" s="102" t="s">
        <v>33</v>
      </c>
    </row>
    <row r="339" spans="1:7" ht="22.5" customHeight="1">
      <c r="A339" s="72" t="s">
        <v>35</v>
      </c>
      <c r="B339" s="72" t="s">
        <v>79</v>
      </c>
      <c r="C339" s="73" t="s">
        <v>9</v>
      </c>
      <c r="D339" s="73" t="s">
        <v>36</v>
      </c>
      <c r="E339" s="73" t="s">
        <v>9</v>
      </c>
      <c r="F339" s="73" t="s">
        <v>36</v>
      </c>
      <c r="G339" s="73" t="s">
        <v>34</v>
      </c>
    </row>
    <row r="340" spans="1:7" ht="22.5" customHeight="1">
      <c r="A340" s="74" t="s">
        <v>114</v>
      </c>
      <c r="B340" s="75"/>
      <c r="C340" s="76"/>
      <c r="D340" s="76"/>
      <c r="E340" s="76"/>
      <c r="F340" s="76"/>
      <c r="G340" s="76"/>
    </row>
    <row r="341" spans="1:7" ht="22.5" customHeight="1">
      <c r="A341" s="77" t="s">
        <v>82</v>
      </c>
      <c r="B341" s="78">
        <v>4</v>
      </c>
      <c r="C341" s="79">
        <v>90306</v>
      </c>
      <c r="D341" s="79">
        <v>854754</v>
      </c>
      <c r="E341" s="79">
        <v>90306</v>
      </c>
      <c r="F341" s="79">
        <v>854754</v>
      </c>
      <c r="G341" s="79"/>
    </row>
    <row r="342" spans="1:7" ht="22.5" customHeight="1">
      <c r="A342" s="77" t="s">
        <v>59</v>
      </c>
      <c r="B342" s="78"/>
      <c r="C342" s="91" t="s">
        <v>0</v>
      </c>
      <c r="D342" s="91">
        <v>116592.51</v>
      </c>
      <c r="E342" s="91" t="s">
        <v>0</v>
      </c>
      <c r="F342" s="91">
        <v>116592.51</v>
      </c>
      <c r="G342" s="79"/>
    </row>
    <row r="343" spans="1:7" ht="22.5" customHeight="1">
      <c r="A343" s="87" t="s">
        <v>60</v>
      </c>
      <c r="B343" s="88"/>
      <c r="C343" s="89"/>
      <c r="D343" s="89"/>
      <c r="E343" s="89"/>
      <c r="F343" s="89"/>
      <c r="G343" s="89"/>
    </row>
    <row r="344" spans="1:7" ht="22.5" customHeight="1">
      <c r="A344" s="110" t="s">
        <v>61</v>
      </c>
      <c r="B344" s="106">
        <f>SUM(B336:B343)</f>
        <v>4</v>
      </c>
      <c r="C344" s="86">
        <f>SUM(C341:C343)</f>
        <v>90306</v>
      </c>
      <c r="D344" s="86">
        <f>SUM(D341:D343)</f>
        <v>971346.51</v>
      </c>
      <c r="E344" s="86">
        <f>SUM(E341:E343)</f>
        <v>90306</v>
      </c>
      <c r="F344" s="86">
        <f>SUM(F341:F343)</f>
        <v>971346.51</v>
      </c>
      <c r="G344" s="86">
        <f>SUM(G340:G343)</f>
        <v>0</v>
      </c>
    </row>
    <row r="345" spans="1:7" ht="22.5" customHeight="1">
      <c r="A345" s="87" t="s">
        <v>115</v>
      </c>
      <c r="B345" s="88"/>
      <c r="C345" s="89"/>
      <c r="D345" s="89"/>
      <c r="E345" s="89"/>
      <c r="F345" s="89"/>
      <c r="G345" s="89"/>
    </row>
    <row r="346" spans="1:7" ht="22.5" customHeight="1">
      <c r="A346" s="107" t="s">
        <v>62</v>
      </c>
      <c r="B346" s="108">
        <v>1</v>
      </c>
      <c r="C346" s="109">
        <v>100</v>
      </c>
      <c r="D346" s="109">
        <v>242100.52</v>
      </c>
      <c r="E346" s="109">
        <v>100</v>
      </c>
      <c r="F346" s="91">
        <v>242100.52</v>
      </c>
      <c r="G346" s="79"/>
    </row>
    <row r="347" spans="1:7" ht="22.5" customHeight="1">
      <c r="A347" s="77" t="s">
        <v>63</v>
      </c>
      <c r="B347" s="122"/>
      <c r="C347" s="109">
        <v>0</v>
      </c>
      <c r="D347" s="109">
        <v>0</v>
      </c>
      <c r="E347" s="109">
        <v>0</v>
      </c>
      <c r="F347" s="91">
        <v>0</v>
      </c>
      <c r="G347" s="79"/>
    </row>
    <row r="348" spans="1:7" ht="22.5" customHeight="1">
      <c r="A348" s="77" t="s">
        <v>377</v>
      </c>
      <c r="B348" s="122"/>
      <c r="C348" s="109">
        <v>0</v>
      </c>
      <c r="D348" s="109">
        <v>23000</v>
      </c>
      <c r="E348" s="109">
        <v>0</v>
      </c>
      <c r="F348" s="91">
        <v>23000</v>
      </c>
      <c r="G348" s="79"/>
    </row>
    <row r="349" spans="1:7" ht="22.5" customHeight="1">
      <c r="A349" s="77" t="s">
        <v>381</v>
      </c>
      <c r="B349" s="122">
        <v>1</v>
      </c>
      <c r="C349" s="109">
        <v>68400</v>
      </c>
      <c r="D349" s="109">
        <v>68400</v>
      </c>
      <c r="E349" s="109">
        <v>68400</v>
      </c>
      <c r="F349" s="91">
        <v>68400</v>
      </c>
      <c r="G349" s="79"/>
    </row>
    <row r="350" spans="1:7" ht="22.5" customHeight="1">
      <c r="A350" s="77" t="s">
        <v>382</v>
      </c>
      <c r="B350" s="78">
        <v>4</v>
      </c>
      <c r="C350" s="79">
        <v>394821.5</v>
      </c>
      <c r="D350" s="79">
        <v>1003784.51</v>
      </c>
      <c r="E350" s="79">
        <v>394821.5</v>
      </c>
      <c r="F350" s="79">
        <v>1003784.51</v>
      </c>
      <c r="G350" s="79"/>
    </row>
    <row r="351" spans="1:7" ht="22.5" customHeight="1">
      <c r="A351" s="77" t="s">
        <v>227</v>
      </c>
      <c r="B351" s="72">
        <v>2</v>
      </c>
      <c r="C351" s="94">
        <v>12457.24</v>
      </c>
      <c r="D351" s="94">
        <v>174910.22</v>
      </c>
      <c r="E351" s="94">
        <v>12457.24</v>
      </c>
      <c r="F351" s="94">
        <v>174910.22</v>
      </c>
      <c r="G351" s="94"/>
    </row>
    <row r="352" spans="1:7" ht="22.5" customHeight="1">
      <c r="A352" s="110" t="s">
        <v>66</v>
      </c>
      <c r="B352" s="72">
        <f>SUM(B346:B351)</f>
        <v>8</v>
      </c>
      <c r="C352" s="73">
        <f>SUM(C346:C351)</f>
        <v>475778.74</v>
      </c>
      <c r="D352" s="73">
        <f>SUM(D346:D351)</f>
        <v>1512195.25</v>
      </c>
      <c r="E352" s="73">
        <f>SUM(E346:E351)</f>
        <v>475778.74</v>
      </c>
      <c r="F352" s="73">
        <f>SUM(F346:F351)</f>
        <v>1512195.25</v>
      </c>
      <c r="G352" s="94"/>
    </row>
    <row r="353" spans="1:7" ht="22.5" customHeight="1">
      <c r="A353" s="110" t="s">
        <v>67</v>
      </c>
      <c r="B353" s="111">
        <f aca="true" t="shared" si="14" ref="B353:G353">SUM(B303+B335+B344+B352)</f>
        <v>2386</v>
      </c>
      <c r="C353" s="70">
        <f t="shared" si="14"/>
        <v>2937365</v>
      </c>
      <c r="D353" s="70">
        <f t="shared" si="14"/>
        <v>51535048.169999994</v>
      </c>
      <c r="E353" s="70">
        <f t="shared" si="14"/>
        <v>2938420.5700000003</v>
      </c>
      <c r="F353" s="70">
        <f t="shared" si="14"/>
        <v>51535048.169999994</v>
      </c>
      <c r="G353" s="70">
        <f t="shared" si="14"/>
        <v>0</v>
      </c>
    </row>
    <row r="354" spans="1:7" ht="22.5" customHeight="1">
      <c r="A354" s="110" t="s">
        <v>174</v>
      </c>
      <c r="B354" s="106"/>
      <c r="C354" s="86">
        <v>0</v>
      </c>
      <c r="D354" s="86">
        <v>14955.78</v>
      </c>
      <c r="E354" s="86">
        <v>0</v>
      </c>
      <c r="F354" s="86">
        <v>14955.78</v>
      </c>
      <c r="G354" s="86"/>
    </row>
    <row r="355" spans="1:7" ht="22.5" customHeight="1" thickBot="1">
      <c r="A355" s="112" t="s">
        <v>69</v>
      </c>
      <c r="B355" s="113">
        <f>+B353</f>
        <v>2386</v>
      </c>
      <c r="C355" s="114">
        <f>C353-C354</f>
        <v>2937365</v>
      </c>
      <c r="D355" s="114">
        <f>D353-D354</f>
        <v>51520092.38999999</v>
      </c>
      <c r="E355" s="114">
        <f>E353-E354</f>
        <v>2938420.5700000003</v>
      </c>
      <c r="F355" s="114">
        <f>F353-F354</f>
        <v>51520092.38999999</v>
      </c>
      <c r="G355" s="114">
        <f>G353-G354</f>
        <v>0</v>
      </c>
    </row>
    <row r="356" spans="1:7" ht="22.5" customHeight="1" thickTop="1">
      <c r="A356" s="135"/>
      <c r="B356" s="136"/>
      <c r="C356" s="97"/>
      <c r="D356" s="97"/>
      <c r="E356" s="97"/>
      <c r="F356" s="97"/>
      <c r="G356" s="97"/>
    </row>
    <row r="357" spans="1:7" ht="22.5" customHeight="1">
      <c r="A357" s="134"/>
      <c r="B357" s="115"/>
      <c r="C357" s="97"/>
      <c r="D357" s="97"/>
      <c r="E357" s="97"/>
      <c r="F357" s="97"/>
      <c r="G357" s="97"/>
    </row>
    <row r="358" spans="1:7" ht="22.5" customHeight="1">
      <c r="A358" s="64"/>
      <c r="B358" s="66"/>
      <c r="C358" s="97"/>
      <c r="D358" s="97" t="s">
        <v>12</v>
      </c>
      <c r="E358" s="97"/>
      <c r="F358" s="97"/>
      <c r="G358" s="97"/>
    </row>
    <row r="359" spans="1:7" ht="22.5" customHeight="1">
      <c r="A359" s="64" t="s">
        <v>324</v>
      </c>
      <c r="B359" s="66"/>
      <c r="C359" s="97"/>
      <c r="D359" s="97" t="s">
        <v>325</v>
      </c>
      <c r="E359" s="97"/>
      <c r="F359" s="97"/>
      <c r="G359" s="97"/>
    </row>
    <row r="360" spans="1:7" ht="22.5" customHeight="1">
      <c r="A360" s="128" t="s">
        <v>222</v>
      </c>
      <c r="B360" s="129"/>
      <c r="C360" s="67"/>
      <c r="D360" s="97" t="s">
        <v>11</v>
      </c>
      <c r="E360" s="97"/>
      <c r="F360" s="97"/>
      <c r="G360" s="97"/>
    </row>
    <row r="361" spans="1:7" ht="22.5" customHeight="1">
      <c r="A361" s="64"/>
      <c r="B361" s="66"/>
      <c r="C361" s="67"/>
      <c r="D361" s="97" t="s">
        <v>10</v>
      </c>
      <c r="E361" s="97"/>
      <c r="F361" s="97"/>
      <c r="G361" s="97"/>
    </row>
    <row r="362" spans="1:7" ht="22.5" customHeight="1">
      <c r="A362" s="64"/>
      <c r="B362" s="66"/>
      <c r="C362" s="67"/>
      <c r="D362" s="97"/>
      <c r="E362" s="97"/>
      <c r="F362" s="97"/>
      <c r="G362" s="97"/>
    </row>
    <row r="363" spans="1:7" ht="22.5" customHeight="1">
      <c r="A363" s="134" t="s">
        <v>322</v>
      </c>
      <c r="B363" s="115"/>
      <c r="C363" s="97"/>
      <c r="D363" s="97"/>
      <c r="E363" s="97"/>
      <c r="F363" s="97"/>
      <c r="G363" s="97"/>
    </row>
    <row r="364" spans="1:7" ht="22.5" customHeight="1">
      <c r="A364" s="95" t="s">
        <v>340</v>
      </c>
      <c r="B364" s="137" t="s">
        <v>78</v>
      </c>
      <c r="C364" s="97">
        <v>2937365</v>
      </c>
      <c r="D364" s="97"/>
      <c r="E364" s="97"/>
      <c r="F364" s="97"/>
      <c r="G364" s="97"/>
    </row>
    <row r="365" spans="1:7" ht="22.5" customHeight="1">
      <c r="A365" s="95" t="s">
        <v>329</v>
      </c>
      <c r="B365" s="137" t="s">
        <v>78</v>
      </c>
      <c r="C365" s="97">
        <v>2924907.76</v>
      </c>
      <c r="D365" s="97"/>
      <c r="E365" s="97"/>
      <c r="F365" s="97"/>
      <c r="G365" s="97"/>
    </row>
    <row r="366" spans="1:7" ht="22.5" customHeight="1" thickBot="1">
      <c r="A366" s="95" t="s">
        <v>341</v>
      </c>
      <c r="B366" s="115"/>
      <c r="C366" s="138">
        <f>SUM(C364-C365)</f>
        <v>12457.240000000224</v>
      </c>
      <c r="D366" s="97"/>
      <c r="E366" s="97"/>
      <c r="F366" s="97"/>
      <c r="G366" s="97"/>
    </row>
    <row r="367" ht="21.75" thickTop="1"/>
  </sheetData>
  <sheetProtection/>
  <mergeCells count="35">
    <mergeCell ref="A293:G293"/>
    <mergeCell ref="A294:G294"/>
    <mergeCell ref="C295:D295"/>
    <mergeCell ref="E295:F295"/>
    <mergeCell ref="A336:G336"/>
    <mergeCell ref="C338:D338"/>
    <mergeCell ref="E338:F338"/>
    <mergeCell ref="A219:G219"/>
    <mergeCell ref="C221:D221"/>
    <mergeCell ref="E221:F221"/>
    <mergeCell ref="A220:G220"/>
    <mergeCell ref="A262:G262"/>
    <mergeCell ref="A146:G146"/>
    <mergeCell ref="A147:G147"/>
    <mergeCell ref="A189:G189"/>
    <mergeCell ref="C191:D191"/>
    <mergeCell ref="E191:F191"/>
    <mergeCell ref="C148:D148"/>
    <mergeCell ref="E148:F148"/>
    <mergeCell ref="A74:G74"/>
    <mergeCell ref="A116:G116"/>
    <mergeCell ref="C118:D118"/>
    <mergeCell ref="E118:F118"/>
    <mergeCell ref="C75:D75"/>
    <mergeCell ref="E75:F75"/>
    <mergeCell ref="C264:D264"/>
    <mergeCell ref="E264:F264"/>
    <mergeCell ref="A1:G1"/>
    <mergeCell ref="A2:G2"/>
    <mergeCell ref="C3:D3"/>
    <mergeCell ref="E3:F3"/>
    <mergeCell ref="A44:G44"/>
    <mergeCell ref="C46:D46"/>
    <mergeCell ref="E46:F46"/>
    <mergeCell ref="A73:G73"/>
  </mergeCells>
  <printOptions/>
  <pageMargins left="0.7480314960629921" right="0.2362204724409449" top="0.6692913385826772" bottom="0.15748031496062992" header="0.31496062992125984" footer="0.31496062992125984"/>
  <pageSetup horizontalDpi="600" verticalDpi="600" orientation="portrait" paperSize="9" scale="84" r:id="rId1"/>
  <rowBreaks count="9" manualBreakCount="9">
    <brk id="43" max="255" man="1"/>
    <brk id="72" max="255" man="1"/>
    <brk id="115" max="7" man="1"/>
    <brk id="145" max="7" man="1"/>
    <brk id="188" max="7" man="1"/>
    <brk id="218" max="7" man="1"/>
    <brk id="261" max="7" man="1"/>
    <brk id="291" max="7" man="1"/>
    <brk id="335" max="7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75" sqref="B75"/>
    </sheetView>
  </sheetViews>
  <sheetFormatPr defaultColWidth="9.140625" defaultRowHeight="21.75"/>
  <cols>
    <col min="1" max="1" width="41.00390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365</v>
      </c>
      <c r="B2" s="145"/>
      <c r="C2" s="145"/>
      <c r="D2" s="145"/>
      <c r="E2" s="145"/>
      <c r="F2" s="145"/>
      <c r="G2" s="145"/>
    </row>
    <row r="3" spans="1:7" ht="22.5" customHeight="1">
      <c r="A3" s="3"/>
      <c r="B3" s="18"/>
      <c r="C3" s="4"/>
      <c r="D3" s="4"/>
      <c r="E3" s="4"/>
      <c r="F3" s="4"/>
      <c r="G3" s="4"/>
    </row>
    <row r="4" spans="1:8" ht="22.5" customHeight="1">
      <c r="A4" s="68"/>
      <c r="B4" s="69" t="s">
        <v>78</v>
      </c>
      <c r="C4" s="146" t="s">
        <v>31</v>
      </c>
      <c r="D4" s="146"/>
      <c r="E4" s="146" t="s">
        <v>32</v>
      </c>
      <c r="F4" s="146"/>
      <c r="G4" s="71" t="s">
        <v>33</v>
      </c>
      <c r="H4" s="7"/>
    </row>
    <row r="5" spans="1:8" ht="22.5" customHeight="1">
      <c r="A5" s="72" t="s">
        <v>35</v>
      </c>
      <c r="B5" s="72" t="s">
        <v>79</v>
      </c>
      <c r="C5" s="73" t="s">
        <v>9</v>
      </c>
      <c r="D5" s="73" t="s">
        <v>36</v>
      </c>
      <c r="E5" s="73" t="s">
        <v>9</v>
      </c>
      <c r="F5" s="73" t="s">
        <v>36</v>
      </c>
      <c r="G5" s="73" t="s">
        <v>34</v>
      </c>
      <c r="H5" s="7"/>
    </row>
    <row r="6" spans="1:7" ht="22.5" customHeight="1">
      <c r="A6" s="74" t="s">
        <v>108</v>
      </c>
      <c r="B6" s="75"/>
      <c r="C6" s="76"/>
      <c r="D6" s="76"/>
      <c r="E6" s="76"/>
      <c r="F6" s="76"/>
      <c r="G6" s="76"/>
    </row>
    <row r="7" spans="1:7" ht="22.5" customHeight="1">
      <c r="A7" s="77" t="s">
        <v>37</v>
      </c>
      <c r="B7" s="78">
        <v>124</v>
      </c>
      <c r="C7" s="79">
        <v>3712148.3</v>
      </c>
      <c r="D7" s="79">
        <v>3712148.3</v>
      </c>
      <c r="E7" s="79">
        <v>3712148.3</v>
      </c>
      <c r="F7" s="79">
        <v>3712148.3</v>
      </c>
      <c r="G7" s="79"/>
    </row>
    <row r="8" spans="1:7" ht="22.5" customHeight="1">
      <c r="A8" s="77" t="s">
        <v>39</v>
      </c>
      <c r="B8" s="80">
        <v>6</v>
      </c>
      <c r="C8" s="79">
        <v>1158.15</v>
      </c>
      <c r="D8" s="79">
        <v>1158.15</v>
      </c>
      <c r="E8" s="79">
        <v>1158.15</v>
      </c>
      <c r="F8" s="79">
        <v>1158.15</v>
      </c>
      <c r="G8" s="79"/>
    </row>
    <row r="9" spans="1:7" ht="22.5" customHeight="1">
      <c r="A9" s="77" t="s">
        <v>41</v>
      </c>
      <c r="B9" s="78">
        <v>52</v>
      </c>
      <c r="C9" s="79">
        <v>480797.2</v>
      </c>
      <c r="D9" s="79">
        <v>480797.2</v>
      </c>
      <c r="E9" s="79">
        <v>480797.2</v>
      </c>
      <c r="F9" s="79">
        <v>480797.2</v>
      </c>
      <c r="G9" s="79"/>
    </row>
    <row r="10" spans="1:7" ht="22.5" customHeight="1">
      <c r="A10" s="77" t="s">
        <v>271</v>
      </c>
      <c r="B10" s="69">
        <v>7</v>
      </c>
      <c r="C10" s="130">
        <v>109782.69</v>
      </c>
      <c r="D10" s="130">
        <v>109782.69</v>
      </c>
      <c r="E10" s="130">
        <v>109782.69</v>
      </c>
      <c r="F10" s="130">
        <v>109782.69</v>
      </c>
      <c r="G10" s="130"/>
    </row>
    <row r="11" spans="1:7" ht="22.5" customHeight="1">
      <c r="A11" s="110" t="s">
        <v>44</v>
      </c>
      <c r="B11" s="85">
        <f aca="true" t="shared" si="0" ref="B11:G11">SUM(B7:B10)</f>
        <v>189</v>
      </c>
      <c r="C11" s="86">
        <f t="shared" si="0"/>
        <v>4303886.34</v>
      </c>
      <c r="D11" s="86">
        <f t="shared" si="0"/>
        <v>4303886.34</v>
      </c>
      <c r="E11" s="86">
        <f t="shared" si="0"/>
        <v>4303886.34</v>
      </c>
      <c r="F11" s="86">
        <f t="shared" si="0"/>
        <v>4303886.34</v>
      </c>
      <c r="G11" s="86">
        <f t="shared" si="0"/>
        <v>0</v>
      </c>
    </row>
    <row r="12" spans="1:7" ht="22.5" customHeight="1">
      <c r="A12" s="87" t="s">
        <v>321</v>
      </c>
      <c r="B12" s="88"/>
      <c r="C12" s="89"/>
      <c r="D12" s="89"/>
      <c r="E12" s="89"/>
      <c r="F12" s="89"/>
      <c r="G12" s="89"/>
    </row>
    <row r="13" spans="1:12" ht="22.5" customHeight="1">
      <c r="A13" s="77" t="s">
        <v>110</v>
      </c>
      <c r="B13" s="78"/>
      <c r="C13" s="79"/>
      <c r="D13" s="79"/>
      <c r="E13" s="79"/>
      <c r="F13" s="79"/>
      <c r="G13" s="79"/>
      <c r="L13" s="95"/>
    </row>
    <row r="14" spans="1:12" ht="22.5" customHeight="1">
      <c r="A14" s="77" t="s">
        <v>45</v>
      </c>
      <c r="B14" s="80">
        <v>1510</v>
      </c>
      <c r="C14" s="79">
        <v>512560</v>
      </c>
      <c r="D14" s="79">
        <v>512560</v>
      </c>
      <c r="E14" s="79">
        <v>512560</v>
      </c>
      <c r="F14" s="79">
        <v>512560</v>
      </c>
      <c r="G14" s="79"/>
      <c r="L14" s="95"/>
    </row>
    <row r="15" spans="1:12" ht="22.5" customHeight="1">
      <c r="A15" s="77" t="s">
        <v>46</v>
      </c>
      <c r="B15" s="78">
        <v>135</v>
      </c>
      <c r="C15" s="79">
        <v>42250</v>
      </c>
      <c r="D15" s="79">
        <v>42250</v>
      </c>
      <c r="E15" s="79">
        <v>42250</v>
      </c>
      <c r="F15" s="79">
        <v>42250</v>
      </c>
      <c r="G15" s="79"/>
      <c r="L15" s="95"/>
    </row>
    <row r="16" spans="1:12" ht="22.5" customHeight="1">
      <c r="A16" s="77" t="s">
        <v>47</v>
      </c>
      <c r="B16" s="78">
        <v>10</v>
      </c>
      <c r="C16" s="79">
        <v>3369</v>
      </c>
      <c r="D16" s="79">
        <v>3369</v>
      </c>
      <c r="E16" s="79">
        <v>3369</v>
      </c>
      <c r="F16" s="79">
        <v>3369</v>
      </c>
      <c r="G16" s="79"/>
      <c r="L16" s="95"/>
    </row>
    <row r="17" spans="1:7" ht="22.5" customHeight="1">
      <c r="A17" s="77" t="s">
        <v>366</v>
      </c>
      <c r="B17" s="78"/>
      <c r="C17" s="79"/>
      <c r="D17" s="79"/>
      <c r="E17" s="79"/>
      <c r="F17" s="79"/>
      <c r="G17" s="79"/>
    </row>
    <row r="18" spans="1:7" ht="22.5" customHeight="1">
      <c r="A18" s="77" t="s">
        <v>100</v>
      </c>
      <c r="B18" s="78">
        <v>14</v>
      </c>
      <c r="C18" s="79">
        <v>80500</v>
      </c>
      <c r="D18" s="79">
        <v>80500</v>
      </c>
      <c r="E18" s="79">
        <v>80500</v>
      </c>
      <c r="F18" s="79">
        <v>80500</v>
      </c>
      <c r="G18" s="79"/>
    </row>
    <row r="19" spans="1:7" ht="22.5" customHeight="1">
      <c r="A19" s="77" t="s">
        <v>367</v>
      </c>
      <c r="B19" s="78"/>
      <c r="C19" s="79"/>
      <c r="D19" s="79"/>
      <c r="E19" s="79"/>
      <c r="F19" s="79"/>
      <c r="G19" s="79"/>
    </row>
    <row r="20" spans="1:7" ht="22.5" customHeight="1">
      <c r="A20" s="77" t="s">
        <v>368</v>
      </c>
      <c r="B20" s="80"/>
      <c r="C20" s="79"/>
      <c r="D20" s="79"/>
      <c r="E20" s="79"/>
      <c r="F20" s="79"/>
      <c r="G20" s="79"/>
    </row>
    <row r="21" spans="1:7" ht="22.5" customHeight="1">
      <c r="A21" s="77" t="s">
        <v>369</v>
      </c>
      <c r="B21" s="78"/>
      <c r="C21" s="79"/>
      <c r="D21" s="79"/>
      <c r="E21" s="79"/>
      <c r="F21" s="79"/>
      <c r="G21" s="79"/>
    </row>
    <row r="22" spans="1:7" ht="22.5" customHeight="1">
      <c r="A22" s="77" t="s">
        <v>49</v>
      </c>
      <c r="B22" s="78">
        <v>1198</v>
      </c>
      <c r="C22" s="79">
        <v>117160</v>
      </c>
      <c r="D22" s="79">
        <v>117160</v>
      </c>
      <c r="E22" s="79">
        <v>117160</v>
      </c>
      <c r="F22" s="79">
        <v>117160</v>
      </c>
      <c r="G22" s="79"/>
    </row>
    <row r="23" spans="1:7" ht="22.5" customHeight="1">
      <c r="A23" s="77" t="s">
        <v>370</v>
      </c>
      <c r="B23" s="78">
        <v>25</v>
      </c>
      <c r="C23" s="79">
        <v>890</v>
      </c>
      <c r="D23" s="79">
        <v>890</v>
      </c>
      <c r="E23" s="79">
        <v>890</v>
      </c>
      <c r="F23" s="79">
        <v>890</v>
      </c>
      <c r="G23" s="79"/>
    </row>
    <row r="24" spans="1:7" ht="22.5" customHeight="1">
      <c r="A24" s="77" t="s">
        <v>111</v>
      </c>
      <c r="B24" s="78"/>
      <c r="C24" s="79"/>
      <c r="D24" s="79"/>
      <c r="E24" s="79"/>
      <c r="F24" s="79"/>
      <c r="G24" s="79"/>
    </row>
    <row r="25" spans="1:7" ht="22.5" customHeight="1">
      <c r="A25" s="77" t="s">
        <v>50</v>
      </c>
      <c r="B25" s="78"/>
      <c r="C25" s="79"/>
      <c r="D25" s="79"/>
      <c r="E25" s="79"/>
      <c r="F25" s="79"/>
      <c r="G25" s="79"/>
    </row>
    <row r="26" spans="1:7" ht="22.5" customHeight="1">
      <c r="A26" s="77" t="s">
        <v>51</v>
      </c>
      <c r="B26" s="78">
        <v>60</v>
      </c>
      <c r="C26" s="79">
        <v>153765</v>
      </c>
      <c r="D26" s="79">
        <v>153765</v>
      </c>
      <c r="E26" s="79">
        <v>150965</v>
      </c>
      <c r="F26" s="79">
        <v>150965</v>
      </c>
      <c r="G26" s="79">
        <v>2800</v>
      </c>
    </row>
    <row r="27" spans="1:7" ht="22.5" customHeight="1">
      <c r="A27" s="77" t="s">
        <v>52</v>
      </c>
      <c r="B27" s="78"/>
      <c r="C27" s="79"/>
      <c r="D27" s="79"/>
      <c r="E27" s="79"/>
      <c r="F27" s="79"/>
      <c r="G27" s="79"/>
    </row>
    <row r="28" spans="1:7" ht="22.5" customHeight="1">
      <c r="A28" s="77" t="s">
        <v>53</v>
      </c>
      <c r="B28" s="78">
        <v>11</v>
      </c>
      <c r="C28" s="79">
        <v>41110</v>
      </c>
      <c r="D28" s="79">
        <v>41110</v>
      </c>
      <c r="E28" s="79">
        <v>41110</v>
      </c>
      <c r="F28" s="79">
        <v>41110</v>
      </c>
      <c r="G28" s="79"/>
    </row>
    <row r="29" spans="1:11" ht="22.5" customHeight="1">
      <c r="A29" s="77" t="s">
        <v>91</v>
      </c>
      <c r="B29" s="78"/>
      <c r="C29" s="79"/>
      <c r="D29" s="79"/>
      <c r="E29" s="79"/>
      <c r="F29" s="79"/>
      <c r="G29" s="79"/>
      <c r="K29" s="95"/>
    </row>
    <row r="30" spans="1:7" ht="22.5" customHeight="1">
      <c r="A30" s="77" t="s">
        <v>92</v>
      </c>
      <c r="B30" s="78">
        <v>176</v>
      </c>
      <c r="C30" s="79">
        <v>112370</v>
      </c>
      <c r="D30" s="79">
        <v>112370</v>
      </c>
      <c r="E30" s="79">
        <v>111440</v>
      </c>
      <c r="F30" s="79">
        <v>111440</v>
      </c>
      <c r="G30" s="79">
        <v>930</v>
      </c>
    </row>
    <row r="31" spans="1:7" ht="22.5" customHeight="1">
      <c r="A31" s="77" t="s">
        <v>371</v>
      </c>
      <c r="B31" s="78">
        <v>43</v>
      </c>
      <c r="C31" s="79">
        <v>19500</v>
      </c>
      <c r="D31" s="79">
        <v>19500</v>
      </c>
      <c r="E31" s="79">
        <v>19500</v>
      </c>
      <c r="F31" s="79">
        <v>19500</v>
      </c>
      <c r="G31" s="79"/>
    </row>
    <row r="32" spans="1:7" ht="22.5" customHeight="1">
      <c r="A32" s="77" t="s">
        <v>372</v>
      </c>
      <c r="B32" s="78">
        <v>2</v>
      </c>
      <c r="C32" s="91">
        <v>20</v>
      </c>
      <c r="D32" s="79">
        <v>20</v>
      </c>
      <c r="E32" s="91">
        <v>20</v>
      </c>
      <c r="F32" s="79">
        <v>20</v>
      </c>
      <c r="G32" s="79"/>
    </row>
    <row r="33" spans="1:7" ht="22.5" customHeight="1">
      <c r="A33" s="77" t="s">
        <v>87</v>
      </c>
      <c r="B33" s="78">
        <v>1</v>
      </c>
      <c r="C33" s="91">
        <v>10000</v>
      </c>
      <c r="D33" s="79">
        <v>10000</v>
      </c>
      <c r="E33" s="91">
        <v>10000</v>
      </c>
      <c r="F33" s="79">
        <v>10000</v>
      </c>
      <c r="G33" s="79"/>
    </row>
    <row r="34" spans="1:7" ht="22.5" customHeight="1">
      <c r="A34" s="77" t="s">
        <v>88</v>
      </c>
      <c r="B34" s="78">
        <v>4</v>
      </c>
      <c r="C34" s="79">
        <v>3000</v>
      </c>
      <c r="D34" s="79">
        <v>3000</v>
      </c>
      <c r="E34" s="79">
        <v>3000</v>
      </c>
      <c r="F34" s="79">
        <v>3000</v>
      </c>
      <c r="G34" s="79"/>
    </row>
    <row r="35" spans="1:7" ht="22.5" customHeight="1">
      <c r="A35" s="77" t="s">
        <v>112</v>
      </c>
      <c r="B35" s="78"/>
      <c r="C35" s="79"/>
      <c r="D35" s="79"/>
      <c r="E35" s="79"/>
      <c r="F35" s="79"/>
      <c r="G35" s="79"/>
    </row>
    <row r="36" spans="1:7" ht="22.5" customHeight="1">
      <c r="A36" s="77" t="s">
        <v>55</v>
      </c>
      <c r="B36" s="78">
        <v>672</v>
      </c>
      <c r="C36" s="79">
        <v>236366</v>
      </c>
      <c r="D36" s="79">
        <v>236366</v>
      </c>
      <c r="E36" s="79">
        <v>236366</v>
      </c>
      <c r="F36" s="79">
        <v>236366</v>
      </c>
      <c r="G36" s="79"/>
    </row>
    <row r="37" spans="1:7" ht="22.5" customHeight="1">
      <c r="A37" s="77" t="s">
        <v>113</v>
      </c>
      <c r="B37" s="78"/>
      <c r="C37" s="79"/>
      <c r="D37" s="79"/>
      <c r="E37" s="79"/>
      <c r="F37" s="79"/>
      <c r="G37" s="79"/>
    </row>
    <row r="38" spans="1:7" ht="22.5" customHeight="1">
      <c r="A38" s="77" t="s">
        <v>56</v>
      </c>
      <c r="B38" s="80">
        <v>717</v>
      </c>
      <c r="C38" s="79">
        <v>17380</v>
      </c>
      <c r="D38" s="79">
        <v>17380</v>
      </c>
      <c r="E38" s="79">
        <v>17380</v>
      </c>
      <c r="F38" s="79">
        <v>17380</v>
      </c>
      <c r="G38" s="79"/>
    </row>
    <row r="39" spans="1:7" ht="22.5" customHeight="1">
      <c r="A39" s="77" t="s">
        <v>195</v>
      </c>
      <c r="B39" s="80"/>
      <c r="C39" s="79"/>
      <c r="D39" s="79"/>
      <c r="E39" s="79"/>
      <c r="F39" s="79"/>
      <c r="G39" s="79"/>
    </row>
    <row r="40" spans="1:7" ht="22.5" customHeight="1">
      <c r="A40" s="77" t="s">
        <v>196</v>
      </c>
      <c r="B40" s="78"/>
      <c r="C40" s="91"/>
      <c r="D40" s="91"/>
      <c r="E40" s="91"/>
      <c r="F40" s="91"/>
      <c r="G40" s="79"/>
    </row>
    <row r="41" spans="1:7" ht="22.5" customHeight="1">
      <c r="A41" s="77" t="s">
        <v>334</v>
      </c>
      <c r="B41" s="78"/>
      <c r="C41" s="79"/>
      <c r="D41" s="79"/>
      <c r="E41" s="79"/>
      <c r="F41" s="79"/>
      <c r="G41" s="79"/>
    </row>
    <row r="42" spans="1:7" ht="22.5" customHeight="1">
      <c r="A42" s="77" t="s">
        <v>197</v>
      </c>
      <c r="B42" s="72">
        <v>3</v>
      </c>
      <c r="C42" s="94">
        <v>26500</v>
      </c>
      <c r="D42" s="94">
        <v>26500</v>
      </c>
      <c r="E42" s="94">
        <v>26500</v>
      </c>
      <c r="F42" s="94">
        <v>26500</v>
      </c>
      <c r="G42" s="94"/>
    </row>
    <row r="43" spans="1:7" ht="22.5" customHeight="1">
      <c r="A43" s="54" t="s">
        <v>90</v>
      </c>
      <c r="B43" s="93">
        <f aca="true" t="shared" si="1" ref="B43:G43">SUM(B14:B42)</f>
        <v>4581</v>
      </c>
      <c r="C43" s="73">
        <f t="shared" si="1"/>
        <v>1376740</v>
      </c>
      <c r="D43" s="73">
        <f t="shared" si="1"/>
        <v>1376740</v>
      </c>
      <c r="E43" s="94">
        <f t="shared" si="1"/>
        <v>1373010</v>
      </c>
      <c r="F43" s="94">
        <f t="shared" si="1"/>
        <v>1373010</v>
      </c>
      <c r="G43" s="94">
        <f t="shared" si="1"/>
        <v>3730</v>
      </c>
    </row>
    <row r="44" spans="1:7" ht="22.5" customHeight="1">
      <c r="A44" s="147" t="s">
        <v>70</v>
      </c>
      <c r="B44" s="147"/>
      <c r="C44" s="147"/>
      <c r="D44" s="147"/>
      <c r="E44" s="147"/>
      <c r="F44" s="147"/>
      <c r="G44" s="147"/>
    </row>
    <row r="45" spans="1:7" ht="22.5" customHeight="1">
      <c r="A45" s="98"/>
      <c r="B45" s="99"/>
      <c r="C45" s="100"/>
      <c r="D45" s="100"/>
      <c r="E45" s="100"/>
      <c r="F45" s="100"/>
      <c r="G45" s="101"/>
    </row>
    <row r="46" spans="1:7" ht="22.5" customHeight="1">
      <c r="A46" s="68"/>
      <c r="B46" s="69" t="s">
        <v>78</v>
      </c>
      <c r="C46" s="146" t="s">
        <v>31</v>
      </c>
      <c r="D46" s="146"/>
      <c r="E46" s="146" t="s">
        <v>32</v>
      </c>
      <c r="F46" s="146"/>
      <c r="G46" s="102" t="s">
        <v>33</v>
      </c>
    </row>
    <row r="47" spans="1:7" ht="22.5" customHeight="1">
      <c r="A47" s="72" t="s">
        <v>35</v>
      </c>
      <c r="B47" s="72" t="s">
        <v>79</v>
      </c>
      <c r="C47" s="73" t="s">
        <v>9</v>
      </c>
      <c r="D47" s="73" t="s">
        <v>36</v>
      </c>
      <c r="E47" s="73" t="s">
        <v>9</v>
      </c>
      <c r="F47" s="73" t="s">
        <v>36</v>
      </c>
      <c r="G47" s="73" t="s">
        <v>34</v>
      </c>
    </row>
    <row r="48" spans="1:7" ht="22.5" customHeight="1">
      <c r="A48" s="74" t="s">
        <v>114</v>
      </c>
      <c r="B48" s="75"/>
      <c r="C48" s="76"/>
      <c r="D48" s="76"/>
      <c r="E48" s="76"/>
      <c r="F48" s="76"/>
      <c r="G48" s="76"/>
    </row>
    <row r="49" spans="1:7" ht="22.5" customHeight="1">
      <c r="A49" s="77" t="s">
        <v>82</v>
      </c>
      <c r="B49" s="78">
        <v>5</v>
      </c>
      <c r="C49" s="79">
        <v>121128</v>
      </c>
      <c r="D49" s="79">
        <v>121128</v>
      </c>
      <c r="E49" s="79">
        <v>121128</v>
      </c>
      <c r="F49" s="79">
        <v>121128</v>
      </c>
      <c r="G49" s="79"/>
    </row>
    <row r="50" spans="1:7" ht="22.5" customHeight="1">
      <c r="A50" s="77" t="s">
        <v>59</v>
      </c>
      <c r="B50" s="78"/>
      <c r="C50" s="91"/>
      <c r="D50" s="91"/>
      <c r="E50" s="91"/>
      <c r="F50" s="91"/>
      <c r="G50" s="79"/>
    </row>
    <row r="51" spans="1:7" ht="22.5" customHeight="1">
      <c r="A51" s="87" t="s">
        <v>60</v>
      </c>
      <c r="B51" s="88"/>
      <c r="C51" s="89"/>
      <c r="D51" s="89"/>
      <c r="E51" s="89"/>
      <c r="F51" s="89"/>
      <c r="G51" s="89"/>
    </row>
    <row r="52" spans="1:7" ht="22.5" customHeight="1">
      <c r="A52" s="110" t="s">
        <v>61</v>
      </c>
      <c r="B52" s="106">
        <f>SUM(B44:B51)</f>
        <v>5</v>
      </c>
      <c r="C52" s="86">
        <f>SUM(C49:C51)</f>
        <v>121128</v>
      </c>
      <c r="D52" s="86">
        <f>SUM(D49:D51)</f>
        <v>121128</v>
      </c>
      <c r="E52" s="86">
        <f>SUM(E49:E51)</f>
        <v>121128</v>
      </c>
      <c r="F52" s="86">
        <f>SUM(F49:F51)</f>
        <v>121128</v>
      </c>
      <c r="G52" s="86">
        <f>SUM(G48:G51)</f>
        <v>0</v>
      </c>
    </row>
    <row r="53" spans="1:8" ht="22.5" customHeight="1">
      <c r="A53" s="87" t="s">
        <v>115</v>
      </c>
      <c r="B53" s="88"/>
      <c r="C53" s="89"/>
      <c r="D53" s="89"/>
      <c r="E53" s="89"/>
      <c r="F53" s="89"/>
      <c r="G53" s="89"/>
      <c r="H53" s="7"/>
    </row>
    <row r="54" spans="1:8" ht="22.5" customHeight="1">
      <c r="A54" s="107" t="s">
        <v>62</v>
      </c>
      <c r="B54" s="108">
        <v>29</v>
      </c>
      <c r="C54" s="109">
        <v>125780</v>
      </c>
      <c r="D54" s="109">
        <v>125780</v>
      </c>
      <c r="E54" s="109">
        <v>125780</v>
      </c>
      <c r="F54" s="91">
        <v>125780</v>
      </c>
      <c r="G54" s="79"/>
      <c r="H54" s="7"/>
    </row>
    <row r="55" spans="1:7" ht="21.75">
      <c r="A55" s="77" t="s">
        <v>63</v>
      </c>
      <c r="B55" s="122"/>
      <c r="C55" s="109">
        <v>0</v>
      </c>
      <c r="D55" s="109">
        <v>0</v>
      </c>
      <c r="E55" s="109">
        <v>0</v>
      </c>
      <c r="F55" s="91">
        <v>0</v>
      </c>
      <c r="G55" s="79"/>
    </row>
    <row r="56" spans="1:8" ht="22.5" customHeight="1">
      <c r="A56" s="77" t="s">
        <v>101</v>
      </c>
      <c r="B56" s="78">
        <v>166</v>
      </c>
      <c r="C56" s="79">
        <v>15600</v>
      </c>
      <c r="D56" s="79">
        <v>15600</v>
      </c>
      <c r="E56" s="79">
        <v>15600</v>
      </c>
      <c r="F56" s="79">
        <v>15600</v>
      </c>
      <c r="G56" s="79"/>
      <c r="H56" s="7"/>
    </row>
    <row r="57" spans="1:8" ht="22.5" customHeight="1">
      <c r="A57" s="77" t="s">
        <v>227</v>
      </c>
      <c r="B57" s="72">
        <v>2</v>
      </c>
      <c r="C57" s="94">
        <v>18831.73</v>
      </c>
      <c r="D57" s="94">
        <v>18831.73</v>
      </c>
      <c r="E57" s="94">
        <v>18831.73</v>
      </c>
      <c r="F57" s="94">
        <v>18831.73</v>
      </c>
      <c r="G57" s="94"/>
      <c r="H57" s="7"/>
    </row>
    <row r="58" spans="1:8" ht="22.5" customHeight="1">
      <c r="A58" s="110" t="s">
        <v>66</v>
      </c>
      <c r="B58" s="72">
        <f>SUM(B54:B57)</f>
        <v>197</v>
      </c>
      <c r="C58" s="73">
        <f>SUM(C54:C57)</f>
        <v>160211.73</v>
      </c>
      <c r="D58" s="73">
        <f>SUM(D54:D57)</f>
        <v>160211.73</v>
      </c>
      <c r="E58" s="73">
        <f>SUM(E54:E57)</f>
        <v>160211.73</v>
      </c>
      <c r="F58" s="73">
        <f>SUM(F54:F57)</f>
        <v>160211.73</v>
      </c>
      <c r="G58" s="94"/>
      <c r="H58" s="7"/>
    </row>
    <row r="59" spans="1:8" ht="22.5" customHeight="1">
      <c r="A59" s="110" t="s">
        <v>67</v>
      </c>
      <c r="B59" s="111">
        <f aca="true" t="shared" si="2" ref="B59:G59">SUM(B11+B43+B52+B58)</f>
        <v>4972</v>
      </c>
      <c r="C59" s="70">
        <f t="shared" si="2"/>
        <v>5961966.07</v>
      </c>
      <c r="D59" s="70">
        <f t="shared" si="2"/>
        <v>5961966.07</v>
      </c>
      <c r="E59" s="70">
        <f t="shared" si="2"/>
        <v>5958236.07</v>
      </c>
      <c r="F59" s="70">
        <f t="shared" si="2"/>
        <v>5958236.07</v>
      </c>
      <c r="G59" s="70">
        <f t="shared" si="2"/>
        <v>3730</v>
      </c>
      <c r="H59" s="7"/>
    </row>
    <row r="60" spans="1:8" ht="22.5" customHeight="1">
      <c r="A60" s="110" t="s">
        <v>174</v>
      </c>
      <c r="B60" s="106"/>
      <c r="C60" s="86">
        <v>57.92</v>
      </c>
      <c r="D60" s="86">
        <v>57.92</v>
      </c>
      <c r="E60" s="86">
        <v>57.92</v>
      </c>
      <c r="F60" s="86">
        <v>57.92</v>
      </c>
      <c r="G60" s="86"/>
      <c r="H60" s="7"/>
    </row>
    <row r="61" spans="1:8" ht="22.5" customHeight="1" thickBot="1">
      <c r="A61" s="112" t="s">
        <v>69</v>
      </c>
      <c r="B61" s="113">
        <f>+B59</f>
        <v>4972</v>
      </c>
      <c r="C61" s="114">
        <f>C59-C60</f>
        <v>5961908.15</v>
      </c>
      <c r="D61" s="114">
        <f>D59-D60</f>
        <v>5961908.15</v>
      </c>
      <c r="E61" s="114">
        <f>E59-E60</f>
        <v>5958178.15</v>
      </c>
      <c r="F61" s="114">
        <f>F59-F60</f>
        <v>5958178.15</v>
      </c>
      <c r="G61" s="114">
        <f>G59-G60</f>
        <v>3730</v>
      </c>
      <c r="H61" s="7"/>
    </row>
    <row r="62" spans="1:8" ht="22.5" customHeight="1" thickTop="1">
      <c r="A62" s="135"/>
      <c r="B62" s="136"/>
      <c r="C62" s="97"/>
      <c r="D62" s="97"/>
      <c r="E62" s="97"/>
      <c r="F62" s="97"/>
      <c r="G62" s="97"/>
      <c r="H62" s="14"/>
    </row>
    <row r="63" spans="1:8" ht="22.5" customHeight="1">
      <c r="A63" s="134"/>
      <c r="B63" s="115"/>
      <c r="C63" s="97"/>
      <c r="D63" s="97"/>
      <c r="E63" s="97"/>
      <c r="F63" s="97"/>
      <c r="G63" s="97"/>
      <c r="H63" s="14"/>
    </row>
    <row r="64" spans="1:8" ht="22.5" customHeight="1">
      <c r="A64" s="64"/>
      <c r="B64" s="66"/>
      <c r="C64" s="97"/>
      <c r="D64" s="97" t="s">
        <v>12</v>
      </c>
      <c r="E64" s="97"/>
      <c r="F64" s="97"/>
      <c r="G64" s="97"/>
      <c r="H64" s="14"/>
    </row>
    <row r="65" spans="1:8" ht="22.5" customHeight="1">
      <c r="A65" s="64" t="s">
        <v>324</v>
      </c>
      <c r="B65" s="66"/>
      <c r="C65" s="97"/>
      <c r="D65" s="97" t="s">
        <v>325</v>
      </c>
      <c r="E65" s="97"/>
      <c r="F65" s="97"/>
      <c r="G65" s="97"/>
      <c r="H65" s="14"/>
    </row>
    <row r="66" spans="1:8" s="65" customFormat="1" ht="22.5" customHeight="1">
      <c r="A66" s="128" t="s">
        <v>222</v>
      </c>
      <c r="B66" s="129"/>
      <c r="C66" s="67"/>
      <c r="D66" s="97" t="s">
        <v>11</v>
      </c>
      <c r="E66" s="97"/>
      <c r="F66" s="97"/>
      <c r="G66" s="97"/>
      <c r="H66" s="61"/>
    </row>
    <row r="67" spans="1:8" ht="22.5" customHeight="1">
      <c r="A67" s="64"/>
      <c r="B67" s="66"/>
      <c r="C67" s="67"/>
      <c r="D67" s="97" t="s">
        <v>10</v>
      </c>
      <c r="E67" s="97"/>
      <c r="F67" s="97"/>
      <c r="G67" s="97"/>
      <c r="H67" s="14"/>
    </row>
    <row r="68" spans="1:8" ht="22.5" customHeight="1">
      <c r="A68" s="64"/>
      <c r="B68" s="66"/>
      <c r="C68" s="67"/>
      <c r="D68" s="97"/>
      <c r="E68" s="97"/>
      <c r="F68" s="97"/>
      <c r="G68" s="97"/>
      <c r="H68" s="14"/>
    </row>
    <row r="69" spans="1:8" ht="22.5" customHeight="1">
      <c r="A69" s="134" t="s">
        <v>322</v>
      </c>
      <c r="B69" s="115"/>
      <c r="C69" s="97"/>
      <c r="D69" s="97"/>
      <c r="E69" s="97"/>
      <c r="F69" s="97"/>
      <c r="G69" s="97"/>
      <c r="H69" s="14"/>
    </row>
    <row r="70" spans="1:8" ht="22.5" customHeight="1">
      <c r="A70" s="95" t="s">
        <v>340</v>
      </c>
      <c r="B70" s="137" t="s">
        <v>78</v>
      </c>
      <c r="C70" s="97">
        <v>5961908.15</v>
      </c>
      <c r="D70" s="97"/>
      <c r="E70" s="97"/>
      <c r="F70" s="97"/>
      <c r="G70" s="97"/>
      <c r="H70" s="14"/>
    </row>
    <row r="71" spans="1:8" ht="22.5" customHeight="1">
      <c r="A71" s="95" t="s">
        <v>329</v>
      </c>
      <c r="B71" s="137" t="s">
        <v>78</v>
      </c>
      <c r="C71" s="97">
        <v>5943076.42</v>
      </c>
      <c r="D71" s="97"/>
      <c r="E71" s="97"/>
      <c r="F71" s="97"/>
      <c r="G71" s="97"/>
      <c r="H71" s="14"/>
    </row>
    <row r="72" spans="1:8" ht="22.5" customHeight="1" thickBot="1">
      <c r="A72" s="95" t="s">
        <v>341</v>
      </c>
      <c r="B72" s="115"/>
      <c r="C72" s="138">
        <f>SUM(C70-C71)</f>
        <v>18831.730000000447</v>
      </c>
      <c r="D72" s="97"/>
      <c r="E72" s="97"/>
      <c r="F72" s="97"/>
      <c r="G72" s="97"/>
      <c r="H72" s="14"/>
    </row>
    <row r="73" ht="21.75" thickTop="1"/>
  </sheetData>
  <sheetProtection/>
  <mergeCells count="7">
    <mergeCell ref="A1:G1"/>
    <mergeCell ref="A2:G2"/>
    <mergeCell ref="C4:D4"/>
    <mergeCell ref="E4:F4"/>
    <mergeCell ref="A44:G44"/>
    <mergeCell ref="C46:D46"/>
    <mergeCell ref="E46:F46"/>
  </mergeCells>
  <printOptions/>
  <pageMargins left="0.7480314960629921" right="0.2362204724409449" top="0.6692913385826772" bottom="0.15748031496062992" header="0.31496062992125984" footer="0.31496062992125984"/>
  <pageSetup horizontalDpi="600" verticalDpi="600" orientation="portrait" paperSize="9" scale="84" r:id="rId1"/>
  <rowBreaks count="1" manualBreakCount="1">
    <brk id="43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72"/>
  <sheetViews>
    <sheetView zoomScalePageLayoutView="0" workbookViewId="0" topLeftCell="A1">
      <selection activeCell="F857" sqref="F857"/>
    </sheetView>
  </sheetViews>
  <sheetFormatPr defaultColWidth="9.140625" defaultRowHeight="21.75"/>
  <cols>
    <col min="1" max="1" width="41.00390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352</v>
      </c>
      <c r="B2" s="145"/>
      <c r="C2" s="145"/>
      <c r="D2" s="145"/>
      <c r="E2" s="145"/>
      <c r="F2" s="145"/>
      <c r="G2" s="145"/>
    </row>
    <row r="3" spans="1:7" ht="22.5" customHeight="1">
      <c r="A3" s="3"/>
      <c r="B3" s="18"/>
      <c r="C3" s="4"/>
      <c r="D3" s="4"/>
      <c r="E3" s="4"/>
      <c r="F3" s="4"/>
      <c r="G3" s="4"/>
    </row>
    <row r="4" spans="1:8" ht="22.5" customHeight="1">
      <c r="A4" s="68"/>
      <c r="B4" s="69" t="s">
        <v>78</v>
      </c>
      <c r="C4" s="146" t="s">
        <v>31</v>
      </c>
      <c r="D4" s="146"/>
      <c r="E4" s="146" t="s">
        <v>32</v>
      </c>
      <c r="F4" s="146"/>
      <c r="G4" s="71" t="s">
        <v>33</v>
      </c>
      <c r="H4" s="7"/>
    </row>
    <row r="5" spans="1:8" ht="22.5" customHeight="1">
      <c r="A5" s="72" t="s">
        <v>35</v>
      </c>
      <c r="B5" s="72" t="s">
        <v>79</v>
      </c>
      <c r="C5" s="73" t="s">
        <v>9</v>
      </c>
      <c r="D5" s="73" t="s">
        <v>36</v>
      </c>
      <c r="E5" s="73" t="s">
        <v>9</v>
      </c>
      <c r="F5" s="73" t="s">
        <v>36</v>
      </c>
      <c r="G5" s="73" t="s">
        <v>34</v>
      </c>
      <c r="H5" s="7"/>
    </row>
    <row r="6" spans="1:7" ht="22.5" customHeight="1">
      <c r="A6" s="74" t="s">
        <v>108</v>
      </c>
      <c r="B6" s="75"/>
      <c r="C6" s="76"/>
      <c r="D6" s="76"/>
      <c r="E6" s="76"/>
      <c r="F6" s="76"/>
      <c r="G6" s="76"/>
    </row>
    <row r="7" spans="1:7" ht="22.5" customHeight="1">
      <c r="A7" s="77" t="s">
        <v>37</v>
      </c>
      <c r="B7" s="78">
        <v>107</v>
      </c>
      <c r="C7" s="79">
        <v>2224654.04</v>
      </c>
      <c r="D7" s="79">
        <v>2224654.04</v>
      </c>
      <c r="E7" s="79">
        <v>2186329.04</v>
      </c>
      <c r="F7" s="79">
        <v>2186329.04</v>
      </c>
      <c r="G7" s="79">
        <v>38325</v>
      </c>
    </row>
    <row r="8" spans="1:7" ht="22.5" customHeight="1">
      <c r="A8" s="77" t="s">
        <v>39</v>
      </c>
      <c r="B8" s="80">
        <v>22</v>
      </c>
      <c r="C8" s="79">
        <v>3620.36</v>
      </c>
      <c r="D8" s="79">
        <v>3620.36</v>
      </c>
      <c r="E8" s="79">
        <v>3620.36</v>
      </c>
      <c r="F8" s="79">
        <v>3620.36</v>
      </c>
      <c r="G8" s="79"/>
    </row>
    <row r="9" spans="1:7" ht="22.5" customHeight="1">
      <c r="A9" s="77" t="s">
        <v>41</v>
      </c>
      <c r="B9" s="78">
        <v>40</v>
      </c>
      <c r="C9" s="79">
        <v>246542</v>
      </c>
      <c r="D9" s="79">
        <v>246542</v>
      </c>
      <c r="E9" s="79">
        <v>246542</v>
      </c>
      <c r="F9" s="79">
        <v>246542</v>
      </c>
      <c r="G9" s="79"/>
    </row>
    <row r="10" spans="1:7" ht="22.5" customHeight="1">
      <c r="A10" s="77" t="s">
        <v>271</v>
      </c>
      <c r="B10" s="69">
        <v>7</v>
      </c>
      <c r="C10" s="130">
        <v>115954.45</v>
      </c>
      <c r="D10" s="130">
        <v>115954.45</v>
      </c>
      <c r="E10" s="130">
        <v>115954.45</v>
      </c>
      <c r="F10" s="130">
        <v>115954.45</v>
      </c>
      <c r="G10" s="130"/>
    </row>
    <row r="11" spans="1:7" ht="22.5" customHeight="1">
      <c r="A11" s="110" t="s">
        <v>44</v>
      </c>
      <c r="B11" s="85">
        <f aca="true" t="shared" si="0" ref="B11:G11">SUM(B7:B10)</f>
        <v>176</v>
      </c>
      <c r="C11" s="86">
        <f t="shared" si="0"/>
        <v>2590770.85</v>
      </c>
      <c r="D11" s="86">
        <f t="shared" si="0"/>
        <v>2590770.85</v>
      </c>
      <c r="E11" s="86">
        <f t="shared" si="0"/>
        <v>2552445.85</v>
      </c>
      <c r="F11" s="86">
        <f t="shared" si="0"/>
        <v>2552445.85</v>
      </c>
      <c r="G11" s="86">
        <f t="shared" si="0"/>
        <v>38325</v>
      </c>
    </row>
    <row r="12" spans="1:7" ht="22.5" customHeight="1">
      <c r="A12" s="87" t="s">
        <v>321</v>
      </c>
      <c r="B12" s="88"/>
      <c r="C12" s="89"/>
      <c r="D12" s="89"/>
      <c r="E12" s="89"/>
      <c r="F12" s="89"/>
      <c r="G12" s="89"/>
    </row>
    <row r="13" spans="1:7" ht="22.5" customHeight="1">
      <c r="A13" s="77" t="s">
        <v>110</v>
      </c>
      <c r="B13" s="78"/>
      <c r="C13" s="79"/>
      <c r="D13" s="79"/>
      <c r="E13" s="79"/>
      <c r="F13" s="79"/>
      <c r="G13" s="79"/>
    </row>
    <row r="14" spans="1:7" ht="22.5" customHeight="1">
      <c r="A14" s="77" t="s">
        <v>45</v>
      </c>
      <c r="B14" s="80">
        <v>1986</v>
      </c>
      <c r="C14" s="79">
        <v>685760</v>
      </c>
      <c r="D14" s="79">
        <v>685760</v>
      </c>
      <c r="E14" s="79">
        <v>685760</v>
      </c>
      <c r="F14" s="79">
        <v>685760</v>
      </c>
      <c r="G14" s="79"/>
    </row>
    <row r="15" spans="1:7" ht="22.5" customHeight="1">
      <c r="A15" s="77" t="s">
        <v>46</v>
      </c>
      <c r="B15" s="78">
        <v>138</v>
      </c>
      <c r="C15" s="79">
        <v>46500</v>
      </c>
      <c r="D15" s="79">
        <v>46500</v>
      </c>
      <c r="E15" s="79">
        <v>46500</v>
      </c>
      <c r="F15" s="79">
        <v>46500</v>
      </c>
      <c r="G15" s="79"/>
    </row>
    <row r="16" spans="1:7" ht="22.5" customHeight="1">
      <c r="A16" s="77" t="s">
        <v>99</v>
      </c>
      <c r="B16" s="78"/>
      <c r="C16" s="79"/>
      <c r="D16" s="79"/>
      <c r="E16" s="79"/>
      <c r="F16" s="79"/>
      <c r="G16" s="79"/>
    </row>
    <row r="17" spans="1:7" ht="22.5" customHeight="1">
      <c r="A17" s="77" t="s">
        <v>100</v>
      </c>
      <c r="B17" s="78">
        <v>17</v>
      </c>
      <c r="C17" s="79">
        <v>47000</v>
      </c>
      <c r="D17" s="79">
        <v>47000</v>
      </c>
      <c r="E17" s="79">
        <v>47000</v>
      </c>
      <c r="F17" s="79">
        <v>47000</v>
      </c>
      <c r="G17" s="79"/>
    </row>
    <row r="18" spans="1:7" ht="22.5" customHeight="1">
      <c r="A18" s="77" t="s">
        <v>107</v>
      </c>
      <c r="B18" s="78">
        <v>5</v>
      </c>
      <c r="C18" s="79">
        <v>1362</v>
      </c>
      <c r="D18" s="79">
        <v>1362</v>
      </c>
      <c r="E18" s="79">
        <v>1362</v>
      </c>
      <c r="F18" s="79">
        <v>1362</v>
      </c>
      <c r="G18" s="79"/>
    </row>
    <row r="19" spans="1:7" ht="22.5" customHeight="1">
      <c r="A19" s="77" t="s">
        <v>48</v>
      </c>
      <c r="B19" s="78"/>
      <c r="C19" s="79"/>
      <c r="D19" s="79"/>
      <c r="E19" s="79"/>
      <c r="F19" s="79"/>
      <c r="G19" s="79"/>
    </row>
    <row r="20" spans="1:7" ht="22.5" customHeight="1">
      <c r="A20" s="77" t="s">
        <v>49</v>
      </c>
      <c r="B20" s="80">
        <v>1084</v>
      </c>
      <c r="C20" s="79">
        <v>104360</v>
      </c>
      <c r="D20" s="79">
        <v>104360</v>
      </c>
      <c r="E20" s="79">
        <v>104360</v>
      </c>
      <c r="F20" s="79">
        <v>104360</v>
      </c>
      <c r="G20" s="79"/>
    </row>
    <row r="21" spans="1:7" ht="22.5" customHeight="1">
      <c r="A21" s="77" t="s">
        <v>116</v>
      </c>
      <c r="B21" s="78">
        <v>14</v>
      </c>
      <c r="C21" s="79">
        <v>610</v>
      </c>
      <c r="D21" s="79">
        <v>610</v>
      </c>
      <c r="E21" s="79">
        <v>610</v>
      </c>
      <c r="F21" s="79">
        <v>610</v>
      </c>
      <c r="G21" s="79"/>
    </row>
    <row r="22" spans="1:7" ht="22.5" customHeight="1">
      <c r="A22" s="77" t="s">
        <v>319</v>
      </c>
      <c r="B22" s="78"/>
      <c r="C22" s="79"/>
      <c r="D22" s="79"/>
      <c r="E22" s="79"/>
      <c r="F22" s="79"/>
      <c r="G22" s="79"/>
    </row>
    <row r="23" spans="1:7" ht="22.5" customHeight="1">
      <c r="A23" s="77" t="s">
        <v>320</v>
      </c>
      <c r="B23" s="78"/>
      <c r="C23" s="79"/>
      <c r="D23" s="79"/>
      <c r="E23" s="79"/>
      <c r="F23" s="79"/>
      <c r="G23" s="79"/>
    </row>
    <row r="24" spans="1:7" ht="22.5" customHeight="1">
      <c r="A24" s="77" t="s">
        <v>111</v>
      </c>
      <c r="B24" s="78"/>
      <c r="C24" s="79"/>
      <c r="D24" s="79"/>
      <c r="E24" s="79"/>
      <c r="F24" s="79"/>
      <c r="G24" s="79"/>
    </row>
    <row r="25" spans="1:7" ht="22.5" customHeight="1">
      <c r="A25" s="77" t="s">
        <v>50</v>
      </c>
      <c r="B25" s="78"/>
      <c r="C25" s="79"/>
      <c r="D25" s="79"/>
      <c r="E25" s="79"/>
      <c r="F25" s="79"/>
      <c r="G25" s="79"/>
    </row>
    <row r="26" spans="1:7" ht="22.5" customHeight="1">
      <c r="A26" s="77" t="s">
        <v>51</v>
      </c>
      <c r="B26" s="78">
        <v>48</v>
      </c>
      <c r="C26" s="79">
        <v>93680</v>
      </c>
      <c r="D26" s="79">
        <v>93680</v>
      </c>
      <c r="E26" s="79">
        <v>90680</v>
      </c>
      <c r="F26" s="79">
        <v>90680</v>
      </c>
      <c r="G26" s="79">
        <v>3000</v>
      </c>
    </row>
    <row r="27" spans="1:7" ht="22.5" customHeight="1">
      <c r="A27" s="77" t="s">
        <v>52</v>
      </c>
      <c r="B27" s="78"/>
      <c r="C27" s="79"/>
      <c r="D27" s="79"/>
      <c r="E27" s="79"/>
      <c r="F27" s="79"/>
      <c r="G27" s="79"/>
    </row>
    <row r="28" spans="1:7" ht="22.5" customHeight="1">
      <c r="A28" s="77" t="s">
        <v>53</v>
      </c>
      <c r="B28" s="78">
        <v>5</v>
      </c>
      <c r="C28" s="79">
        <v>13200</v>
      </c>
      <c r="D28" s="79">
        <v>13200</v>
      </c>
      <c r="E28" s="79">
        <v>13200</v>
      </c>
      <c r="F28" s="79">
        <v>13200</v>
      </c>
      <c r="G28" s="79"/>
    </row>
    <row r="29" spans="1:7" ht="22.5" customHeight="1">
      <c r="A29" s="77" t="s">
        <v>91</v>
      </c>
      <c r="B29" s="78"/>
      <c r="C29" s="79"/>
      <c r="D29" s="79"/>
      <c r="E29" s="79"/>
      <c r="F29" s="79"/>
      <c r="G29" s="79"/>
    </row>
    <row r="30" spans="1:7" ht="22.5" customHeight="1">
      <c r="A30" s="77" t="s">
        <v>92</v>
      </c>
      <c r="B30" s="78">
        <v>94</v>
      </c>
      <c r="C30" s="79">
        <v>34410</v>
      </c>
      <c r="D30" s="79">
        <v>34410</v>
      </c>
      <c r="E30" s="79">
        <v>34410</v>
      </c>
      <c r="F30" s="79">
        <v>34410</v>
      </c>
      <c r="G30" s="79"/>
    </row>
    <row r="31" spans="1:7" ht="22.5" customHeight="1">
      <c r="A31" s="77" t="s">
        <v>54</v>
      </c>
      <c r="B31" s="78">
        <v>1</v>
      </c>
      <c r="C31" s="79">
        <v>10</v>
      </c>
      <c r="D31" s="79">
        <v>10</v>
      </c>
      <c r="E31" s="79">
        <v>10</v>
      </c>
      <c r="F31" s="79">
        <v>10</v>
      </c>
      <c r="G31" s="79"/>
    </row>
    <row r="32" spans="1:7" ht="22.5" customHeight="1">
      <c r="A32" s="77" t="s">
        <v>86</v>
      </c>
      <c r="B32" s="78">
        <v>90</v>
      </c>
      <c r="C32" s="91">
        <v>9000</v>
      </c>
      <c r="D32" s="79">
        <v>9000</v>
      </c>
      <c r="E32" s="91">
        <v>9000</v>
      </c>
      <c r="F32" s="79">
        <v>9000</v>
      </c>
      <c r="G32" s="79"/>
    </row>
    <row r="33" spans="1:7" ht="22.5" customHeight="1">
      <c r="A33" s="77" t="s">
        <v>87</v>
      </c>
      <c r="B33" s="78">
        <v>1</v>
      </c>
      <c r="C33" s="91">
        <v>2000</v>
      </c>
      <c r="D33" s="79">
        <v>2000</v>
      </c>
      <c r="E33" s="91">
        <v>2000</v>
      </c>
      <c r="F33" s="79">
        <v>2000</v>
      </c>
      <c r="G33" s="79"/>
    </row>
    <row r="34" spans="1:7" ht="22.5" customHeight="1">
      <c r="A34" s="77" t="s">
        <v>88</v>
      </c>
      <c r="B34" s="78"/>
      <c r="C34" s="79"/>
      <c r="D34" s="79"/>
      <c r="E34" s="79"/>
      <c r="F34" s="79"/>
      <c r="G34" s="79"/>
    </row>
    <row r="35" spans="1:7" ht="22.5" customHeight="1">
      <c r="A35" s="77" t="s">
        <v>112</v>
      </c>
      <c r="B35" s="78"/>
      <c r="C35" s="79"/>
      <c r="D35" s="79"/>
      <c r="E35" s="79"/>
      <c r="F35" s="79"/>
      <c r="G35" s="79"/>
    </row>
    <row r="36" spans="1:7" ht="22.5" customHeight="1">
      <c r="A36" s="77" t="s">
        <v>55</v>
      </c>
      <c r="B36" s="78">
        <v>658</v>
      </c>
      <c r="C36" s="79">
        <v>213289</v>
      </c>
      <c r="D36" s="79">
        <v>213289</v>
      </c>
      <c r="E36" s="79">
        <v>213289</v>
      </c>
      <c r="F36" s="79">
        <v>213289</v>
      </c>
      <c r="G36" s="79"/>
    </row>
    <row r="37" spans="1:7" ht="22.5" customHeight="1">
      <c r="A37" s="77" t="s">
        <v>113</v>
      </c>
      <c r="B37" s="78"/>
      <c r="C37" s="79"/>
      <c r="D37" s="79"/>
      <c r="E37" s="79"/>
      <c r="F37" s="79"/>
      <c r="G37" s="79"/>
    </row>
    <row r="38" spans="1:7" ht="22.5" customHeight="1">
      <c r="A38" s="77" t="s">
        <v>56</v>
      </c>
      <c r="B38" s="80">
        <v>812</v>
      </c>
      <c r="C38" s="79">
        <v>20690</v>
      </c>
      <c r="D38" s="79">
        <v>20690</v>
      </c>
      <c r="E38" s="79">
        <v>20690</v>
      </c>
      <c r="F38" s="79">
        <v>20690</v>
      </c>
      <c r="G38" s="79"/>
    </row>
    <row r="39" spans="1:7" ht="22.5" customHeight="1">
      <c r="A39" s="77" t="s">
        <v>195</v>
      </c>
      <c r="B39" s="80">
        <v>1</v>
      </c>
      <c r="C39" s="79">
        <v>400</v>
      </c>
      <c r="D39" s="79">
        <v>400</v>
      </c>
      <c r="E39" s="79">
        <v>400</v>
      </c>
      <c r="F39" s="79">
        <v>400</v>
      </c>
      <c r="G39" s="79"/>
    </row>
    <row r="40" spans="1:7" ht="22.5" customHeight="1">
      <c r="A40" s="77" t="s">
        <v>196</v>
      </c>
      <c r="B40" s="78"/>
      <c r="C40" s="91"/>
      <c r="D40" s="91"/>
      <c r="E40" s="91"/>
      <c r="F40" s="91"/>
      <c r="G40" s="79"/>
    </row>
    <row r="41" spans="1:7" ht="22.5" customHeight="1">
      <c r="A41" s="77" t="s">
        <v>334</v>
      </c>
      <c r="B41" s="78"/>
      <c r="C41" s="79"/>
      <c r="D41" s="79"/>
      <c r="E41" s="79"/>
      <c r="F41" s="79"/>
      <c r="G41" s="79"/>
    </row>
    <row r="42" spans="1:7" ht="22.5" customHeight="1">
      <c r="A42" s="77" t="s">
        <v>197</v>
      </c>
      <c r="B42" s="72">
        <v>3</v>
      </c>
      <c r="C42" s="94">
        <v>14500</v>
      </c>
      <c r="D42" s="94">
        <v>14500</v>
      </c>
      <c r="E42" s="94">
        <v>14500</v>
      </c>
      <c r="F42" s="94">
        <v>14500</v>
      </c>
      <c r="G42" s="94"/>
    </row>
    <row r="43" spans="1:7" ht="22.5" customHeight="1">
      <c r="A43" s="54" t="s">
        <v>90</v>
      </c>
      <c r="B43" s="93">
        <f aca="true" t="shared" si="1" ref="B43:G43">SUM(B14:B42)</f>
        <v>4957</v>
      </c>
      <c r="C43" s="73">
        <f t="shared" si="1"/>
        <v>1286771</v>
      </c>
      <c r="D43" s="73">
        <f t="shared" si="1"/>
        <v>1286771</v>
      </c>
      <c r="E43" s="94">
        <f t="shared" si="1"/>
        <v>1283771</v>
      </c>
      <c r="F43" s="94">
        <f t="shared" si="1"/>
        <v>1283771</v>
      </c>
      <c r="G43" s="94">
        <f t="shared" si="1"/>
        <v>3000</v>
      </c>
    </row>
    <row r="44" spans="1:7" ht="22.5" customHeight="1">
      <c r="A44" s="147" t="s">
        <v>70</v>
      </c>
      <c r="B44" s="147"/>
      <c r="C44" s="147"/>
      <c r="D44" s="147"/>
      <c r="E44" s="147"/>
      <c r="F44" s="147"/>
      <c r="G44" s="147"/>
    </row>
    <row r="45" spans="1:7" ht="22.5" customHeight="1">
      <c r="A45" s="98"/>
      <c r="B45" s="99"/>
      <c r="C45" s="100"/>
      <c r="D45" s="100"/>
      <c r="E45" s="100"/>
      <c r="F45" s="100"/>
      <c r="G45" s="101"/>
    </row>
    <row r="46" spans="1:7" ht="22.5" customHeight="1">
      <c r="A46" s="68"/>
      <c r="B46" s="69" t="s">
        <v>78</v>
      </c>
      <c r="C46" s="146" t="s">
        <v>31</v>
      </c>
      <c r="D46" s="146"/>
      <c r="E46" s="146" t="s">
        <v>32</v>
      </c>
      <c r="F46" s="146"/>
      <c r="G46" s="102" t="s">
        <v>33</v>
      </c>
    </row>
    <row r="47" spans="1:7" ht="22.5" customHeight="1">
      <c r="A47" s="72" t="s">
        <v>35</v>
      </c>
      <c r="B47" s="72" t="s">
        <v>79</v>
      </c>
      <c r="C47" s="73" t="s">
        <v>9</v>
      </c>
      <c r="D47" s="73" t="s">
        <v>36</v>
      </c>
      <c r="E47" s="73" t="s">
        <v>9</v>
      </c>
      <c r="F47" s="73" t="s">
        <v>36</v>
      </c>
      <c r="G47" s="73" t="s">
        <v>34</v>
      </c>
    </row>
    <row r="48" spans="1:7" ht="22.5" customHeight="1">
      <c r="A48" s="74" t="s">
        <v>114</v>
      </c>
      <c r="B48" s="75"/>
      <c r="C48" s="76"/>
      <c r="D48" s="76"/>
      <c r="E48" s="76"/>
      <c r="F48" s="76"/>
      <c r="G48" s="76"/>
    </row>
    <row r="49" spans="1:7" ht="22.5" customHeight="1">
      <c r="A49" s="77" t="s">
        <v>82</v>
      </c>
      <c r="B49" s="78">
        <v>4</v>
      </c>
      <c r="C49" s="79">
        <v>75628</v>
      </c>
      <c r="D49" s="79">
        <v>75628</v>
      </c>
      <c r="E49" s="79">
        <v>75628</v>
      </c>
      <c r="F49" s="79">
        <v>75628</v>
      </c>
      <c r="G49" s="79"/>
    </row>
    <row r="50" spans="1:7" ht="22.5" customHeight="1">
      <c r="A50" s="77" t="s">
        <v>59</v>
      </c>
      <c r="B50" s="78"/>
      <c r="C50" s="91"/>
      <c r="D50" s="91"/>
      <c r="E50" s="91"/>
      <c r="F50" s="91"/>
      <c r="G50" s="79"/>
    </row>
    <row r="51" spans="1:7" ht="22.5" customHeight="1">
      <c r="A51" s="87" t="s">
        <v>60</v>
      </c>
      <c r="B51" s="88">
        <v>8</v>
      </c>
      <c r="C51" s="89">
        <v>85746.32</v>
      </c>
      <c r="D51" s="89">
        <v>85746.32</v>
      </c>
      <c r="E51" s="89">
        <v>85746.32</v>
      </c>
      <c r="F51" s="89">
        <v>85746.32</v>
      </c>
      <c r="G51" s="89"/>
    </row>
    <row r="52" spans="1:7" ht="22.5" customHeight="1">
      <c r="A52" s="110" t="s">
        <v>61</v>
      </c>
      <c r="B52" s="106">
        <f>SUM(B44:B51)</f>
        <v>12</v>
      </c>
      <c r="C52" s="86">
        <f>SUM(C49:C51)</f>
        <v>161374.32</v>
      </c>
      <c r="D52" s="86">
        <f>SUM(D49:D51)</f>
        <v>161374.32</v>
      </c>
      <c r="E52" s="86">
        <f>SUM(E49:E51)</f>
        <v>161374.32</v>
      </c>
      <c r="F52" s="86">
        <f>SUM(F49:F51)</f>
        <v>161374.32</v>
      </c>
      <c r="G52" s="86">
        <f>SUM(G48:G51)</f>
        <v>0</v>
      </c>
    </row>
    <row r="53" spans="1:8" ht="22.5" customHeight="1">
      <c r="A53" s="87" t="s">
        <v>115</v>
      </c>
      <c r="B53" s="88"/>
      <c r="C53" s="89"/>
      <c r="D53" s="89"/>
      <c r="E53" s="89"/>
      <c r="F53" s="89"/>
      <c r="G53" s="89"/>
      <c r="H53" s="7"/>
    </row>
    <row r="54" spans="1:8" ht="22.5" customHeight="1">
      <c r="A54" s="107" t="s">
        <v>62</v>
      </c>
      <c r="B54" s="108">
        <v>1536</v>
      </c>
      <c r="C54" s="109">
        <v>496692.78</v>
      </c>
      <c r="D54" s="109">
        <v>496692.78</v>
      </c>
      <c r="E54" s="109">
        <v>496692.78</v>
      </c>
      <c r="F54" s="91">
        <v>496692.78</v>
      </c>
      <c r="G54" s="79"/>
      <c r="H54" s="7"/>
    </row>
    <row r="55" spans="1:7" ht="21.75">
      <c r="A55" s="77" t="s">
        <v>63</v>
      </c>
      <c r="B55" s="122"/>
      <c r="C55" s="109">
        <v>0</v>
      </c>
      <c r="D55" s="109">
        <v>0</v>
      </c>
      <c r="E55" s="109">
        <v>0</v>
      </c>
      <c r="F55" s="91">
        <v>0</v>
      </c>
      <c r="G55" s="79"/>
    </row>
    <row r="56" spans="1:8" ht="22.5" customHeight="1">
      <c r="A56" s="77" t="s">
        <v>101</v>
      </c>
      <c r="B56" s="78">
        <v>186</v>
      </c>
      <c r="C56" s="79">
        <v>7542630.66</v>
      </c>
      <c r="D56" s="79">
        <v>7542630.66</v>
      </c>
      <c r="E56" s="79">
        <v>7542630.66</v>
      </c>
      <c r="F56" s="79">
        <v>7542630.66</v>
      </c>
      <c r="G56" s="79"/>
      <c r="H56" s="7"/>
    </row>
    <row r="57" spans="1:8" ht="22.5" customHeight="1">
      <c r="A57" s="77" t="s">
        <v>227</v>
      </c>
      <c r="B57" s="72">
        <v>2</v>
      </c>
      <c r="C57" s="94">
        <v>18874.04</v>
      </c>
      <c r="D57" s="94">
        <v>18874.04</v>
      </c>
      <c r="E57" s="94">
        <v>18874.04</v>
      </c>
      <c r="F57" s="94">
        <v>18874.04</v>
      </c>
      <c r="G57" s="94"/>
      <c r="H57" s="7"/>
    </row>
    <row r="58" spans="1:8" ht="22.5" customHeight="1">
      <c r="A58" s="110" t="s">
        <v>66</v>
      </c>
      <c r="B58" s="72">
        <f>SUM(B54:B57)</f>
        <v>1724</v>
      </c>
      <c r="C58" s="73">
        <f>SUM(C54:C57)</f>
        <v>8058197.48</v>
      </c>
      <c r="D58" s="73">
        <f>SUM(D54:D57)</f>
        <v>8058197.48</v>
      </c>
      <c r="E58" s="73">
        <f>SUM(E54:E57)</f>
        <v>8058197.48</v>
      </c>
      <c r="F58" s="73">
        <f>SUM(F54:F57)</f>
        <v>8058197.48</v>
      </c>
      <c r="G58" s="94"/>
      <c r="H58" s="7"/>
    </row>
    <row r="59" spans="1:8" ht="22.5" customHeight="1">
      <c r="A59" s="110" t="s">
        <v>67</v>
      </c>
      <c r="B59" s="111">
        <f aca="true" t="shared" si="2" ref="B59:G59">SUM(B11+B43+B52+B58)</f>
        <v>6869</v>
      </c>
      <c r="C59" s="70">
        <f t="shared" si="2"/>
        <v>12097113.65</v>
      </c>
      <c r="D59" s="70">
        <f t="shared" si="2"/>
        <v>12097113.65</v>
      </c>
      <c r="E59" s="70">
        <f t="shared" si="2"/>
        <v>12055788.65</v>
      </c>
      <c r="F59" s="70">
        <f t="shared" si="2"/>
        <v>12055788.65</v>
      </c>
      <c r="G59" s="70">
        <f t="shared" si="2"/>
        <v>41325</v>
      </c>
      <c r="H59" s="7"/>
    </row>
    <row r="60" spans="1:8" ht="22.5" customHeight="1">
      <c r="A60" s="110" t="s">
        <v>174</v>
      </c>
      <c r="B60" s="106"/>
      <c r="C60" s="86">
        <v>181.04</v>
      </c>
      <c r="D60" s="86">
        <v>181.04</v>
      </c>
      <c r="E60" s="86">
        <v>181.04</v>
      </c>
      <c r="F60" s="86">
        <v>181.04</v>
      </c>
      <c r="G60" s="86"/>
      <c r="H60" s="7"/>
    </row>
    <row r="61" spans="1:8" ht="22.5" customHeight="1" thickBot="1">
      <c r="A61" s="112" t="s">
        <v>69</v>
      </c>
      <c r="B61" s="113">
        <f>+B59</f>
        <v>6869</v>
      </c>
      <c r="C61" s="114">
        <f>C59-C60</f>
        <v>12096932.610000001</v>
      </c>
      <c r="D61" s="114">
        <f>D59-D60</f>
        <v>12096932.610000001</v>
      </c>
      <c r="E61" s="114">
        <f>E59-E60</f>
        <v>12055607.610000001</v>
      </c>
      <c r="F61" s="114">
        <f>F59-F60</f>
        <v>12055607.610000001</v>
      </c>
      <c r="G61" s="114">
        <f>G59-G60</f>
        <v>41325</v>
      </c>
      <c r="H61" s="7"/>
    </row>
    <row r="62" spans="1:8" ht="22.5" customHeight="1" thickTop="1">
      <c r="A62" s="135"/>
      <c r="B62" s="136"/>
      <c r="C62" s="97"/>
      <c r="D62" s="97"/>
      <c r="E62" s="97"/>
      <c r="F62" s="97"/>
      <c r="G62" s="97"/>
      <c r="H62" s="14"/>
    </row>
    <row r="63" spans="1:8" ht="22.5" customHeight="1">
      <c r="A63" s="134"/>
      <c r="B63" s="115"/>
      <c r="C63" s="97"/>
      <c r="D63" s="97"/>
      <c r="E63" s="97"/>
      <c r="F63" s="97"/>
      <c r="G63" s="97"/>
      <c r="H63" s="14"/>
    </row>
    <row r="64" spans="1:8" ht="22.5" customHeight="1">
      <c r="A64" s="64"/>
      <c r="B64" s="66"/>
      <c r="C64" s="97"/>
      <c r="D64" s="97" t="s">
        <v>12</v>
      </c>
      <c r="E64" s="97"/>
      <c r="F64" s="97"/>
      <c r="G64" s="97"/>
      <c r="H64" s="14"/>
    </row>
    <row r="65" spans="1:8" ht="22.5" customHeight="1">
      <c r="A65" s="64" t="s">
        <v>324</v>
      </c>
      <c r="B65" s="66"/>
      <c r="C65" s="97"/>
      <c r="D65" s="97" t="s">
        <v>325</v>
      </c>
      <c r="E65" s="97"/>
      <c r="F65" s="97"/>
      <c r="G65" s="97"/>
      <c r="H65" s="14"/>
    </row>
    <row r="66" spans="1:8" s="65" customFormat="1" ht="22.5" customHeight="1">
      <c r="A66" s="128" t="s">
        <v>222</v>
      </c>
      <c r="B66" s="129"/>
      <c r="C66" s="67"/>
      <c r="D66" s="97" t="s">
        <v>11</v>
      </c>
      <c r="E66" s="97"/>
      <c r="F66" s="97"/>
      <c r="G66" s="97"/>
      <c r="H66" s="61"/>
    </row>
    <row r="67" spans="1:8" ht="22.5" customHeight="1">
      <c r="A67" s="64"/>
      <c r="B67" s="66"/>
      <c r="C67" s="67"/>
      <c r="D67" s="97" t="s">
        <v>10</v>
      </c>
      <c r="E67" s="97"/>
      <c r="F67" s="97"/>
      <c r="G67" s="97"/>
      <c r="H67" s="14"/>
    </row>
    <row r="68" spans="1:8" ht="22.5" customHeight="1">
      <c r="A68" s="64"/>
      <c r="B68" s="66"/>
      <c r="C68" s="67"/>
      <c r="D68" s="97"/>
      <c r="E68" s="97"/>
      <c r="F68" s="97"/>
      <c r="G68" s="97"/>
      <c r="H68" s="14"/>
    </row>
    <row r="69" spans="1:8" ht="22.5" customHeight="1">
      <c r="A69" s="134" t="s">
        <v>322</v>
      </c>
      <c r="B69" s="115"/>
      <c r="C69" s="97"/>
      <c r="D69" s="97"/>
      <c r="E69" s="97"/>
      <c r="F69" s="97"/>
      <c r="G69" s="97"/>
      <c r="H69" s="14"/>
    </row>
    <row r="70" spans="1:8" ht="22.5" customHeight="1">
      <c r="A70" s="95" t="s">
        <v>340</v>
      </c>
      <c r="B70" s="137" t="s">
        <v>78</v>
      </c>
      <c r="C70" s="97">
        <v>12096932.61</v>
      </c>
      <c r="D70" s="97"/>
      <c r="E70" s="97"/>
      <c r="F70" s="97"/>
      <c r="G70" s="97"/>
      <c r="H70" s="14"/>
    </row>
    <row r="71" spans="1:8" ht="22.5" customHeight="1">
      <c r="A71" s="95" t="s">
        <v>329</v>
      </c>
      <c r="B71" s="137" t="s">
        <v>78</v>
      </c>
      <c r="C71" s="97">
        <v>12078058.57</v>
      </c>
      <c r="D71" s="97"/>
      <c r="E71" s="97"/>
      <c r="F71" s="97"/>
      <c r="G71" s="97"/>
      <c r="H71" s="14"/>
    </row>
    <row r="72" spans="1:8" ht="22.5" customHeight="1" thickBot="1">
      <c r="A72" s="95" t="s">
        <v>341</v>
      </c>
      <c r="B72" s="115"/>
      <c r="C72" s="138">
        <f>SUM(C70-C71)</f>
        <v>18874.039999999106</v>
      </c>
      <c r="D72" s="97"/>
      <c r="E72" s="97"/>
      <c r="F72" s="97"/>
      <c r="G72" s="97"/>
      <c r="H72" s="14"/>
    </row>
    <row r="73" spans="1:8" ht="22.5" customHeight="1" thickTop="1">
      <c r="A73" s="145" t="s">
        <v>58</v>
      </c>
      <c r="B73" s="145"/>
      <c r="C73" s="145"/>
      <c r="D73" s="145"/>
      <c r="E73" s="145"/>
      <c r="F73" s="145"/>
      <c r="G73" s="145"/>
      <c r="H73" s="14"/>
    </row>
    <row r="74" spans="1:8" ht="22.5" customHeight="1">
      <c r="A74" s="145" t="s">
        <v>353</v>
      </c>
      <c r="B74" s="145"/>
      <c r="C74" s="145"/>
      <c r="D74" s="145"/>
      <c r="E74" s="145"/>
      <c r="F74" s="145"/>
      <c r="G74" s="145"/>
      <c r="H74" s="14"/>
    </row>
    <row r="75" spans="1:8" ht="22.5" customHeight="1">
      <c r="A75" s="3"/>
      <c r="B75" s="18"/>
      <c r="C75" s="4"/>
      <c r="D75" s="4"/>
      <c r="E75" s="4"/>
      <c r="F75" s="4"/>
      <c r="G75" s="4"/>
      <c r="H75" s="14"/>
    </row>
    <row r="76" spans="1:8" ht="22.5" customHeight="1">
      <c r="A76" s="68"/>
      <c r="B76" s="69" t="s">
        <v>78</v>
      </c>
      <c r="C76" s="146" t="s">
        <v>31</v>
      </c>
      <c r="D76" s="146"/>
      <c r="E76" s="146" t="s">
        <v>32</v>
      </c>
      <c r="F76" s="146"/>
      <c r="G76" s="71" t="s">
        <v>33</v>
      </c>
      <c r="H76" s="14"/>
    </row>
    <row r="77" spans="1:8" ht="22.5" customHeight="1">
      <c r="A77" s="72" t="s">
        <v>35</v>
      </c>
      <c r="B77" s="72" t="s">
        <v>79</v>
      </c>
      <c r="C77" s="73" t="s">
        <v>9</v>
      </c>
      <c r="D77" s="73" t="s">
        <v>36</v>
      </c>
      <c r="E77" s="73" t="s">
        <v>9</v>
      </c>
      <c r="F77" s="73" t="s">
        <v>36</v>
      </c>
      <c r="G77" s="73" t="s">
        <v>34</v>
      </c>
      <c r="H77" s="14"/>
    </row>
    <row r="78" spans="1:8" ht="22.5" customHeight="1">
      <c r="A78" s="74" t="s">
        <v>108</v>
      </c>
      <c r="B78" s="75"/>
      <c r="C78" s="76"/>
      <c r="D78" s="76"/>
      <c r="E78" s="76"/>
      <c r="F78" s="76"/>
      <c r="G78" s="76"/>
      <c r="H78" s="14"/>
    </row>
    <row r="79" spans="1:8" ht="22.5" customHeight="1">
      <c r="A79" s="77" t="s">
        <v>37</v>
      </c>
      <c r="B79" s="78">
        <v>85</v>
      </c>
      <c r="C79" s="79">
        <v>2521529.41</v>
      </c>
      <c r="D79" s="79">
        <v>4746183.45</v>
      </c>
      <c r="E79" s="79">
        <v>2559854.41</v>
      </c>
      <c r="F79" s="79">
        <v>4746183.45</v>
      </c>
      <c r="G79" s="79"/>
      <c r="H79" s="14"/>
    </row>
    <row r="80" spans="1:8" ht="22.5" customHeight="1">
      <c r="A80" s="77" t="s">
        <v>39</v>
      </c>
      <c r="B80" s="80">
        <v>29</v>
      </c>
      <c r="C80" s="79">
        <v>3743.26</v>
      </c>
      <c r="D80" s="79">
        <v>7363.62</v>
      </c>
      <c r="E80" s="79">
        <v>3743.26</v>
      </c>
      <c r="F80" s="79">
        <v>7363.62</v>
      </c>
      <c r="G80" s="79"/>
      <c r="H80" s="14"/>
    </row>
    <row r="81" spans="1:8" ht="22.5" customHeight="1">
      <c r="A81" s="77" t="s">
        <v>41</v>
      </c>
      <c r="B81" s="78">
        <v>90</v>
      </c>
      <c r="C81" s="79">
        <v>177597.7</v>
      </c>
      <c r="D81" s="79">
        <v>424139.7</v>
      </c>
      <c r="E81" s="79">
        <v>169017.7</v>
      </c>
      <c r="F81" s="79">
        <v>415559.7</v>
      </c>
      <c r="G81" s="79">
        <v>8580</v>
      </c>
      <c r="H81" s="14"/>
    </row>
    <row r="82" spans="1:8" ht="22.5" customHeight="1">
      <c r="A82" s="77" t="s">
        <v>271</v>
      </c>
      <c r="B82" s="69">
        <v>7</v>
      </c>
      <c r="C82" s="130">
        <v>114854.81</v>
      </c>
      <c r="D82" s="130">
        <v>230809.26</v>
      </c>
      <c r="E82" s="130">
        <v>114854.81</v>
      </c>
      <c r="F82" s="130">
        <v>230809.26</v>
      </c>
      <c r="G82" s="130"/>
      <c r="H82" s="14"/>
    </row>
    <row r="83" spans="1:8" ht="22.5" customHeight="1">
      <c r="A83" s="110" t="s">
        <v>44</v>
      </c>
      <c r="B83" s="85">
        <f aca="true" t="shared" si="3" ref="B83:G83">SUM(B79:B82)</f>
        <v>211</v>
      </c>
      <c r="C83" s="86">
        <f t="shared" si="3"/>
        <v>2817725.18</v>
      </c>
      <c r="D83" s="86">
        <f t="shared" si="3"/>
        <v>5408496.03</v>
      </c>
      <c r="E83" s="86">
        <f t="shared" si="3"/>
        <v>2847470.18</v>
      </c>
      <c r="F83" s="86">
        <f t="shared" si="3"/>
        <v>5399916.03</v>
      </c>
      <c r="G83" s="86">
        <f t="shared" si="3"/>
        <v>8580</v>
      </c>
      <c r="H83" s="14"/>
    </row>
    <row r="84" spans="1:8" ht="22.5" customHeight="1">
      <c r="A84" s="87" t="s">
        <v>321</v>
      </c>
      <c r="B84" s="88"/>
      <c r="C84" s="89"/>
      <c r="D84" s="89"/>
      <c r="E84" s="89"/>
      <c r="F84" s="89"/>
      <c r="G84" s="89"/>
      <c r="H84" s="14"/>
    </row>
    <row r="85" spans="1:8" ht="22.5" customHeight="1">
      <c r="A85" s="77" t="s">
        <v>110</v>
      </c>
      <c r="B85" s="78"/>
      <c r="C85" s="79"/>
      <c r="D85" s="79"/>
      <c r="E85" s="79"/>
      <c r="F85" s="79"/>
      <c r="G85" s="79"/>
      <c r="H85" s="14"/>
    </row>
    <row r="86" spans="1:7" ht="22.5" customHeight="1">
      <c r="A86" s="77" t="s">
        <v>45</v>
      </c>
      <c r="B86" s="80">
        <v>1835</v>
      </c>
      <c r="C86" s="79">
        <v>570360</v>
      </c>
      <c r="D86" s="79">
        <v>1256120</v>
      </c>
      <c r="E86" s="79">
        <v>570360</v>
      </c>
      <c r="F86" s="79">
        <v>1256120</v>
      </c>
      <c r="G86" s="79"/>
    </row>
    <row r="87" spans="1:7" ht="22.5" customHeight="1">
      <c r="A87" s="77" t="s">
        <v>46</v>
      </c>
      <c r="B87" s="78">
        <v>133</v>
      </c>
      <c r="C87" s="79">
        <v>45250</v>
      </c>
      <c r="D87" s="79">
        <v>91750</v>
      </c>
      <c r="E87" s="79">
        <v>45250</v>
      </c>
      <c r="F87" s="79">
        <v>91750</v>
      </c>
      <c r="G87" s="79"/>
    </row>
    <row r="88" spans="1:7" ht="22.5" customHeight="1">
      <c r="A88" s="77" t="s">
        <v>99</v>
      </c>
      <c r="B88" s="78"/>
      <c r="C88" s="79"/>
      <c r="D88" s="79"/>
      <c r="E88" s="79"/>
      <c r="F88" s="79"/>
      <c r="G88" s="79"/>
    </row>
    <row r="89" spans="1:7" ht="22.5" customHeight="1">
      <c r="A89" s="77" t="s">
        <v>100</v>
      </c>
      <c r="B89" s="78">
        <v>11</v>
      </c>
      <c r="C89" s="79">
        <v>41750</v>
      </c>
      <c r="D89" s="79">
        <v>88750</v>
      </c>
      <c r="E89" s="79">
        <v>41750</v>
      </c>
      <c r="F89" s="79">
        <v>88750</v>
      </c>
      <c r="G89" s="79"/>
    </row>
    <row r="90" spans="1:8" ht="22.5" customHeight="1">
      <c r="A90" s="77" t="s">
        <v>107</v>
      </c>
      <c r="B90" s="78">
        <v>3</v>
      </c>
      <c r="C90" s="79">
        <v>421</v>
      </c>
      <c r="D90" s="79">
        <v>1783</v>
      </c>
      <c r="E90" s="79">
        <v>421</v>
      </c>
      <c r="F90" s="79">
        <v>1783</v>
      </c>
      <c r="G90" s="79"/>
      <c r="H90" s="14"/>
    </row>
    <row r="91" spans="1:8" ht="22.5" customHeight="1">
      <c r="A91" s="77" t="s">
        <v>48</v>
      </c>
      <c r="B91" s="78"/>
      <c r="C91" s="79"/>
      <c r="D91" s="79"/>
      <c r="E91" s="79"/>
      <c r="F91" s="79"/>
      <c r="G91" s="79"/>
      <c r="H91" s="14"/>
    </row>
    <row r="92" spans="1:8" ht="22.5" customHeight="1">
      <c r="A92" s="77" t="s">
        <v>49</v>
      </c>
      <c r="B92" s="80">
        <v>1089</v>
      </c>
      <c r="C92" s="79">
        <v>105350</v>
      </c>
      <c r="D92" s="79">
        <v>209710</v>
      </c>
      <c r="E92" s="79">
        <v>105350</v>
      </c>
      <c r="F92" s="79">
        <v>209710</v>
      </c>
      <c r="G92" s="79"/>
      <c r="H92" s="14"/>
    </row>
    <row r="93" spans="1:8" ht="22.5" customHeight="1">
      <c r="A93" s="77" t="s">
        <v>116</v>
      </c>
      <c r="B93" s="78">
        <v>8</v>
      </c>
      <c r="C93" s="79">
        <v>230</v>
      </c>
      <c r="D93" s="79">
        <v>840</v>
      </c>
      <c r="E93" s="79">
        <v>230</v>
      </c>
      <c r="F93" s="79">
        <v>840</v>
      </c>
      <c r="G93" s="79"/>
      <c r="H93" s="14"/>
    </row>
    <row r="94" spans="1:8" ht="22.5" customHeight="1">
      <c r="A94" s="77" t="s">
        <v>319</v>
      </c>
      <c r="B94" s="78"/>
      <c r="C94" s="79"/>
      <c r="D94" s="79"/>
      <c r="E94" s="79"/>
      <c r="F94" s="79"/>
      <c r="G94" s="79"/>
      <c r="H94" s="14"/>
    </row>
    <row r="95" spans="1:8" ht="22.5" customHeight="1">
      <c r="A95" s="77" t="s">
        <v>320</v>
      </c>
      <c r="B95" s="78"/>
      <c r="C95" s="79"/>
      <c r="D95" s="79"/>
      <c r="E95" s="79"/>
      <c r="F95" s="79"/>
      <c r="G95" s="79"/>
      <c r="H95" s="14"/>
    </row>
    <row r="96" spans="1:8" ht="22.5" customHeight="1">
      <c r="A96" s="77" t="s">
        <v>111</v>
      </c>
      <c r="B96" s="78"/>
      <c r="C96" s="79"/>
      <c r="D96" s="79"/>
      <c r="E96" s="79"/>
      <c r="F96" s="79"/>
      <c r="G96" s="79"/>
      <c r="H96" s="14"/>
    </row>
    <row r="97" spans="1:8" ht="22.5" customHeight="1">
      <c r="A97" s="77" t="s">
        <v>50</v>
      </c>
      <c r="B97" s="78"/>
      <c r="C97" s="79"/>
      <c r="D97" s="79"/>
      <c r="E97" s="79"/>
      <c r="F97" s="79"/>
      <c r="G97" s="79"/>
      <c r="H97" s="14"/>
    </row>
    <row r="98" spans="1:8" ht="22.5" customHeight="1">
      <c r="A98" s="77" t="s">
        <v>51</v>
      </c>
      <c r="B98" s="78">
        <v>72</v>
      </c>
      <c r="C98" s="79">
        <v>134260</v>
      </c>
      <c r="D98" s="79">
        <v>227940</v>
      </c>
      <c r="E98" s="79">
        <v>137260</v>
      </c>
      <c r="F98" s="79">
        <v>227940</v>
      </c>
      <c r="G98" s="79"/>
      <c r="H98" s="14"/>
    </row>
    <row r="99" spans="1:8" ht="22.5" customHeight="1">
      <c r="A99" s="77" t="s">
        <v>52</v>
      </c>
      <c r="B99" s="78"/>
      <c r="C99" s="79"/>
      <c r="D99" s="79"/>
      <c r="E99" s="79"/>
      <c r="F99" s="79"/>
      <c r="G99" s="79"/>
      <c r="H99" s="14"/>
    </row>
    <row r="100" spans="1:8" ht="22.5" customHeight="1">
      <c r="A100" s="77" t="s">
        <v>53</v>
      </c>
      <c r="B100" s="78">
        <v>14</v>
      </c>
      <c r="C100" s="79">
        <v>33415</v>
      </c>
      <c r="D100" s="79">
        <v>46615</v>
      </c>
      <c r="E100" s="79">
        <v>31415</v>
      </c>
      <c r="F100" s="79">
        <v>44615</v>
      </c>
      <c r="G100" s="79">
        <v>2000</v>
      </c>
      <c r="H100" s="14"/>
    </row>
    <row r="101" spans="1:8" ht="22.5" customHeight="1">
      <c r="A101" s="77" t="s">
        <v>91</v>
      </c>
      <c r="B101" s="78"/>
      <c r="C101" s="79"/>
      <c r="D101" s="79"/>
      <c r="E101" s="79"/>
      <c r="F101" s="79"/>
      <c r="G101" s="79"/>
      <c r="H101" s="14"/>
    </row>
    <row r="102" spans="1:8" ht="22.5" customHeight="1">
      <c r="A102" s="77" t="s">
        <v>92</v>
      </c>
      <c r="B102" s="78">
        <v>34</v>
      </c>
      <c r="C102" s="79">
        <v>13315</v>
      </c>
      <c r="D102" s="79">
        <v>47725</v>
      </c>
      <c r="E102" s="79">
        <v>13315</v>
      </c>
      <c r="F102" s="79">
        <v>47725</v>
      </c>
      <c r="G102" s="79"/>
      <c r="H102" s="14"/>
    </row>
    <row r="103" spans="1:8" ht="22.5" customHeight="1">
      <c r="A103" s="77" t="s">
        <v>54</v>
      </c>
      <c r="B103" s="78">
        <v>2</v>
      </c>
      <c r="C103" s="79">
        <v>20</v>
      </c>
      <c r="D103" s="79">
        <v>30</v>
      </c>
      <c r="E103" s="79">
        <v>20</v>
      </c>
      <c r="F103" s="79">
        <v>30</v>
      </c>
      <c r="G103" s="79"/>
      <c r="H103" s="14"/>
    </row>
    <row r="104" spans="1:8" ht="22.5" customHeight="1">
      <c r="A104" s="77" t="s">
        <v>86</v>
      </c>
      <c r="B104" s="78">
        <v>197</v>
      </c>
      <c r="C104" s="91">
        <v>19700</v>
      </c>
      <c r="D104" s="79">
        <v>28700</v>
      </c>
      <c r="E104" s="91">
        <v>19700</v>
      </c>
      <c r="F104" s="79">
        <v>28700</v>
      </c>
      <c r="G104" s="79"/>
      <c r="H104" s="14"/>
    </row>
    <row r="105" spans="1:7" ht="22.5" customHeight="1">
      <c r="A105" s="77" t="s">
        <v>87</v>
      </c>
      <c r="B105" s="78">
        <v>1</v>
      </c>
      <c r="C105" s="91">
        <v>2000</v>
      </c>
      <c r="D105" s="79">
        <v>4000</v>
      </c>
      <c r="E105" s="91">
        <v>2000</v>
      </c>
      <c r="F105" s="79">
        <v>4000</v>
      </c>
      <c r="G105" s="79"/>
    </row>
    <row r="106" spans="1:7" ht="22.5" customHeight="1">
      <c r="A106" s="77" t="s">
        <v>88</v>
      </c>
      <c r="B106" s="78"/>
      <c r="C106" s="79"/>
      <c r="D106" s="79"/>
      <c r="E106" s="79"/>
      <c r="F106" s="79"/>
      <c r="G106" s="79"/>
    </row>
    <row r="107" spans="1:7" ht="22.5" customHeight="1">
      <c r="A107" s="77" t="s">
        <v>112</v>
      </c>
      <c r="B107" s="78"/>
      <c r="C107" s="79"/>
      <c r="D107" s="79"/>
      <c r="E107" s="79"/>
      <c r="F107" s="79"/>
      <c r="G107" s="79"/>
    </row>
    <row r="108" spans="1:7" ht="22.5" customHeight="1">
      <c r="A108" s="77" t="s">
        <v>55</v>
      </c>
      <c r="B108" s="78">
        <v>679</v>
      </c>
      <c r="C108" s="79">
        <v>202359</v>
      </c>
      <c r="D108" s="79">
        <v>415648</v>
      </c>
      <c r="E108" s="79">
        <v>202359</v>
      </c>
      <c r="F108" s="79">
        <v>415648</v>
      </c>
      <c r="G108" s="79"/>
    </row>
    <row r="109" spans="1:7" ht="22.5" customHeight="1">
      <c r="A109" s="77" t="s">
        <v>113</v>
      </c>
      <c r="B109" s="78"/>
      <c r="C109" s="79"/>
      <c r="D109" s="79"/>
      <c r="E109" s="79"/>
      <c r="F109" s="79"/>
      <c r="G109" s="79"/>
    </row>
    <row r="110" spans="1:7" ht="22.5" customHeight="1">
      <c r="A110" s="77" t="s">
        <v>56</v>
      </c>
      <c r="B110" s="80">
        <v>798</v>
      </c>
      <c r="C110" s="79">
        <v>20440</v>
      </c>
      <c r="D110" s="79">
        <v>41130</v>
      </c>
      <c r="E110" s="79">
        <v>20440</v>
      </c>
      <c r="F110" s="79">
        <v>41130</v>
      </c>
      <c r="G110" s="79"/>
    </row>
    <row r="111" spans="1:7" ht="22.5" customHeight="1">
      <c r="A111" s="77" t="s">
        <v>195</v>
      </c>
      <c r="B111" s="80"/>
      <c r="C111" s="79">
        <v>0</v>
      </c>
      <c r="D111" s="79">
        <v>400</v>
      </c>
      <c r="E111" s="79">
        <v>0</v>
      </c>
      <c r="F111" s="79">
        <v>400</v>
      </c>
      <c r="G111" s="79"/>
    </row>
    <row r="112" spans="1:7" ht="22.5" customHeight="1">
      <c r="A112" s="77" t="s">
        <v>196</v>
      </c>
      <c r="B112" s="78"/>
      <c r="C112" s="91"/>
      <c r="D112" s="91"/>
      <c r="E112" s="91"/>
      <c r="F112" s="91"/>
      <c r="G112" s="79"/>
    </row>
    <row r="113" spans="1:7" ht="22.5" customHeight="1">
      <c r="A113" s="77" t="s">
        <v>334</v>
      </c>
      <c r="B113" s="78"/>
      <c r="C113" s="79"/>
      <c r="D113" s="79"/>
      <c r="E113" s="79"/>
      <c r="F113" s="79"/>
      <c r="G113" s="79"/>
    </row>
    <row r="114" spans="1:7" ht="22.5" customHeight="1">
      <c r="A114" s="77" t="s">
        <v>197</v>
      </c>
      <c r="B114" s="72">
        <v>4</v>
      </c>
      <c r="C114" s="94">
        <v>20760</v>
      </c>
      <c r="D114" s="94">
        <v>35260</v>
      </c>
      <c r="E114" s="94">
        <v>20760</v>
      </c>
      <c r="F114" s="94">
        <v>35260</v>
      </c>
      <c r="G114" s="94"/>
    </row>
    <row r="115" spans="1:7" ht="22.5" customHeight="1">
      <c r="A115" s="54" t="s">
        <v>90</v>
      </c>
      <c r="B115" s="93">
        <f aca="true" t="shared" si="4" ref="B115:G115">SUM(B86:B114)</f>
        <v>4880</v>
      </c>
      <c r="C115" s="73">
        <f t="shared" si="4"/>
        <v>1209630</v>
      </c>
      <c r="D115" s="73">
        <f t="shared" si="4"/>
        <v>2496401</v>
      </c>
      <c r="E115" s="94">
        <f t="shared" si="4"/>
        <v>1210630</v>
      </c>
      <c r="F115" s="94">
        <f t="shared" si="4"/>
        <v>2494401</v>
      </c>
      <c r="G115" s="94">
        <f t="shared" si="4"/>
        <v>2000</v>
      </c>
    </row>
    <row r="116" spans="1:7" ht="22.5" customHeight="1">
      <c r="A116" s="147" t="s">
        <v>70</v>
      </c>
      <c r="B116" s="147"/>
      <c r="C116" s="147"/>
      <c r="D116" s="147"/>
      <c r="E116" s="147"/>
      <c r="F116" s="147"/>
      <c r="G116" s="147"/>
    </row>
    <row r="117" spans="1:7" ht="22.5" customHeight="1">
      <c r="A117" s="98"/>
      <c r="B117" s="99"/>
      <c r="C117" s="100"/>
      <c r="D117" s="100"/>
      <c r="E117" s="100"/>
      <c r="F117" s="100"/>
      <c r="G117" s="101"/>
    </row>
    <row r="118" spans="1:7" ht="22.5" customHeight="1">
      <c r="A118" s="68"/>
      <c r="B118" s="69" t="s">
        <v>78</v>
      </c>
      <c r="C118" s="146" t="s">
        <v>31</v>
      </c>
      <c r="D118" s="146"/>
      <c r="E118" s="146" t="s">
        <v>32</v>
      </c>
      <c r="F118" s="146"/>
      <c r="G118" s="102" t="s">
        <v>33</v>
      </c>
    </row>
    <row r="119" spans="1:7" ht="22.5" customHeight="1">
      <c r="A119" s="72" t="s">
        <v>35</v>
      </c>
      <c r="B119" s="72" t="s">
        <v>79</v>
      </c>
      <c r="C119" s="73" t="s">
        <v>9</v>
      </c>
      <c r="D119" s="73" t="s">
        <v>36</v>
      </c>
      <c r="E119" s="73" t="s">
        <v>9</v>
      </c>
      <c r="F119" s="73" t="s">
        <v>36</v>
      </c>
      <c r="G119" s="73" t="s">
        <v>34</v>
      </c>
    </row>
    <row r="120" spans="1:7" ht="22.5" customHeight="1">
      <c r="A120" s="74" t="s">
        <v>114</v>
      </c>
      <c r="B120" s="75"/>
      <c r="C120" s="76"/>
      <c r="D120" s="76"/>
      <c r="E120" s="76"/>
      <c r="F120" s="76"/>
      <c r="G120" s="76"/>
    </row>
    <row r="121" spans="1:7" ht="22.5" customHeight="1">
      <c r="A121" s="77" t="s">
        <v>82</v>
      </c>
      <c r="B121" s="78">
        <v>4</v>
      </c>
      <c r="C121" s="79">
        <v>75628</v>
      </c>
      <c r="D121" s="79">
        <v>151256</v>
      </c>
      <c r="E121" s="79">
        <v>75628</v>
      </c>
      <c r="F121" s="79">
        <v>151256</v>
      </c>
      <c r="G121" s="79"/>
    </row>
    <row r="122" spans="1:7" ht="22.5" customHeight="1">
      <c r="A122" s="77" t="s">
        <v>59</v>
      </c>
      <c r="B122" s="78"/>
      <c r="C122" s="91"/>
      <c r="D122" s="91"/>
      <c r="E122" s="91"/>
      <c r="F122" s="91"/>
      <c r="G122" s="79"/>
    </row>
    <row r="123" spans="1:7" ht="22.5" customHeight="1">
      <c r="A123" s="87" t="s">
        <v>60</v>
      </c>
      <c r="B123" s="88">
        <v>3</v>
      </c>
      <c r="C123" s="89">
        <v>1972.76</v>
      </c>
      <c r="D123" s="89">
        <v>87719.08</v>
      </c>
      <c r="E123" s="89">
        <v>1972.76</v>
      </c>
      <c r="F123" s="89">
        <v>87719.08</v>
      </c>
      <c r="G123" s="89"/>
    </row>
    <row r="124" spans="1:7" ht="22.5" customHeight="1">
      <c r="A124" s="110" t="s">
        <v>61</v>
      </c>
      <c r="B124" s="106">
        <f>SUM(B116:B123)</f>
        <v>7</v>
      </c>
      <c r="C124" s="86">
        <f>SUM(C121:C123)</f>
        <v>77600.76</v>
      </c>
      <c r="D124" s="86">
        <f>SUM(D121:D123)</f>
        <v>238975.08000000002</v>
      </c>
      <c r="E124" s="86">
        <f>SUM(E121:E123)</f>
        <v>77600.76</v>
      </c>
      <c r="F124" s="86">
        <f>SUM(F121:F123)</f>
        <v>238975.08000000002</v>
      </c>
      <c r="G124" s="86">
        <f>SUM(G120:G123)</f>
        <v>0</v>
      </c>
    </row>
    <row r="125" spans="1:7" ht="22.5" customHeight="1">
      <c r="A125" s="87" t="s">
        <v>115</v>
      </c>
      <c r="B125" s="88"/>
      <c r="C125" s="89"/>
      <c r="D125" s="89"/>
      <c r="E125" s="89"/>
      <c r="F125" s="89"/>
      <c r="G125" s="89"/>
    </row>
    <row r="126" spans="1:7" ht="22.5" customHeight="1">
      <c r="A126" s="107" t="s">
        <v>62</v>
      </c>
      <c r="B126" s="108">
        <v>6</v>
      </c>
      <c r="C126" s="109">
        <v>75517</v>
      </c>
      <c r="D126" s="109">
        <v>572209.78</v>
      </c>
      <c r="E126" s="109">
        <v>75517</v>
      </c>
      <c r="F126" s="91">
        <v>572209.78</v>
      </c>
      <c r="G126" s="79"/>
    </row>
    <row r="127" spans="1:7" ht="22.5" customHeight="1">
      <c r="A127" s="77" t="s">
        <v>63</v>
      </c>
      <c r="B127" s="122"/>
      <c r="C127" s="109"/>
      <c r="D127" s="109"/>
      <c r="E127" s="109"/>
      <c r="F127" s="91"/>
      <c r="G127" s="79"/>
    </row>
    <row r="128" spans="1:7" ht="22.5" customHeight="1">
      <c r="A128" s="77" t="s">
        <v>101</v>
      </c>
      <c r="B128" s="78">
        <v>171</v>
      </c>
      <c r="C128" s="79">
        <v>132001</v>
      </c>
      <c r="D128" s="79">
        <v>7674631.66</v>
      </c>
      <c r="E128" s="79">
        <v>132001</v>
      </c>
      <c r="F128" s="79">
        <v>7674631.66</v>
      </c>
      <c r="G128" s="79"/>
    </row>
    <row r="129" spans="1:7" ht="22.5" customHeight="1">
      <c r="A129" s="77" t="s">
        <v>227</v>
      </c>
      <c r="B129" s="72">
        <v>2</v>
      </c>
      <c r="C129" s="94">
        <v>20186.54</v>
      </c>
      <c r="D129" s="94">
        <v>39060.58</v>
      </c>
      <c r="E129" s="94">
        <v>20186.54</v>
      </c>
      <c r="F129" s="94">
        <v>39060.58</v>
      </c>
      <c r="G129" s="94"/>
    </row>
    <row r="130" spans="1:7" ht="22.5" customHeight="1">
      <c r="A130" s="110" t="s">
        <v>66</v>
      </c>
      <c r="B130" s="72">
        <f>SUM(B126:B129)</f>
        <v>179</v>
      </c>
      <c r="C130" s="73">
        <f>SUM(C126:C129)</f>
        <v>227704.54</v>
      </c>
      <c r="D130" s="73">
        <f>SUM(D126:D129)</f>
        <v>8285902.0200000005</v>
      </c>
      <c r="E130" s="73">
        <f>SUM(E126:E129)</f>
        <v>227704.54</v>
      </c>
      <c r="F130" s="73">
        <f>SUM(F126:F129)</f>
        <v>8285902.0200000005</v>
      </c>
      <c r="G130" s="94"/>
    </row>
    <row r="131" spans="1:7" ht="22.5" customHeight="1">
      <c r="A131" s="110" t="s">
        <v>67</v>
      </c>
      <c r="B131" s="111">
        <f aca="true" t="shared" si="5" ref="B131:G131">SUM(B83+B115+B124+B130)</f>
        <v>5277</v>
      </c>
      <c r="C131" s="70">
        <f t="shared" si="5"/>
        <v>4332660.4799999995</v>
      </c>
      <c r="D131" s="70">
        <f t="shared" si="5"/>
        <v>16429774.13</v>
      </c>
      <c r="E131" s="70">
        <f t="shared" si="5"/>
        <v>4363405.4799999995</v>
      </c>
      <c r="F131" s="70">
        <f t="shared" si="5"/>
        <v>16419194.13</v>
      </c>
      <c r="G131" s="70">
        <f t="shared" si="5"/>
        <v>10580</v>
      </c>
    </row>
    <row r="132" spans="1:7" ht="22.5" customHeight="1">
      <c r="A132" s="110" t="s">
        <v>174</v>
      </c>
      <c r="B132" s="106"/>
      <c r="C132" s="86">
        <v>187.15</v>
      </c>
      <c r="D132" s="86">
        <v>368.19</v>
      </c>
      <c r="E132" s="86">
        <v>187.15</v>
      </c>
      <c r="F132" s="86">
        <v>368.19</v>
      </c>
      <c r="G132" s="86"/>
    </row>
    <row r="133" spans="1:7" ht="22.5" customHeight="1" thickBot="1">
      <c r="A133" s="112" t="s">
        <v>69</v>
      </c>
      <c r="B133" s="113">
        <f>+B131</f>
        <v>5277</v>
      </c>
      <c r="C133" s="114">
        <f>C131-C132</f>
        <v>4332473.329999999</v>
      </c>
      <c r="D133" s="114">
        <f>D131-D132</f>
        <v>16429405.940000001</v>
      </c>
      <c r="E133" s="114">
        <f>E131-E132</f>
        <v>4363218.329999999</v>
      </c>
      <c r="F133" s="114">
        <f>F131-F132</f>
        <v>16418825.940000001</v>
      </c>
      <c r="G133" s="114">
        <f>G131-G132</f>
        <v>10580</v>
      </c>
    </row>
    <row r="134" spans="1:7" ht="22.5" customHeight="1" thickTop="1">
      <c r="A134" s="135"/>
      <c r="B134" s="136"/>
      <c r="C134" s="97"/>
      <c r="D134" s="97"/>
      <c r="E134" s="97"/>
      <c r="F134" s="97"/>
      <c r="G134" s="97"/>
    </row>
    <row r="135" spans="1:7" ht="22.5" customHeight="1">
      <c r="A135" s="134"/>
      <c r="B135" s="115"/>
      <c r="C135" s="97"/>
      <c r="D135" s="97"/>
      <c r="E135" s="97"/>
      <c r="F135" s="97"/>
      <c r="G135" s="97"/>
    </row>
    <row r="136" spans="1:7" ht="22.5" customHeight="1">
      <c r="A136" s="64"/>
      <c r="B136" s="66"/>
      <c r="C136" s="97"/>
      <c r="D136" s="97" t="s">
        <v>12</v>
      </c>
      <c r="E136" s="97"/>
      <c r="F136" s="97"/>
      <c r="G136" s="97"/>
    </row>
    <row r="137" spans="1:7" ht="22.5" customHeight="1">
      <c r="A137" s="64" t="s">
        <v>324</v>
      </c>
      <c r="B137" s="66"/>
      <c r="C137" s="97"/>
      <c r="D137" s="97" t="s">
        <v>325</v>
      </c>
      <c r="E137" s="97"/>
      <c r="F137" s="97"/>
      <c r="G137" s="97"/>
    </row>
    <row r="138" spans="1:7" ht="22.5" customHeight="1">
      <c r="A138" s="128" t="s">
        <v>222</v>
      </c>
      <c r="B138" s="129"/>
      <c r="C138" s="67"/>
      <c r="D138" s="97" t="s">
        <v>11</v>
      </c>
      <c r="E138" s="97"/>
      <c r="F138" s="97"/>
      <c r="G138" s="97"/>
    </row>
    <row r="139" spans="1:7" ht="22.5" customHeight="1">
      <c r="A139" s="64"/>
      <c r="B139" s="66"/>
      <c r="C139" s="67"/>
      <c r="D139" s="97" t="s">
        <v>10</v>
      </c>
      <c r="E139" s="97"/>
      <c r="F139" s="97"/>
      <c r="G139" s="97"/>
    </row>
    <row r="140" spans="1:7" ht="22.5" customHeight="1">
      <c r="A140" s="64"/>
      <c r="B140" s="66"/>
      <c r="C140" s="67"/>
      <c r="D140" s="97"/>
      <c r="E140" s="97"/>
      <c r="F140" s="97"/>
      <c r="G140" s="97"/>
    </row>
    <row r="141" spans="1:7" ht="22.5" customHeight="1">
      <c r="A141" s="134" t="s">
        <v>322</v>
      </c>
      <c r="B141" s="115"/>
      <c r="C141" s="97"/>
      <c r="D141" s="97"/>
      <c r="E141" s="97"/>
      <c r="F141" s="97"/>
      <c r="G141" s="97"/>
    </row>
    <row r="142" spans="1:7" ht="22.5" customHeight="1">
      <c r="A142" s="95" t="s">
        <v>340</v>
      </c>
      <c r="B142" s="137" t="s">
        <v>78</v>
      </c>
      <c r="C142" s="97">
        <v>4332473.33</v>
      </c>
      <c r="D142" s="97"/>
      <c r="E142" s="97"/>
      <c r="F142" s="97"/>
      <c r="G142" s="97"/>
    </row>
    <row r="143" spans="1:7" ht="22.5" customHeight="1">
      <c r="A143" s="95" t="s">
        <v>329</v>
      </c>
      <c r="B143" s="137" t="s">
        <v>78</v>
      </c>
      <c r="C143" s="97">
        <v>4312286.79</v>
      </c>
      <c r="D143" s="97"/>
      <c r="E143" s="97"/>
      <c r="F143" s="97"/>
      <c r="G143" s="97"/>
    </row>
    <row r="144" spans="1:7" ht="22.5" customHeight="1" thickBot="1">
      <c r="A144" s="95" t="s">
        <v>341</v>
      </c>
      <c r="B144" s="115"/>
      <c r="C144" s="138">
        <f>SUM(C142-C143)</f>
        <v>20186.540000000037</v>
      </c>
      <c r="D144" s="97"/>
      <c r="E144" s="97"/>
      <c r="F144" s="97"/>
      <c r="G144" s="97"/>
    </row>
    <row r="145" spans="1:8" ht="21.75" customHeight="1" thickTop="1">
      <c r="A145" s="145" t="s">
        <v>58</v>
      </c>
      <c r="B145" s="145"/>
      <c r="C145" s="145"/>
      <c r="D145" s="145"/>
      <c r="E145" s="145"/>
      <c r="F145" s="145"/>
      <c r="G145" s="145"/>
      <c r="H145" s="14"/>
    </row>
    <row r="146" spans="1:8" ht="21.75" customHeight="1">
      <c r="A146" s="145" t="s">
        <v>354</v>
      </c>
      <c r="B146" s="145"/>
      <c r="C146" s="145"/>
      <c r="D146" s="145"/>
      <c r="E146" s="145"/>
      <c r="F146" s="145"/>
      <c r="G146" s="145"/>
      <c r="H146" s="14"/>
    </row>
    <row r="147" spans="1:8" ht="21.75" customHeight="1">
      <c r="A147" s="3"/>
      <c r="B147" s="18"/>
      <c r="C147" s="4"/>
      <c r="D147" s="4"/>
      <c r="E147" s="4"/>
      <c r="F147" s="4"/>
      <c r="G147" s="4"/>
      <c r="H147" s="14"/>
    </row>
    <row r="148" spans="1:8" ht="21.75" customHeight="1">
      <c r="A148" s="68"/>
      <c r="B148" s="69" t="s">
        <v>78</v>
      </c>
      <c r="C148" s="146" t="s">
        <v>31</v>
      </c>
      <c r="D148" s="146"/>
      <c r="E148" s="146" t="s">
        <v>32</v>
      </c>
      <c r="F148" s="146"/>
      <c r="G148" s="71" t="s">
        <v>33</v>
      </c>
      <c r="H148" s="14"/>
    </row>
    <row r="149" spans="1:8" ht="21.75" customHeight="1">
      <c r="A149" s="72" t="s">
        <v>35</v>
      </c>
      <c r="B149" s="72" t="s">
        <v>79</v>
      </c>
      <c r="C149" s="73" t="s">
        <v>9</v>
      </c>
      <c r="D149" s="73" t="s">
        <v>36</v>
      </c>
      <c r="E149" s="73" t="s">
        <v>9</v>
      </c>
      <c r="F149" s="73" t="s">
        <v>36</v>
      </c>
      <c r="G149" s="73" t="s">
        <v>34</v>
      </c>
      <c r="H149" s="14"/>
    </row>
    <row r="150" spans="1:8" ht="21.75" customHeight="1">
      <c r="A150" s="74" t="s">
        <v>108</v>
      </c>
      <c r="B150" s="75"/>
      <c r="C150" s="76"/>
      <c r="D150" s="76"/>
      <c r="E150" s="76"/>
      <c r="F150" s="76"/>
      <c r="G150" s="76"/>
      <c r="H150" s="14"/>
    </row>
    <row r="151" spans="1:8" ht="21.75" customHeight="1">
      <c r="A151" s="77" t="s">
        <v>37</v>
      </c>
      <c r="B151" s="78">
        <v>97</v>
      </c>
      <c r="C151" s="79">
        <v>6029708.14</v>
      </c>
      <c r="D151" s="79">
        <v>10775891.59</v>
      </c>
      <c r="E151" s="79">
        <v>6022778.14</v>
      </c>
      <c r="F151" s="79">
        <v>10768961.59</v>
      </c>
      <c r="G151" s="79">
        <v>6930</v>
      </c>
      <c r="H151" s="14"/>
    </row>
    <row r="152" spans="1:8" ht="21.75" customHeight="1">
      <c r="A152" s="77" t="s">
        <v>39</v>
      </c>
      <c r="B152" s="80">
        <v>37</v>
      </c>
      <c r="C152" s="79">
        <v>32082.16</v>
      </c>
      <c r="D152" s="79">
        <v>39445.78</v>
      </c>
      <c r="E152" s="79">
        <v>32082.16</v>
      </c>
      <c r="F152" s="79">
        <v>39445.78</v>
      </c>
      <c r="G152" s="79"/>
      <c r="H152" s="14"/>
    </row>
    <row r="153" spans="1:8" ht="21.75" customHeight="1">
      <c r="A153" s="77" t="s">
        <v>41</v>
      </c>
      <c r="B153" s="78">
        <v>47</v>
      </c>
      <c r="C153" s="79">
        <v>246977.2</v>
      </c>
      <c r="D153" s="79">
        <v>671116.9</v>
      </c>
      <c r="E153" s="79">
        <v>255557.2</v>
      </c>
      <c r="F153" s="79">
        <v>671116.9</v>
      </c>
      <c r="G153" s="140"/>
      <c r="H153" s="14"/>
    </row>
    <row r="154" spans="1:8" ht="21.75" customHeight="1">
      <c r="A154" s="77" t="s">
        <v>271</v>
      </c>
      <c r="B154" s="69">
        <v>7</v>
      </c>
      <c r="C154" s="130">
        <v>118721.52</v>
      </c>
      <c r="D154" s="130">
        <v>349530.78</v>
      </c>
      <c r="E154" s="130">
        <v>118721.52</v>
      </c>
      <c r="F154" s="130">
        <v>349530.78</v>
      </c>
      <c r="G154" s="130"/>
      <c r="H154" s="14"/>
    </row>
    <row r="155" spans="1:8" ht="21.75" customHeight="1">
      <c r="A155" s="110" t="s">
        <v>44</v>
      </c>
      <c r="B155" s="85">
        <f aca="true" t="shared" si="6" ref="B155:G155">SUM(B151:B154)</f>
        <v>188</v>
      </c>
      <c r="C155" s="86">
        <f t="shared" si="6"/>
        <v>6427489.02</v>
      </c>
      <c r="D155" s="86">
        <f t="shared" si="6"/>
        <v>11835985.049999999</v>
      </c>
      <c r="E155" s="86">
        <f t="shared" si="6"/>
        <v>6429139.02</v>
      </c>
      <c r="F155" s="86">
        <f t="shared" si="6"/>
        <v>11829055.049999999</v>
      </c>
      <c r="G155" s="86">
        <f t="shared" si="6"/>
        <v>6930</v>
      </c>
      <c r="H155" s="14"/>
    </row>
    <row r="156" spans="1:8" ht="21.75" customHeight="1">
      <c r="A156" s="87" t="s">
        <v>321</v>
      </c>
      <c r="B156" s="88"/>
      <c r="C156" s="89"/>
      <c r="D156" s="89"/>
      <c r="E156" s="89"/>
      <c r="F156" s="89"/>
      <c r="G156" s="89"/>
      <c r="H156" s="14"/>
    </row>
    <row r="157" spans="1:7" ht="21.75" customHeight="1">
      <c r="A157" s="77" t="s">
        <v>110</v>
      </c>
      <c r="B157" s="78"/>
      <c r="C157" s="79"/>
      <c r="D157" s="79"/>
      <c r="E157" s="79"/>
      <c r="F157" s="79"/>
      <c r="G157" s="79"/>
    </row>
    <row r="158" spans="1:7" ht="21.75" customHeight="1">
      <c r="A158" s="77" t="s">
        <v>45</v>
      </c>
      <c r="B158" s="80">
        <v>1289</v>
      </c>
      <c r="C158" s="79">
        <v>507380</v>
      </c>
      <c r="D158" s="79">
        <v>1763500</v>
      </c>
      <c r="E158" s="79">
        <v>507380</v>
      </c>
      <c r="F158" s="79">
        <v>1763500</v>
      </c>
      <c r="G158" s="79"/>
    </row>
    <row r="159" spans="1:7" ht="21.75" customHeight="1">
      <c r="A159" s="77" t="s">
        <v>46</v>
      </c>
      <c r="B159" s="78">
        <v>136</v>
      </c>
      <c r="C159" s="79">
        <v>41750</v>
      </c>
      <c r="D159" s="79">
        <v>133500</v>
      </c>
      <c r="E159" s="79">
        <v>41750</v>
      </c>
      <c r="F159" s="79">
        <v>133500</v>
      </c>
      <c r="G159" s="79"/>
    </row>
    <row r="160" spans="1:7" ht="21.75" customHeight="1">
      <c r="A160" s="77" t="s">
        <v>99</v>
      </c>
      <c r="B160" s="78"/>
      <c r="C160" s="79"/>
      <c r="D160" s="79"/>
      <c r="E160" s="79"/>
      <c r="F160" s="79"/>
      <c r="G160" s="79"/>
    </row>
    <row r="161" spans="1:8" ht="21.75" customHeight="1">
      <c r="A161" s="77" t="s">
        <v>100</v>
      </c>
      <c r="B161" s="78">
        <v>13</v>
      </c>
      <c r="C161" s="79">
        <v>49250</v>
      </c>
      <c r="D161" s="79">
        <v>138000</v>
      </c>
      <c r="E161" s="79">
        <v>49250</v>
      </c>
      <c r="F161" s="79">
        <v>138000</v>
      </c>
      <c r="G161" s="79"/>
      <c r="H161" s="14"/>
    </row>
    <row r="162" spans="1:8" ht="21.75" customHeight="1">
      <c r="A162" s="77" t="s">
        <v>107</v>
      </c>
      <c r="B162" s="78">
        <v>12</v>
      </c>
      <c r="C162" s="79">
        <v>31301.5</v>
      </c>
      <c r="D162" s="79">
        <v>33084.5</v>
      </c>
      <c r="E162" s="79">
        <v>31301.5</v>
      </c>
      <c r="F162" s="79">
        <v>33084.5</v>
      </c>
      <c r="G162" s="79"/>
      <c r="H162" s="14"/>
    </row>
    <row r="163" spans="1:8" ht="21.75" customHeight="1">
      <c r="A163" s="77" t="s">
        <v>48</v>
      </c>
      <c r="B163" s="78"/>
      <c r="C163" s="79"/>
      <c r="D163" s="79"/>
      <c r="E163" s="79"/>
      <c r="F163" s="79"/>
      <c r="G163" s="79"/>
      <c r="H163" s="14"/>
    </row>
    <row r="164" spans="1:8" ht="21.75" customHeight="1">
      <c r="A164" s="77" t="s">
        <v>49</v>
      </c>
      <c r="B164" s="80">
        <v>995</v>
      </c>
      <c r="C164" s="79">
        <v>95910</v>
      </c>
      <c r="D164" s="79">
        <v>305620</v>
      </c>
      <c r="E164" s="79">
        <v>95910</v>
      </c>
      <c r="F164" s="79">
        <v>305620</v>
      </c>
      <c r="G164" s="79"/>
      <c r="H164" s="14"/>
    </row>
    <row r="165" spans="1:8" ht="21.75" customHeight="1">
      <c r="A165" s="77" t="s">
        <v>116</v>
      </c>
      <c r="B165" s="78">
        <v>16</v>
      </c>
      <c r="C165" s="79">
        <v>700</v>
      </c>
      <c r="D165" s="79">
        <v>1540</v>
      </c>
      <c r="E165" s="79">
        <v>700</v>
      </c>
      <c r="F165" s="79">
        <v>1540</v>
      </c>
      <c r="G165" s="79"/>
      <c r="H165" s="14"/>
    </row>
    <row r="166" spans="1:8" ht="21.75" customHeight="1">
      <c r="A166" s="77" t="s">
        <v>319</v>
      </c>
      <c r="B166" s="78"/>
      <c r="C166" s="79"/>
      <c r="D166" s="79"/>
      <c r="E166" s="79"/>
      <c r="F166" s="79"/>
      <c r="G166" s="79"/>
      <c r="H166" s="14"/>
    </row>
    <row r="167" spans="1:8" ht="21.75" customHeight="1">
      <c r="A167" s="77" t="s">
        <v>320</v>
      </c>
      <c r="B167" s="78"/>
      <c r="C167" s="79"/>
      <c r="D167" s="79"/>
      <c r="E167" s="79"/>
      <c r="F167" s="79"/>
      <c r="G167" s="79"/>
      <c r="H167" s="14"/>
    </row>
    <row r="168" spans="1:8" ht="21.75" customHeight="1">
      <c r="A168" s="77" t="s">
        <v>111</v>
      </c>
      <c r="B168" s="78"/>
      <c r="C168" s="79"/>
      <c r="D168" s="79"/>
      <c r="E168" s="79"/>
      <c r="F168" s="79"/>
      <c r="G168" s="79"/>
      <c r="H168" s="14"/>
    </row>
    <row r="169" spans="1:8" ht="21.75" customHeight="1">
      <c r="A169" s="77" t="s">
        <v>50</v>
      </c>
      <c r="B169" s="78"/>
      <c r="C169" s="79"/>
      <c r="D169" s="79"/>
      <c r="E169" s="79"/>
      <c r="F169" s="79"/>
      <c r="G169" s="79"/>
      <c r="H169" s="14"/>
    </row>
    <row r="170" spans="1:8" ht="21.75" customHeight="1">
      <c r="A170" s="77" t="s">
        <v>51</v>
      </c>
      <c r="B170" s="78">
        <v>88</v>
      </c>
      <c r="C170" s="79">
        <v>223664</v>
      </c>
      <c r="D170" s="79">
        <v>451604</v>
      </c>
      <c r="E170" s="79">
        <v>223664</v>
      </c>
      <c r="F170" s="79">
        <v>451604</v>
      </c>
      <c r="G170" s="79"/>
      <c r="H170" s="14"/>
    </row>
    <row r="171" spans="1:8" ht="21.75" customHeight="1">
      <c r="A171" s="77" t="s">
        <v>52</v>
      </c>
      <c r="B171" s="78"/>
      <c r="C171" s="79"/>
      <c r="D171" s="79"/>
      <c r="E171" s="79"/>
      <c r="F171" s="79"/>
      <c r="G171" s="79"/>
      <c r="H171" s="14"/>
    </row>
    <row r="172" spans="1:8" ht="21.75" customHeight="1">
      <c r="A172" s="77" t="s">
        <v>53</v>
      </c>
      <c r="B172" s="78">
        <v>9</v>
      </c>
      <c r="C172" s="79">
        <v>19870</v>
      </c>
      <c r="D172" s="79">
        <v>66485</v>
      </c>
      <c r="E172" s="79">
        <v>21870</v>
      </c>
      <c r="F172" s="79">
        <v>66485</v>
      </c>
      <c r="G172" s="79"/>
      <c r="H172" s="14"/>
    </row>
    <row r="173" spans="1:8" ht="21.75" customHeight="1">
      <c r="A173" s="77" t="s">
        <v>91</v>
      </c>
      <c r="B173" s="78"/>
      <c r="C173" s="79"/>
      <c r="D173" s="79"/>
      <c r="E173" s="79"/>
      <c r="F173" s="79"/>
      <c r="G173" s="79"/>
      <c r="H173" s="14"/>
    </row>
    <row r="174" spans="1:8" ht="21.75" customHeight="1">
      <c r="A174" s="77" t="s">
        <v>92</v>
      </c>
      <c r="B174" s="78">
        <v>25</v>
      </c>
      <c r="C174" s="79">
        <v>10915</v>
      </c>
      <c r="D174" s="79">
        <v>58640</v>
      </c>
      <c r="E174" s="79">
        <v>10915</v>
      </c>
      <c r="F174" s="79">
        <v>58640</v>
      </c>
      <c r="G174" s="79"/>
      <c r="H174" s="14"/>
    </row>
    <row r="175" spans="1:8" ht="21.75" customHeight="1">
      <c r="A175" s="77" t="s">
        <v>54</v>
      </c>
      <c r="B175" s="78">
        <v>4</v>
      </c>
      <c r="C175" s="79">
        <v>40</v>
      </c>
      <c r="D175" s="79">
        <v>70</v>
      </c>
      <c r="E175" s="79">
        <v>40</v>
      </c>
      <c r="F175" s="79">
        <v>70</v>
      </c>
      <c r="G175" s="79"/>
      <c r="H175" s="14"/>
    </row>
    <row r="176" spans="1:7" ht="21.75" customHeight="1">
      <c r="A176" s="77" t="s">
        <v>86</v>
      </c>
      <c r="B176" s="78">
        <v>83</v>
      </c>
      <c r="C176" s="91">
        <v>8300</v>
      </c>
      <c r="D176" s="79">
        <v>37000</v>
      </c>
      <c r="E176" s="91">
        <v>8300</v>
      </c>
      <c r="F176" s="79">
        <v>37000</v>
      </c>
      <c r="G176" s="79"/>
    </row>
    <row r="177" spans="1:7" ht="21.75" customHeight="1">
      <c r="A177" s="77" t="s">
        <v>87</v>
      </c>
      <c r="B177" s="78">
        <v>1</v>
      </c>
      <c r="C177" s="91">
        <v>2000</v>
      </c>
      <c r="D177" s="79">
        <v>6000</v>
      </c>
      <c r="E177" s="91">
        <v>2000</v>
      </c>
      <c r="F177" s="79">
        <v>6000</v>
      </c>
      <c r="G177" s="79"/>
    </row>
    <row r="178" spans="1:7" ht="21.75" customHeight="1">
      <c r="A178" s="77" t="s">
        <v>88</v>
      </c>
      <c r="B178" s="78">
        <v>2</v>
      </c>
      <c r="C178" s="79">
        <v>1500</v>
      </c>
      <c r="D178" s="79">
        <v>1500</v>
      </c>
      <c r="E178" s="79">
        <v>1500</v>
      </c>
      <c r="F178" s="79">
        <v>1500</v>
      </c>
      <c r="G178" s="79"/>
    </row>
    <row r="179" spans="1:7" ht="21.75" customHeight="1">
      <c r="A179" s="77" t="s">
        <v>112</v>
      </c>
      <c r="B179" s="78"/>
      <c r="C179" s="79"/>
      <c r="D179" s="79"/>
      <c r="E179" s="79"/>
      <c r="F179" s="79"/>
      <c r="G179" s="79"/>
    </row>
    <row r="180" spans="1:7" ht="21.75" customHeight="1">
      <c r="A180" s="77" t="s">
        <v>55</v>
      </c>
      <c r="B180" s="78">
        <v>613</v>
      </c>
      <c r="C180" s="79">
        <v>198532</v>
      </c>
      <c r="D180" s="79">
        <v>614180</v>
      </c>
      <c r="E180" s="79">
        <v>198532</v>
      </c>
      <c r="F180" s="79">
        <v>614180</v>
      </c>
      <c r="G180" s="79"/>
    </row>
    <row r="181" spans="1:7" ht="21.75" customHeight="1">
      <c r="A181" s="77" t="s">
        <v>113</v>
      </c>
      <c r="B181" s="78"/>
      <c r="C181" s="79"/>
      <c r="D181" s="79"/>
      <c r="E181" s="79"/>
      <c r="F181" s="79"/>
      <c r="G181" s="79"/>
    </row>
    <row r="182" spans="1:7" ht="21.75" customHeight="1">
      <c r="A182" s="77" t="s">
        <v>56</v>
      </c>
      <c r="B182" s="80">
        <v>641</v>
      </c>
      <c r="C182" s="79">
        <v>16710</v>
      </c>
      <c r="D182" s="79">
        <v>57840</v>
      </c>
      <c r="E182" s="79">
        <v>16530</v>
      </c>
      <c r="F182" s="79">
        <v>57660</v>
      </c>
      <c r="G182" s="79">
        <v>180</v>
      </c>
    </row>
    <row r="183" spans="1:7" ht="21.75" customHeight="1">
      <c r="A183" s="77" t="s">
        <v>195</v>
      </c>
      <c r="B183" s="80"/>
      <c r="C183" s="79">
        <v>0</v>
      </c>
      <c r="D183" s="79">
        <v>400</v>
      </c>
      <c r="E183" s="79">
        <v>0</v>
      </c>
      <c r="F183" s="79">
        <v>400</v>
      </c>
      <c r="G183" s="79"/>
    </row>
    <row r="184" spans="1:7" ht="21.75" customHeight="1">
      <c r="A184" s="77" t="s">
        <v>196</v>
      </c>
      <c r="B184" s="78"/>
      <c r="C184" s="91"/>
      <c r="D184" s="91"/>
      <c r="E184" s="91"/>
      <c r="F184" s="91"/>
      <c r="G184" s="79"/>
    </row>
    <row r="185" spans="1:7" ht="21.75" customHeight="1">
      <c r="A185" s="77" t="s">
        <v>334</v>
      </c>
      <c r="B185" s="78"/>
      <c r="C185" s="79"/>
      <c r="D185" s="79"/>
      <c r="E185" s="79"/>
      <c r="F185" s="79"/>
      <c r="G185" s="79"/>
    </row>
    <row r="186" spans="1:7" ht="21.75" customHeight="1">
      <c r="A186" s="77" t="s">
        <v>197</v>
      </c>
      <c r="B186" s="72"/>
      <c r="C186" s="94">
        <v>0</v>
      </c>
      <c r="D186" s="94">
        <v>35260</v>
      </c>
      <c r="E186" s="94">
        <v>0</v>
      </c>
      <c r="F186" s="94">
        <v>35260</v>
      </c>
      <c r="G186" s="94"/>
    </row>
    <row r="187" spans="1:7" ht="21.75" customHeight="1">
      <c r="A187" s="54" t="s">
        <v>90</v>
      </c>
      <c r="B187" s="93">
        <f aca="true" t="shared" si="7" ref="B187:G187">SUM(B158:B186)</f>
        <v>3927</v>
      </c>
      <c r="C187" s="73">
        <f t="shared" si="7"/>
        <v>1207822.5</v>
      </c>
      <c r="D187" s="73">
        <f t="shared" si="7"/>
        <v>3704223.5</v>
      </c>
      <c r="E187" s="94">
        <f t="shared" si="7"/>
        <v>1209642.5</v>
      </c>
      <c r="F187" s="94">
        <f t="shared" si="7"/>
        <v>3704043.5</v>
      </c>
      <c r="G187" s="94">
        <f t="shared" si="7"/>
        <v>180</v>
      </c>
    </row>
    <row r="188" spans="1:7" ht="21.75" customHeight="1">
      <c r="A188" s="147" t="s">
        <v>70</v>
      </c>
      <c r="B188" s="147"/>
      <c r="C188" s="147"/>
      <c r="D188" s="147"/>
      <c r="E188" s="147"/>
      <c r="F188" s="147"/>
      <c r="G188" s="147"/>
    </row>
    <row r="189" spans="1:7" ht="21.75" customHeight="1">
      <c r="A189" s="98"/>
      <c r="B189" s="99"/>
      <c r="C189" s="100"/>
      <c r="D189" s="100"/>
      <c r="E189" s="100"/>
      <c r="F189" s="100"/>
      <c r="G189" s="101"/>
    </row>
    <row r="190" spans="1:7" ht="21.75" customHeight="1">
      <c r="A190" s="68"/>
      <c r="B190" s="69" t="s">
        <v>78</v>
      </c>
      <c r="C190" s="146" t="s">
        <v>31</v>
      </c>
      <c r="D190" s="146"/>
      <c r="E190" s="146" t="s">
        <v>32</v>
      </c>
      <c r="F190" s="146"/>
      <c r="G190" s="102" t="s">
        <v>33</v>
      </c>
    </row>
    <row r="191" spans="1:7" ht="21.75" customHeight="1">
      <c r="A191" s="72" t="s">
        <v>35</v>
      </c>
      <c r="B191" s="72" t="s">
        <v>79</v>
      </c>
      <c r="C191" s="73" t="s">
        <v>9</v>
      </c>
      <c r="D191" s="73" t="s">
        <v>36</v>
      </c>
      <c r="E191" s="73" t="s">
        <v>9</v>
      </c>
      <c r="F191" s="73" t="s">
        <v>36</v>
      </c>
      <c r="G191" s="73" t="s">
        <v>34</v>
      </c>
    </row>
    <row r="192" spans="1:7" ht="21.75" customHeight="1">
      <c r="A192" s="74" t="s">
        <v>114</v>
      </c>
      <c r="B192" s="75"/>
      <c r="C192" s="76"/>
      <c r="D192" s="76"/>
      <c r="E192" s="76"/>
      <c r="F192" s="76"/>
      <c r="G192" s="76"/>
    </row>
    <row r="193" spans="1:7" ht="21.75" customHeight="1">
      <c r="A193" s="77" t="s">
        <v>82</v>
      </c>
      <c r="B193" s="78">
        <v>3</v>
      </c>
      <c r="C193" s="79">
        <v>71128</v>
      </c>
      <c r="D193" s="79">
        <v>222384</v>
      </c>
      <c r="E193" s="79">
        <v>71128</v>
      </c>
      <c r="F193" s="79">
        <v>222384</v>
      </c>
      <c r="G193" s="79"/>
    </row>
    <row r="194" spans="1:7" ht="21.75" customHeight="1">
      <c r="A194" s="77" t="s">
        <v>59</v>
      </c>
      <c r="B194" s="78"/>
      <c r="C194" s="91"/>
      <c r="D194" s="91"/>
      <c r="E194" s="91"/>
      <c r="F194" s="91"/>
      <c r="G194" s="79"/>
    </row>
    <row r="195" spans="1:7" ht="21.75" customHeight="1">
      <c r="A195" s="87" t="s">
        <v>60</v>
      </c>
      <c r="B195" s="88"/>
      <c r="C195" s="89">
        <v>0</v>
      </c>
      <c r="D195" s="89">
        <v>87719.08</v>
      </c>
      <c r="E195" s="89">
        <v>0</v>
      </c>
      <c r="F195" s="89">
        <v>87719.08</v>
      </c>
      <c r="G195" s="89"/>
    </row>
    <row r="196" spans="1:7" ht="21.75" customHeight="1">
      <c r="A196" s="110" t="s">
        <v>61</v>
      </c>
      <c r="B196" s="106">
        <f>SUM(B188:B195)</f>
        <v>3</v>
      </c>
      <c r="C196" s="86">
        <f>SUM(C193:C195)</f>
        <v>71128</v>
      </c>
      <c r="D196" s="86">
        <f>SUM(D193:D195)</f>
        <v>310103.08</v>
      </c>
      <c r="E196" s="86">
        <f>SUM(E193:E195)</f>
        <v>71128</v>
      </c>
      <c r="F196" s="86">
        <f>SUM(F193:F195)</f>
        <v>310103.08</v>
      </c>
      <c r="G196" s="86">
        <f>SUM(G192:G195)</f>
        <v>0</v>
      </c>
    </row>
    <row r="197" spans="1:7" ht="21.75" customHeight="1">
      <c r="A197" s="87" t="s">
        <v>115</v>
      </c>
      <c r="B197" s="88"/>
      <c r="C197" s="89"/>
      <c r="D197" s="89"/>
      <c r="E197" s="89"/>
      <c r="F197" s="89"/>
      <c r="G197" s="89"/>
    </row>
    <row r="198" spans="1:7" ht="21.75" customHeight="1">
      <c r="A198" s="107" t="s">
        <v>62</v>
      </c>
      <c r="B198" s="108">
        <v>3</v>
      </c>
      <c r="C198" s="109">
        <v>1600</v>
      </c>
      <c r="D198" s="109">
        <v>573809.78</v>
      </c>
      <c r="E198" s="109">
        <v>1600</v>
      </c>
      <c r="F198" s="91">
        <v>573809.78</v>
      </c>
      <c r="G198" s="79"/>
    </row>
    <row r="199" spans="1:7" ht="21.75" customHeight="1">
      <c r="A199" s="77" t="s">
        <v>63</v>
      </c>
      <c r="B199" s="122"/>
      <c r="C199" s="109"/>
      <c r="D199" s="109"/>
      <c r="E199" s="109"/>
      <c r="F199" s="91"/>
      <c r="G199" s="79"/>
    </row>
    <row r="200" spans="1:7" ht="21.75" customHeight="1">
      <c r="A200" s="77" t="s">
        <v>101</v>
      </c>
      <c r="B200" s="78">
        <v>115</v>
      </c>
      <c r="C200" s="79">
        <v>13930</v>
      </c>
      <c r="D200" s="79">
        <v>7688561.66</v>
      </c>
      <c r="E200" s="79">
        <v>13910</v>
      </c>
      <c r="F200" s="79">
        <v>7688541.66</v>
      </c>
      <c r="G200" s="79">
        <v>20</v>
      </c>
    </row>
    <row r="201" spans="1:7" ht="21.75" customHeight="1">
      <c r="A201" s="77" t="s">
        <v>227</v>
      </c>
      <c r="B201" s="72">
        <v>2</v>
      </c>
      <c r="C201" s="94">
        <v>20614.34</v>
      </c>
      <c r="D201" s="94">
        <v>59674.92</v>
      </c>
      <c r="E201" s="94">
        <v>20614.34</v>
      </c>
      <c r="F201" s="94">
        <v>59674.92</v>
      </c>
      <c r="G201" s="94"/>
    </row>
    <row r="202" spans="1:7" ht="21.75" customHeight="1">
      <c r="A202" s="110" t="s">
        <v>66</v>
      </c>
      <c r="B202" s="72">
        <f aca="true" t="shared" si="8" ref="B202:G202">SUM(B198:B201)</f>
        <v>120</v>
      </c>
      <c r="C202" s="73">
        <f t="shared" si="8"/>
        <v>36144.34</v>
      </c>
      <c r="D202" s="73">
        <f t="shared" si="8"/>
        <v>8322046.36</v>
      </c>
      <c r="E202" s="73">
        <f t="shared" si="8"/>
        <v>36124.34</v>
      </c>
      <c r="F202" s="73">
        <f t="shared" si="8"/>
        <v>8322026.36</v>
      </c>
      <c r="G202" s="86">
        <f t="shared" si="8"/>
        <v>20</v>
      </c>
    </row>
    <row r="203" spans="1:7" ht="21.75" customHeight="1">
      <c r="A203" s="110" t="s">
        <v>67</v>
      </c>
      <c r="B203" s="111">
        <f aca="true" t="shared" si="9" ref="B203:G203">SUM(B155+B187+B196+B202)</f>
        <v>4238</v>
      </c>
      <c r="C203" s="70">
        <f t="shared" si="9"/>
        <v>7742583.859999999</v>
      </c>
      <c r="D203" s="70">
        <f t="shared" si="9"/>
        <v>24172357.99</v>
      </c>
      <c r="E203" s="70">
        <f t="shared" si="9"/>
        <v>7746033.859999999</v>
      </c>
      <c r="F203" s="70">
        <f t="shared" si="9"/>
        <v>24165227.99</v>
      </c>
      <c r="G203" s="70">
        <f t="shared" si="9"/>
        <v>7130</v>
      </c>
    </row>
    <row r="204" spans="1:7" ht="21.75" customHeight="1">
      <c r="A204" s="110" t="s">
        <v>174</v>
      </c>
      <c r="B204" s="106"/>
      <c r="C204" s="86">
        <v>1604.14</v>
      </c>
      <c r="D204" s="86">
        <v>1972.33</v>
      </c>
      <c r="E204" s="86">
        <v>1604.14</v>
      </c>
      <c r="F204" s="86">
        <v>1972.33</v>
      </c>
      <c r="G204" s="86"/>
    </row>
    <row r="205" spans="1:7" ht="21.75" customHeight="1" thickBot="1">
      <c r="A205" s="112" t="s">
        <v>69</v>
      </c>
      <c r="B205" s="113">
        <f>+B203</f>
        <v>4238</v>
      </c>
      <c r="C205" s="114">
        <f>C203-C204</f>
        <v>7740979.72</v>
      </c>
      <c r="D205" s="114">
        <f>D203-D204</f>
        <v>24170385.66</v>
      </c>
      <c r="E205" s="114">
        <f>E203-E204</f>
        <v>7744429.72</v>
      </c>
      <c r="F205" s="114">
        <f>F203-F204</f>
        <v>24163255.66</v>
      </c>
      <c r="G205" s="114">
        <f>G203-G204</f>
        <v>7130</v>
      </c>
    </row>
    <row r="206" spans="1:7" ht="21.75" customHeight="1" thickTop="1">
      <c r="A206" s="135"/>
      <c r="B206" s="136"/>
      <c r="C206" s="97"/>
      <c r="D206" s="97"/>
      <c r="E206" s="97"/>
      <c r="F206" s="97"/>
      <c r="G206" s="97"/>
    </row>
    <row r="207" spans="1:7" ht="21.75" customHeight="1">
      <c r="A207" s="134"/>
      <c r="B207" s="115"/>
      <c r="C207" s="97"/>
      <c r="D207" s="97"/>
      <c r="E207" s="97"/>
      <c r="F207" s="97"/>
      <c r="G207" s="97"/>
    </row>
    <row r="208" spans="1:7" ht="21.75">
      <c r="A208" s="64"/>
      <c r="B208" s="66"/>
      <c r="C208" s="97"/>
      <c r="D208" s="97" t="s">
        <v>12</v>
      </c>
      <c r="E208" s="97"/>
      <c r="F208" s="97"/>
      <c r="G208" s="97"/>
    </row>
    <row r="209" spans="1:7" ht="21.75">
      <c r="A209" s="64" t="s">
        <v>324</v>
      </c>
      <c r="B209" s="66"/>
      <c r="C209" s="97"/>
      <c r="D209" s="97" t="s">
        <v>325</v>
      </c>
      <c r="E209" s="97"/>
      <c r="F209" s="97"/>
      <c r="G209" s="97"/>
    </row>
    <row r="210" spans="1:7" ht="21.75">
      <c r="A210" s="128" t="s">
        <v>222</v>
      </c>
      <c r="B210" s="129"/>
      <c r="C210" s="67"/>
      <c r="D210" s="97" t="s">
        <v>11</v>
      </c>
      <c r="E210" s="97"/>
      <c r="F210" s="97"/>
      <c r="G210" s="97"/>
    </row>
    <row r="211" spans="1:7" ht="21.75">
      <c r="A211" s="64"/>
      <c r="B211" s="66"/>
      <c r="C211" s="67"/>
      <c r="D211" s="97" t="s">
        <v>10</v>
      </c>
      <c r="E211" s="97"/>
      <c r="F211" s="97"/>
      <c r="G211" s="97"/>
    </row>
    <row r="212" spans="1:7" ht="21.75" customHeight="1">
      <c r="A212" s="64"/>
      <c r="B212" s="66"/>
      <c r="C212" s="67"/>
      <c r="D212" s="97"/>
      <c r="E212" s="97"/>
      <c r="F212" s="97"/>
      <c r="G212" s="97"/>
    </row>
    <row r="213" spans="1:7" ht="21.75" customHeight="1">
      <c r="A213" s="134" t="s">
        <v>322</v>
      </c>
      <c r="B213" s="115"/>
      <c r="C213" s="97"/>
      <c r="D213" s="97"/>
      <c r="E213" s="97"/>
      <c r="F213" s="97"/>
      <c r="G213" s="97"/>
    </row>
    <row r="214" spans="1:7" ht="21.75" customHeight="1">
      <c r="A214" s="95" t="s">
        <v>340</v>
      </c>
      <c r="B214" s="137" t="s">
        <v>78</v>
      </c>
      <c r="C214" s="97">
        <v>7740979.72</v>
      </c>
      <c r="D214" s="97"/>
      <c r="E214" s="97"/>
      <c r="F214" s="97"/>
      <c r="G214" s="97"/>
    </row>
    <row r="215" spans="1:7" ht="21.75" customHeight="1">
      <c r="A215" s="95" t="s">
        <v>329</v>
      </c>
      <c r="B215" s="137" t="s">
        <v>78</v>
      </c>
      <c r="C215" s="97">
        <v>7720365.38</v>
      </c>
      <c r="D215" s="97"/>
      <c r="E215" s="97"/>
      <c r="F215" s="97"/>
      <c r="G215" s="97"/>
    </row>
    <row r="216" spans="1:7" ht="21.75" customHeight="1" thickBot="1">
      <c r="A216" s="95" t="s">
        <v>341</v>
      </c>
      <c r="B216" s="115"/>
      <c r="C216" s="138">
        <f>SUM(C214-C215)</f>
        <v>20614.33999999985</v>
      </c>
      <c r="D216" s="97"/>
      <c r="E216" s="97"/>
      <c r="F216" s="97"/>
      <c r="G216" s="97"/>
    </row>
    <row r="217" spans="1:7" ht="21.75" customHeight="1" thickTop="1">
      <c r="A217" s="145" t="s">
        <v>58</v>
      </c>
      <c r="B217" s="145"/>
      <c r="C217" s="145"/>
      <c r="D217" s="145"/>
      <c r="E217" s="145"/>
      <c r="F217" s="145"/>
      <c r="G217" s="145"/>
    </row>
    <row r="218" spans="1:7" ht="21.75" customHeight="1">
      <c r="A218" s="145" t="s">
        <v>355</v>
      </c>
      <c r="B218" s="145"/>
      <c r="C218" s="145"/>
      <c r="D218" s="145"/>
      <c r="E218" s="145"/>
      <c r="F218" s="145"/>
      <c r="G218" s="145"/>
    </row>
    <row r="219" spans="1:7" ht="21.75" customHeight="1">
      <c r="A219" s="3"/>
      <c r="B219" s="18"/>
      <c r="C219" s="4"/>
      <c r="D219" s="4"/>
      <c r="E219" s="4"/>
      <c r="F219" s="4"/>
      <c r="G219" s="4"/>
    </row>
    <row r="220" spans="1:7" ht="21.75" customHeight="1">
      <c r="A220" s="68"/>
      <c r="B220" s="69" t="s">
        <v>78</v>
      </c>
      <c r="C220" s="146" t="s">
        <v>31</v>
      </c>
      <c r="D220" s="146"/>
      <c r="E220" s="146" t="s">
        <v>32</v>
      </c>
      <c r="F220" s="146"/>
      <c r="G220" s="71" t="s">
        <v>33</v>
      </c>
    </row>
    <row r="221" spans="1:7" ht="21.75" customHeight="1">
      <c r="A221" s="72" t="s">
        <v>35</v>
      </c>
      <c r="B221" s="72" t="s">
        <v>79</v>
      </c>
      <c r="C221" s="73" t="s">
        <v>9</v>
      </c>
      <c r="D221" s="73" t="s">
        <v>36</v>
      </c>
      <c r="E221" s="73" t="s">
        <v>9</v>
      </c>
      <c r="F221" s="73" t="s">
        <v>36</v>
      </c>
      <c r="G221" s="73" t="s">
        <v>34</v>
      </c>
    </row>
    <row r="222" spans="1:8" ht="21.75" customHeight="1">
      <c r="A222" s="74" t="s">
        <v>108</v>
      </c>
      <c r="B222" s="75"/>
      <c r="C222" s="76"/>
      <c r="D222" s="76"/>
      <c r="E222" s="76"/>
      <c r="F222" s="76"/>
      <c r="G222" s="76"/>
      <c r="H222" s="14"/>
    </row>
    <row r="223" spans="1:7" ht="21.75" customHeight="1">
      <c r="A223" s="77" t="s">
        <v>37</v>
      </c>
      <c r="B223" s="78">
        <v>214</v>
      </c>
      <c r="C223" s="79">
        <v>3575683.75</v>
      </c>
      <c r="D223" s="79">
        <v>14351575.34</v>
      </c>
      <c r="E223" s="79">
        <v>3580813.75</v>
      </c>
      <c r="F223" s="79">
        <v>14349775.34</v>
      </c>
      <c r="G223" s="79">
        <v>1800</v>
      </c>
    </row>
    <row r="224" spans="1:7" ht="21.75" customHeight="1">
      <c r="A224" s="77" t="s">
        <v>39</v>
      </c>
      <c r="B224" s="80">
        <v>546</v>
      </c>
      <c r="C224" s="79">
        <v>429304.35</v>
      </c>
      <c r="D224" s="79">
        <v>468750.13</v>
      </c>
      <c r="E224" s="79">
        <v>429183.51</v>
      </c>
      <c r="F224" s="79">
        <v>468629.29</v>
      </c>
      <c r="G224" s="79">
        <v>120.84</v>
      </c>
    </row>
    <row r="225" spans="1:7" ht="21.75" customHeight="1">
      <c r="A225" s="77" t="s">
        <v>41</v>
      </c>
      <c r="B225" s="78">
        <v>256</v>
      </c>
      <c r="C225" s="79">
        <v>1424429.65</v>
      </c>
      <c r="D225" s="79">
        <v>2095546.55</v>
      </c>
      <c r="E225" s="79">
        <v>1424429.65</v>
      </c>
      <c r="F225" s="79">
        <v>2095546.55</v>
      </c>
      <c r="G225" s="140"/>
    </row>
    <row r="226" spans="1:7" ht="21.75" customHeight="1">
      <c r="A226" s="77" t="s">
        <v>271</v>
      </c>
      <c r="B226" s="69">
        <v>7</v>
      </c>
      <c r="C226" s="130">
        <v>118806.13</v>
      </c>
      <c r="D226" s="130">
        <v>468336.91</v>
      </c>
      <c r="E226" s="130">
        <v>118806.13</v>
      </c>
      <c r="F226" s="130">
        <v>468336.91</v>
      </c>
      <c r="G226" s="130"/>
    </row>
    <row r="227" spans="1:7" ht="21.75" customHeight="1">
      <c r="A227" s="110" t="s">
        <v>44</v>
      </c>
      <c r="B227" s="85">
        <f aca="true" t="shared" si="10" ref="B227:G227">SUM(B223:B226)</f>
        <v>1023</v>
      </c>
      <c r="C227" s="86">
        <f t="shared" si="10"/>
        <v>5548223.88</v>
      </c>
      <c r="D227" s="86">
        <f t="shared" si="10"/>
        <v>17384208.93</v>
      </c>
      <c r="E227" s="86">
        <f t="shared" si="10"/>
        <v>5553233.04</v>
      </c>
      <c r="F227" s="86">
        <f t="shared" si="10"/>
        <v>17382288.09</v>
      </c>
      <c r="G227" s="86">
        <f t="shared" si="10"/>
        <v>1920.84</v>
      </c>
    </row>
    <row r="228" spans="1:7" ht="21.75" customHeight="1">
      <c r="A228" s="87" t="s">
        <v>321</v>
      </c>
      <c r="B228" s="88"/>
      <c r="C228" s="89"/>
      <c r="D228" s="89"/>
      <c r="E228" s="89"/>
      <c r="F228" s="89"/>
      <c r="G228" s="89"/>
    </row>
    <row r="229" spans="1:7" ht="21.75" customHeight="1">
      <c r="A229" s="77" t="s">
        <v>110</v>
      </c>
      <c r="B229" s="78"/>
      <c r="C229" s="79"/>
      <c r="D229" s="79"/>
      <c r="E229" s="79"/>
      <c r="F229" s="79"/>
      <c r="G229" s="79"/>
    </row>
    <row r="230" spans="1:7" ht="21.75" customHeight="1">
      <c r="A230" s="77" t="s">
        <v>45</v>
      </c>
      <c r="B230" s="80">
        <v>1804</v>
      </c>
      <c r="C230" s="79">
        <v>659480</v>
      </c>
      <c r="D230" s="79">
        <v>2422980</v>
      </c>
      <c r="E230" s="79">
        <v>659480</v>
      </c>
      <c r="F230" s="79">
        <v>2422980</v>
      </c>
      <c r="G230" s="79"/>
    </row>
    <row r="231" spans="1:7" ht="21.75" customHeight="1">
      <c r="A231" s="77" t="s">
        <v>46</v>
      </c>
      <c r="B231" s="78">
        <v>162</v>
      </c>
      <c r="C231" s="79">
        <v>49500</v>
      </c>
      <c r="D231" s="79">
        <v>183000</v>
      </c>
      <c r="E231" s="79">
        <v>48000</v>
      </c>
      <c r="F231" s="79">
        <v>181500</v>
      </c>
      <c r="G231" s="79">
        <v>1500</v>
      </c>
    </row>
    <row r="232" spans="1:7" ht="21.75" customHeight="1">
      <c r="A232" s="77" t="s">
        <v>99</v>
      </c>
      <c r="B232" s="78"/>
      <c r="C232" s="79"/>
      <c r="D232" s="79"/>
      <c r="E232" s="79"/>
      <c r="F232" s="79"/>
      <c r="G232" s="79"/>
    </row>
    <row r="233" spans="1:7" ht="21.75" customHeight="1">
      <c r="A233" s="77" t="s">
        <v>100</v>
      </c>
      <c r="B233" s="78">
        <v>16</v>
      </c>
      <c r="C233" s="79">
        <v>67750</v>
      </c>
      <c r="D233" s="79">
        <v>205750</v>
      </c>
      <c r="E233" s="79">
        <v>67000</v>
      </c>
      <c r="F233" s="79">
        <v>205000</v>
      </c>
      <c r="G233" s="79">
        <v>750</v>
      </c>
    </row>
    <row r="234" spans="1:7" ht="21.75" customHeight="1">
      <c r="A234" s="77" t="s">
        <v>107</v>
      </c>
      <c r="B234" s="78">
        <v>1</v>
      </c>
      <c r="C234" s="79">
        <v>366</v>
      </c>
      <c r="D234" s="79">
        <v>33450.5</v>
      </c>
      <c r="E234" s="79">
        <v>366</v>
      </c>
      <c r="F234" s="79">
        <v>33450.5</v>
      </c>
      <c r="G234" s="79"/>
    </row>
    <row r="235" spans="1:7" ht="21.75" customHeight="1">
      <c r="A235" s="77" t="s">
        <v>48</v>
      </c>
      <c r="B235" s="78"/>
      <c r="C235" s="79"/>
      <c r="D235" s="79"/>
      <c r="E235" s="79"/>
      <c r="F235" s="79"/>
      <c r="G235" s="79"/>
    </row>
    <row r="236" spans="1:7" ht="21.75" customHeight="1">
      <c r="A236" s="77" t="s">
        <v>49</v>
      </c>
      <c r="B236" s="80">
        <v>1070</v>
      </c>
      <c r="C236" s="79">
        <v>103200</v>
      </c>
      <c r="D236" s="79">
        <v>408820</v>
      </c>
      <c r="E236" s="79">
        <v>103200</v>
      </c>
      <c r="F236" s="79">
        <v>408820</v>
      </c>
      <c r="G236" s="79"/>
    </row>
    <row r="237" spans="1:7" ht="21.75" customHeight="1">
      <c r="A237" s="77" t="s">
        <v>116</v>
      </c>
      <c r="B237" s="78">
        <v>10</v>
      </c>
      <c r="C237" s="79">
        <v>440</v>
      </c>
      <c r="D237" s="79">
        <v>1980</v>
      </c>
      <c r="E237" s="79">
        <v>440</v>
      </c>
      <c r="F237" s="79">
        <v>1980</v>
      </c>
      <c r="G237" s="79"/>
    </row>
    <row r="238" spans="1:7" ht="21.75" customHeight="1">
      <c r="A238" s="77" t="s">
        <v>319</v>
      </c>
      <c r="B238" s="78"/>
      <c r="C238" s="79"/>
      <c r="D238" s="79"/>
      <c r="E238" s="79"/>
      <c r="F238" s="79"/>
      <c r="G238" s="79"/>
    </row>
    <row r="239" spans="1:7" ht="21.75" customHeight="1">
      <c r="A239" s="77" t="s">
        <v>320</v>
      </c>
      <c r="B239" s="78"/>
      <c r="C239" s="79"/>
      <c r="D239" s="79"/>
      <c r="E239" s="79"/>
      <c r="F239" s="79"/>
      <c r="G239" s="79"/>
    </row>
    <row r="240" spans="1:7" ht="21.75" customHeight="1">
      <c r="A240" s="77" t="s">
        <v>111</v>
      </c>
      <c r="B240" s="78"/>
      <c r="C240" s="79"/>
      <c r="D240" s="79"/>
      <c r="E240" s="79"/>
      <c r="F240" s="79"/>
      <c r="G240" s="79"/>
    </row>
    <row r="241" spans="1:7" ht="21.75" customHeight="1">
      <c r="A241" s="77" t="s">
        <v>50</v>
      </c>
      <c r="B241" s="78"/>
      <c r="C241" s="79"/>
      <c r="D241" s="79"/>
      <c r="E241" s="79"/>
      <c r="F241" s="79"/>
      <c r="G241" s="79"/>
    </row>
    <row r="242" spans="1:7" ht="21.75" customHeight="1">
      <c r="A242" s="77" t="s">
        <v>51</v>
      </c>
      <c r="B242" s="78">
        <v>39</v>
      </c>
      <c r="C242" s="79">
        <v>101500</v>
      </c>
      <c r="D242" s="79">
        <v>553104</v>
      </c>
      <c r="E242" s="79">
        <v>98500</v>
      </c>
      <c r="F242" s="79">
        <v>550104</v>
      </c>
      <c r="G242" s="79">
        <v>3000</v>
      </c>
    </row>
    <row r="243" spans="1:7" ht="21.75" customHeight="1">
      <c r="A243" s="77" t="s">
        <v>52</v>
      </c>
      <c r="B243" s="78"/>
      <c r="C243" s="79"/>
      <c r="D243" s="79"/>
      <c r="E243" s="79"/>
      <c r="F243" s="79"/>
      <c r="G243" s="79"/>
    </row>
    <row r="244" spans="1:7" ht="21.75" customHeight="1">
      <c r="A244" s="77" t="s">
        <v>53</v>
      </c>
      <c r="B244" s="78">
        <v>17</v>
      </c>
      <c r="C244" s="79">
        <v>39025</v>
      </c>
      <c r="D244" s="79">
        <v>105510</v>
      </c>
      <c r="E244" s="79">
        <v>39025</v>
      </c>
      <c r="F244" s="79">
        <v>105510</v>
      </c>
      <c r="G244" s="79"/>
    </row>
    <row r="245" spans="1:7" ht="21.75" customHeight="1">
      <c r="A245" s="77" t="s">
        <v>91</v>
      </c>
      <c r="B245" s="78"/>
      <c r="C245" s="79"/>
      <c r="D245" s="79"/>
      <c r="E245" s="79"/>
      <c r="F245" s="79"/>
      <c r="G245" s="79"/>
    </row>
    <row r="246" spans="1:7" ht="21.75" customHeight="1">
      <c r="A246" s="77" t="s">
        <v>92</v>
      </c>
      <c r="B246" s="78">
        <v>17</v>
      </c>
      <c r="C246" s="79">
        <v>8980</v>
      </c>
      <c r="D246" s="79">
        <v>67620</v>
      </c>
      <c r="E246" s="79">
        <v>8980</v>
      </c>
      <c r="F246" s="79">
        <v>67620</v>
      </c>
      <c r="G246" s="79"/>
    </row>
    <row r="247" spans="1:7" ht="21.75" customHeight="1">
      <c r="A247" s="77" t="s">
        <v>54</v>
      </c>
      <c r="B247" s="78">
        <v>4</v>
      </c>
      <c r="C247" s="79">
        <v>40</v>
      </c>
      <c r="D247" s="79">
        <v>110</v>
      </c>
      <c r="E247" s="79">
        <v>40</v>
      </c>
      <c r="F247" s="79">
        <v>110</v>
      </c>
      <c r="G247" s="79"/>
    </row>
    <row r="248" spans="1:7" ht="21.75" customHeight="1">
      <c r="A248" s="77" t="s">
        <v>86</v>
      </c>
      <c r="B248" s="78">
        <v>4</v>
      </c>
      <c r="C248" s="91">
        <v>400</v>
      </c>
      <c r="D248" s="79">
        <v>37400</v>
      </c>
      <c r="E248" s="91">
        <v>400</v>
      </c>
      <c r="F248" s="79">
        <v>37400</v>
      </c>
      <c r="G248" s="79"/>
    </row>
    <row r="249" spans="1:7" ht="21.75" customHeight="1">
      <c r="A249" s="77" t="s">
        <v>87</v>
      </c>
      <c r="B249" s="78"/>
      <c r="C249" s="91">
        <v>0</v>
      </c>
      <c r="D249" s="79">
        <v>6000</v>
      </c>
      <c r="E249" s="91">
        <v>0</v>
      </c>
      <c r="F249" s="79">
        <v>6000</v>
      </c>
      <c r="G249" s="79"/>
    </row>
    <row r="250" spans="1:7" ht="21.75" customHeight="1">
      <c r="A250" s="77" t="s">
        <v>88</v>
      </c>
      <c r="B250" s="78"/>
      <c r="C250" s="79">
        <v>0</v>
      </c>
      <c r="D250" s="79">
        <v>1500</v>
      </c>
      <c r="E250" s="79">
        <v>0</v>
      </c>
      <c r="F250" s="79">
        <v>1500</v>
      </c>
      <c r="G250" s="79"/>
    </row>
    <row r="251" spans="1:7" ht="21.75" customHeight="1">
      <c r="A251" s="77" t="s">
        <v>112</v>
      </c>
      <c r="B251" s="78"/>
      <c r="C251" s="79"/>
      <c r="D251" s="79"/>
      <c r="E251" s="79"/>
      <c r="F251" s="79"/>
      <c r="G251" s="79"/>
    </row>
    <row r="252" spans="1:7" ht="21.75" customHeight="1">
      <c r="A252" s="77" t="s">
        <v>55</v>
      </c>
      <c r="B252" s="78">
        <v>684</v>
      </c>
      <c r="C252" s="79">
        <v>213401</v>
      </c>
      <c r="D252" s="79">
        <v>827581</v>
      </c>
      <c r="E252" s="79">
        <v>213401</v>
      </c>
      <c r="F252" s="79">
        <v>827581</v>
      </c>
      <c r="G252" s="79"/>
    </row>
    <row r="253" spans="1:7" ht="21.75" customHeight="1">
      <c r="A253" s="77" t="s">
        <v>113</v>
      </c>
      <c r="B253" s="78"/>
      <c r="C253" s="79"/>
      <c r="D253" s="79"/>
      <c r="E253" s="79"/>
      <c r="F253" s="79"/>
      <c r="G253" s="79"/>
    </row>
    <row r="254" spans="1:7" ht="21.75" customHeight="1">
      <c r="A254" s="77" t="s">
        <v>56</v>
      </c>
      <c r="B254" s="80">
        <v>683</v>
      </c>
      <c r="C254" s="79">
        <v>18250</v>
      </c>
      <c r="D254" s="79">
        <v>76090</v>
      </c>
      <c r="E254" s="79">
        <v>18430</v>
      </c>
      <c r="F254" s="79">
        <v>76090</v>
      </c>
      <c r="G254" s="79"/>
    </row>
    <row r="255" spans="1:7" ht="21.75" customHeight="1">
      <c r="A255" s="77" t="s">
        <v>195</v>
      </c>
      <c r="B255" s="80"/>
      <c r="C255" s="79">
        <v>0</v>
      </c>
      <c r="D255" s="79">
        <v>400</v>
      </c>
      <c r="E255" s="79">
        <v>0</v>
      </c>
      <c r="F255" s="79">
        <v>400</v>
      </c>
      <c r="G255" s="79"/>
    </row>
    <row r="256" spans="1:7" ht="21.75" customHeight="1">
      <c r="A256" s="77" t="s">
        <v>196</v>
      </c>
      <c r="B256" s="78">
        <v>1</v>
      </c>
      <c r="C256" s="91">
        <v>7220</v>
      </c>
      <c r="D256" s="91">
        <v>7220</v>
      </c>
      <c r="E256" s="91">
        <v>7220</v>
      </c>
      <c r="F256" s="91">
        <v>7220</v>
      </c>
      <c r="G256" s="79"/>
    </row>
    <row r="257" spans="1:7" ht="21.75" customHeight="1">
      <c r="A257" s="77" t="s">
        <v>334</v>
      </c>
      <c r="B257" s="78"/>
      <c r="C257" s="79"/>
      <c r="D257" s="79"/>
      <c r="E257" s="79"/>
      <c r="F257" s="79"/>
      <c r="G257" s="79"/>
    </row>
    <row r="258" spans="1:7" ht="21.75" customHeight="1">
      <c r="A258" s="77" t="s">
        <v>197</v>
      </c>
      <c r="B258" s="72">
        <v>1</v>
      </c>
      <c r="C258" s="94">
        <v>1300</v>
      </c>
      <c r="D258" s="94">
        <v>36560</v>
      </c>
      <c r="E258" s="94">
        <v>1300</v>
      </c>
      <c r="F258" s="94">
        <v>36560</v>
      </c>
      <c r="G258" s="94"/>
    </row>
    <row r="259" spans="1:7" ht="21.75" customHeight="1">
      <c r="A259" s="54" t="s">
        <v>90</v>
      </c>
      <c r="B259" s="93">
        <f aca="true" t="shared" si="11" ref="B259:G259">SUM(B230:B258)</f>
        <v>4513</v>
      </c>
      <c r="C259" s="73">
        <f t="shared" si="11"/>
        <v>1270852</v>
      </c>
      <c r="D259" s="73">
        <f t="shared" si="11"/>
        <v>4975075.5</v>
      </c>
      <c r="E259" s="94">
        <f t="shared" si="11"/>
        <v>1265782</v>
      </c>
      <c r="F259" s="94">
        <f t="shared" si="11"/>
        <v>4969825.5</v>
      </c>
      <c r="G259" s="94">
        <f t="shared" si="11"/>
        <v>5250</v>
      </c>
    </row>
    <row r="260" spans="1:7" ht="21.75" customHeight="1">
      <c r="A260" s="147" t="s">
        <v>70</v>
      </c>
      <c r="B260" s="147"/>
      <c r="C260" s="147"/>
      <c r="D260" s="147"/>
      <c r="E260" s="147"/>
      <c r="F260" s="147"/>
      <c r="G260" s="147"/>
    </row>
    <row r="261" spans="1:7" ht="21.75" customHeight="1">
      <c r="A261" s="98"/>
      <c r="B261" s="99"/>
      <c r="C261" s="100"/>
      <c r="D261" s="100"/>
      <c r="E261" s="100"/>
      <c r="F261" s="100"/>
      <c r="G261" s="101"/>
    </row>
    <row r="262" spans="1:7" ht="21.75" customHeight="1">
      <c r="A262" s="68"/>
      <c r="B262" s="69" t="s">
        <v>78</v>
      </c>
      <c r="C262" s="146" t="s">
        <v>31</v>
      </c>
      <c r="D262" s="146"/>
      <c r="E262" s="146" t="s">
        <v>32</v>
      </c>
      <c r="F262" s="146"/>
      <c r="G262" s="102" t="s">
        <v>33</v>
      </c>
    </row>
    <row r="263" spans="1:7" ht="21.75" customHeight="1">
      <c r="A263" s="72" t="s">
        <v>35</v>
      </c>
      <c r="B263" s="72" t="s">
        <v>79</v>
      </c>
      <c r="C263" s="73" t="s">
        <v>9</v>
      </c>
      <c r="D263" s="73" t="s">
        <v>36</v>
      </c>
      <c r="E263" s="73" t="s">
        <v>9</v>
      </c>
      <c r="F263" s="73" t="s">
        <v>36</v>
      </c>
      <c r="G263" s="73" t="s">
        <v>34</v>
      </c>
    </row>
    <row r="264" spans="1:7" ht="21.75" customHeight="1">
      <c r="A264" s="74" t="s">
        <v>114</v>
      </c>
      <c r="B264" s="75"/>
      <c r="C264" s="76"/>
      <c r="D264" s="76"/>
      <c r="E264" s="76"/>
      <c r="F264" s="76"/>
      <c r="G264" s="76"/>
    </row>
    <row r="265" spans="1:7" ht="21.75" customHeight="1">
      <c r="A265" s="77" t="s">
        <v>82</v>
      </c>
      <c r="B265" s="78">
        <v>3</v>
      </c>
      <c r="C265" s="79">
        <v>71128</v>
      </c>
      <c r="D265" s="79">
        <v>293512</v>
      </c>
      <c r="E265" s="79">
        <v>71128</v>
      </c>
      <c r="F265" s="79">
        <v>293512</v>
      </c>
      <c r="G265" s="79"/>
    </row>
    <row r="266" spans="1:7" ht="21.75" customHeight="1">
      <c r="A266" s="77" t="s">
        <v>59</v>
      </c>
      <c r="B266" s="78"/>
      <c r="C266" s="91"/>
      <c r="D266" s="91"/>
      <c r="E266" s="91"/>
      <c r="F266" s="91"/>
      <c r="G266" s="79"/>
    </row>
    <row r="267" spans="1:7" ht="21.75" customHeight="1">
      <c r="A267" s="87" t="s">
        <v>60</v>
      </c>
      <c r="B267" s="88">
        <v>3</v>
      </c>
      <c r="C267" s="89">
        <v>127674.28</v>
      </c>
      <c r="D267" s="89">
        <v>215393.36</v>
      </c>
      <c r="E267" s="89">
        <v>127674.28</v>
      </c>
      <c r="F267" s="89">
        <v>215393.36</v>
      </c>
      <c r="G267" s="89"/>
    </row>
    <row r="268" spans="1:7" ht="21.75" customHeight="1">
      <c r="A268" s="110" t="s">
        <v>61</v>
      </c>
      <c r="B268" s="106">
        <f>SUM(B260:B267)</f>
        <v>6</v>
      </c>
      <c r="C268" s="86">
        <f>SUM(C265:C267)</f>
        <v>198802.28</v>
      </c>
      <c r="D268" s="86">
        <f>SUM(D265:D267)</f>
        <v>508905.36</v>
      </c>
      <c r="E268" s="86">
        <f>SUM(E265:E267)</f>
        <v>198802.28</v>
      </c>
      <c r="F268" s="86">
        <f>SUM(F265:F267)</f>
        <v>508905.36</v>
      </c>
      <c r="G268" s="86">
        <f>SUM(G264:G267)</f>
        <v>0</v>
      </c>
    </row>
    <row r="269" spans="1:7" ht="21.75" customHeight="1">
      <c r="A269" s="87" t="s">
        <v>115</v>
      </c>
      <c r="B269" s="88"/>
      <c r="C269" s="89"/>
      <c r="D269" s="89"/>
      <c r="E269" s="89"/>
      <c r="F269" s="89"/>
      <c r="G269" s="89"/>
    </row>
    <row r="270" spans="1:7" ht="21.75" customHeight="1">
      <c r="A270" s="107" t="s">
        <v>62</v>
      </c>
      <c r="B270" s="108">
        <v>3</v>
      </c>
      <c r="C270" s="109">
        <v>2000</v>
      </c>
      <c r="D270" s="109">
        <v>575809.78</v>
      </c>
      <c r="E270" s="109">
        <v>2000</v>
      </c>
      <c r="F270" s="91">
        <v>575809.78</v>
      </c>
      <c r="G270" s="79"/>
    </row>
    <row r="271" spans="1:7" ht="21.75" customHeight="1">
      <c r="A271" s="77" t="s">
        <v>63</v>
      </c>
      <c r="B271" s="122"/>
      <c r="C271" s="109"/>
      <c r="D271" s="109"/>
      <c r="E271" s="109"/>
      <c r="F271" s="91"/>
      <c r="G271" s="79"/>
    </row>
    <row r="272" spans="1:7" ht="21.75" customHeight="1">
      <c r="A272" s="77" t="s">
        <v>101</v>
      </c>
      <c r="B272" s="78">
        <v>144</v>
      </c>
      <c r="C272" s="79">
        <v>7380</v>
      </c>
      <c r="D272" s="79">
        <v>7695941.66</v>
      </c>
      <c r="E272" s="79">
        <v>7400</v>
      </c>
      <c r="F272" s="79">
        <v>7695941.66</v>
      </c>
      <c r="G272" s="79"/>
    </row>
    <row r="273" spans="1:7" ht="21.75" customHeight="1">
      <c r="A273" s="77" t="s">
        <v>227</v>
      </c>
      <c r="B273" s="72">
        <v>2</v>
      </c>
      <c r="C273" s="94">
        <v>20139.6</v>
      </c>
      <c r="D273" s="94">
        <v>79814.52</v>
      </c>
      <c r="E273" s="94">
        <v>20139.6</v>
      </c>
      <c r="F273" s="94">
        <v>79814.52</v>
      </c>
      <c r="G273" s="94"/>
    </row>
    <row r="274" spans="1:7" ht="21.75" customHeight="1">
      <c r="A274" s="110" t="s">
        <v>66</v>
      </c>
      <c r="B274" s="72">
        <f aca="true" t="shared" si="12" ref="B274:G274">SUM(B270:B273)</f>
        <v>149</v>
      </c>
      <c r="C274" s="73">
        <f t="shared" si="12"/>
        <v>29519.6</v>
      </c>
      <c r="D274" s="73">
        <f t="shared" si="12"/>
        <v>8351565.96</v>
      </c>
      <c r="E274" s="73">
        <f t="shared" si="12"/>
        <v>29539.6</v>
      </c>
      <c r="F274" s="73">
        <f t="shared" si="12"/>
        <v>8351565.96</v>
      </c>
      <c r="G274" s="86">
        <f t="shared" si="12"/>
        <v>0</v>
      </c>
    </row>
    <row r="275" spans="1:7" ht="21.75" customHeight="1">
      <c r="A275" s="110" t="s">
        <v>67</v>
      </c>
      <c r="B275" s="111">
        <f aca="true" t="shared" si="13" ref="B275:G275">SUM(B227+B259+B268+B274)</f>
        <v>5691</v>
      </c>
      <c r="C275" s="70">
        <f t="shared" si="13"/>
        <v>7047397.76</v>
      </c>
      <c r="D275" s="70">
        <f t="shared" si="13"/>
        <v>31219755.75</v>
      </c>
      <c r="E275" s="70">
        <f t="shared" si="13"/>
        <v>7047356.92</v>
      </c>
      <c r="F275" s="70">
        <f t="shared" si="13"/>
        <v>31212584.91</v>
      </c>
      <c r="G275" s="70">
        <f t="shared" si="13"/>
        <v>7170.84</v>
      </c>
    </row>
    <row r="276" spans="1:7" ht="21.75">
      <c r="A276" s="110" t="s">
        <v>174</v>
      </c>
      <c r="B276" s="106"/>
      <c r="C276" s="86">
        <v>21466.49</v>
      </c>
      <c r="D276" s="86">
        <v>23438.82</v>
      </c>
      <c r="E276" s="86">
        <v>21466.49</v>
      </c>
      <c r="F276" s="86">
        <v>23438.82</v>
      </c>
      <c r="G276" s="86"/>
    </row>
    <row r="277" spans="1:7" ht="22.5" thickBot="1">
      <c r="A277" s="112" t="s">
        <v>69</v>
      </c>
      <c r="B277" s="113">
        <f>+B275</f>
        <v>5691</v>
      </c>
      <c r="C277" s="114">
        <f>C275-C276</f>
        <v>7025931.27</v>
      </c>
      <c r="D277" s="114">
        <f>D275-D276</f>
        <v>31196316.93</v>
      </c>
      <c r="E277" s="114">
        <f>E275-E276</f>
        <v>7025890.43</v>
      </c>
      <c r="F277" s="114">
        <f>F275-F276</f>
        <v>31189146.09</v>
      </c>
      <c r="G277" s="114">
        <f>G275-G276</f>
        <v>7170.84</v>
      </c>
    </row>
    <row r="278" spans="1:7" ht="22.5" thickTop="1">
      <c r="A278" s="135"/>
      <c r="B278" s="136"/>
      <c r="C278" s="97"/>
      <c r="D278" s="97"/>
      <c r="E278" s="97"/>
      <c r="F278" s="97"/>
      <c r="G278" s="97"/>
    </row>
    <row r="279" spans="1:7" ht="21.75">
      <c r="A279" s="134"/>
      <c r="B279" s="115"/>
      <c r="C279" s="97"/>
      <c r="D279" s="97"/>
      <c r="E279" s="97"/>
      <c r="F279" s="97"/>
      <c r="G279" s="97"/>
    </row>
    <row r="280" spans="1:7" ht="21.75">
      <c r="A280" s="64"/>
      <c r="B280" s="66"/>
      <c r="C280" s="97"/>
      <c r="D280" s="97" t="s">
        <v>12</v>
      </c>
      <c r="E280" s="97"/>
      <c r="F280" s="97"/>
      <c r="G280" s="97"/>
    </row>
    <row r="281" spans="1:7" ht="21.75">
      <c r="A281" s="64" t="s">
        <v>324</v>
      </c>
      <c r="B281" s="66"/>
      <c r="C281" s="97"/>
      <c r="D281" s="97" t="s">
        <v>325</v>
      </c>
      <c r="E281" s="97"/>
      <c r="F281" s="97"/>
      <c r="G281" s="97"/>
    </row>
    <row r="282" spans="1:7" ht="21.75">
      <c r="A282" s="128" t="s">
        <v>222</v>
      </c>
      <c r="B282" s="129"/>
      <c r="C282" s="67"/>
      <c r="D282" s="97" t="s">
        <v>11</v>
      </c>
      <c r="E282" s="97"/>
      <c r="F282" s="97"/>
      <c r="G282" s="97"/>
    </row>
    <row r="283" spans="1:7" ht="21.75">
      <c r="A283" s="64"/>
      <c r="B283" s="66"/>
      <c r="C283" s="67"/>
      <c r="D283" s="97" t="s">
        <v>10</v>
      </c>
      <c r="E283" s="97"/>
      <c r="F283" s="97"/>
      <c r="G283" s="97"/>
    </row>
    <row r="284" spans="1:7" ht="21.75">
      <c r="A284" s="64"/>
      <c r="B284" s="66"/>
      <c r="C284" s="67"/>
      <c r="D284" s="97"/>
      <c r="E284" s="97"/>
      <c r="F284" s="97"/>
      <c r="G284" s="97"/>
    </row>
    <row r="285" spans="1:7" ht="21.75">
      <c r="A285" s="134" t="s">
        <v>322</v>
      </c>
      <c r="B285" s="115"/>
      <c r="C285" s="97"/>
      <c r="D285" s="97"/>
      <c r="E285" s="97"/>
      <c r="F285" s="97"/>
      <c r="G285" s="97"/>
    </row>
    <row r="286" spans="1:7" ht="21.75">
      <c r="A286" s="95" t="s">
        <v>340</v>
      </c>
      <c r="B286" s="137" t="s">
        <v>78</v>
      </c>
      <c r="C286" s="97">
        <v>7025931.27</v>
      </c>
      <c r="D286" s="97"/>
      <c r="E286" s="97"/>
      <c r="F286" s="97"/>
      <c r="G286" s="97"/>
    </row>
    <row r="287" spans="1:7" ht="21.75">
      <c r="A287" s="95" t="s">
        <v>329</v>
      </c>
      <c r="B287" s="137" t="s">
        <v>78</v>
      </c>
      <c r="C287" s="97">
        <v>7005791.67</v>
      </c>
      <c r="D287" s="97"/>
      <c r="E287" s="97"/>
      <c r="F287" s="97"/>
      <c r="G287" s="97"/>
    </row>
    <row r="288" spans="1:7" ht="22.5" thickBot="1">
      <c r="A288" s="95" t="s">
        <v>341</v>
      </c>
      <c r="B288" s="115"/>
      <c r="C288" s="138">
        <f>SUM(C286-C287)</f>
        <v>20139.599999999627</v>
      </c>
      <c r="D288" s="97"/>
      <c r="E288" s="97"/>
      <c r="F288" s="97"/>
      <c r="G288" s="97"/>
    </row>
    <row r="289" spans="1:7" ht="24" thickTop="1">
      <c r="A289" s="145" t="s">
        <v>58</v>
      </c>
      <c r="B289" s="145"/>
      <c r="C289" s="145"/>
      <c r="D289" s="145"/>
      <c r="E289" s="145"/>
      <c r="F289" s="145"/>
      <c r="G289" s="145"/>
    </row>
    <row r="290" spans="1:7" ht="23.25">
      <c r="A290" s="145" t="s">
        <v>356</v>
      </c>
      <c r="B290" s="145"/>
      <c r="C290" s="145"/>
      <c r="D290" s="145"/>
      <c r="E290" s="145"/>
      <c r="F290" s="145"/>
      <c r="G290" s="145"/>
    </row>
    <row r="291" spans="1:7" ht="21">
      <c r="A291" s="3"/>
      <c r="B291" s="18"/>
      <c r="C291" s="4"/>
      <c r="D291" s="4"/>
      <c r="E291" s="4"/>
      <c r="F291" s="4"/>
      <c r="G291" s="4"/>
    </row>
    <row r="292" spans="1:7" ht="21.75">
      <c r="A292" s="68"/>
      <c r="B292" s="69" t="s">
        <v>78</v>
      </c>
      <c r="C292" s="146" t="s">
        <v>31</v>
      </c>
      <c r="D292" s="146"/>
      <c r="E292" s="146" t="s">
        <v>32</v>
      </c>
      <c r="F292" s="146"/>
      <c r="G292" s="71" t="s">
        <v>33</v>
      </c>
    </row>
    <row r="293" spans="1:7" ht="21.75">
      <c r="A293" s="72" t="s">
        <v>35</v>
      </c>
      <c r="B293" s="72" t="s">
        <v>79</v>
      </c>
      <c r="C293" s="73" t="s">
        <v>9</v>
      </c>
      <c r="D293" s="73" t="s">
        <v>36</v>
      </c>
      <c r="E293" s="73" t="s">
        <v>9</v>
      </c>
      <c r="F293" s="73" t="s">
        <v>36</v>
      </c>
      <c r="G293" s="73" t="s">
        <v>34</v>
      </c>
    </row>
    <row r="294" spans="1:7" ht="21.75">
      <c r="A294" s="74" t="s">
        <v>108</v>
      </c>
      <c r="B294" s="75"/>
      <c r="C294" s="76"/>
      <c r="D294" s="76"/>
      <c r="E294" s="76"/>
      <c r="F294" s="76"/>
      <c r="G294" s="76"/>
    </row>
    <row r="295" spans="1:7" ht="21.75">
      <c r="A295" s="77" t="s">
        <v>37</v>
      </c>
      <c r="B295" s="78">
        <v>618</v>
      </c>
      <c r="C295" s="79">
        <v>32060968.61</v>
      </c>
      <c r="D295" s="79">
        <v>46412543.95</v>
      </c>
      <c r="E295" s="79">
        <v>32062768.61</v>
      </c>
      <c r="F295" s="79">
        <v>46412543.95</v>
      </c>
      <c r="G295" s="79"/>
    </row>
    <row r="296" spans="1:7" ht="21.75">
      <c r="A296" s="77" t="s">
        <v>39</v>
      </c>
      <c r="B296" s="80">
        <v>513</v>
      </c>
      <c r="C296" s="79">
        <v>291875.18</v>
      </c>
      <c r="D296" s="79">
        <v>760625.31</v>
      </c>
      <c r="E296" s="79">
        <v>291996.02</v>
      </c>
      <c r="F296" s="79">
        <v>760625.31</v>
      </c>
      <c r="G296" s="79"/>
    </row>
    <row r="297" spans="1:7" ht="21.75">
      <c r="A297" s="77" t="s">
        <v>41</v>
      </c>
      <c r="B297" s="78">
        <v>501</v>
      </c>
      <c r="C297" s="79">
        <v>3178534.4</v>
      </c>
      <c r="D297" s="79">
        <v>5274080.95</v>
      </c>
      <c r="E297" s="79">
        <v>3178534.4</v>
      </c>
      <c r="F297" s="79">
        <v>5274080.95</v>
      </c>
      <c r="G297" s="140"/>
    </row>
    <row r="298" spans="1:7" ht="21.75">
      <c r="A298" s="77" t="s">
        <v>271</v>
      </c>
      <c r="B298" s="69">
        <v>7</v>
      </c>
      <c r="C298" s="130">
        <v>115748.76</v>
      </c>
      <c r="D298" s="130">
        <v>584085.67</v>
      </c>
      <c r="E298" s="130">
        <v>115748.76</v>
      </c>
      <c r="F298" s="130">
        <v>584085.67</v>
      </c>
      <c r="G298" s="130"/>
    </row>
    <row r="299" spans="1:7" ht="21.75">
      <c r="A299" s="110" t="s">
        <v>44</v>
      </c>
      <c r="B299" s="85">
        <f aca="true" t="shared" si="14" ref="B299:G299">SUM(B295:B298)</f>
        <v>1639</v>
      </c>
      <c r="C299" s="86">
        <f t="shared" si="14"/>
        <v>35647126.949999996</v>
      </c>
      <c r="D299" s="86">
        <f t="shared" si="14"/>
        <v>53031335.88000001</v>
      </c>
      <c r="E299" s="86">
        <f t="shared" si="14"/>
        <v>35649047.79</v>
      </c>
      <c r="F299" s="86">
        <f t="shared" si="14"/>
        <v>53031335.88000001</v>
      </c>
      <c r="G299" s="86">
        <f t="shared" si="14"/>
        <v>0</v>
      </c>
    </row>
    <row r="300" spans="1:7" ht="21.75">
      <c r="A300" s="87" t="s">
        <v>321</v>
      </c>
      <c r="B300" s="88"/>
      <c r="C300" s="89"/>
      <c r="D300" s="89"/>
      <c r="E300" s="89"/>
      <c r="F300" s="89"/>
      <c r="G300" s="89"/>
    </row>
    <row r="301" spans="1:7" ht="21.75">
      <c r="A301" s="77" t="s">
        <v>110</v>
      </c>
      <c r="B301" s="78"/>
      <c r="C301" s="79"/>
      <c r="D301" s="79"/>
      <c r="E301" s="79"/>
      <c r="F301" s="79"/>
      <c r="G301" s="79"/>
    </row>
    <row r="302" spans="1:7" ht="21.75">
      <c r="A302" s="77" t="s">
        <v>45</v>
      </c>
      <c r="B302" s="80">
        <v>1678</v>
      </c>
      <c r="C302" s="79">
        <v>624620</v>
      </c>
      <c r="D302" s="79">
        <v>3047600</v>
      </c>
      <c r="E302" s="79">
        <v>624620</v>
      </c>
      <c r="F302" s="79">
        <v>3047600</v>
      </c>
      <c r="G302" s="79"/>
    </row>
    <row r="303" spans="1:7" ht="21.75">
      <c r="A303" s="77" t="s">
        <v>46</v>
      </c>
      <c r="B303" s="78">
        <v>137</v>
      </c>
      <c r="C303" s="79">
        <v>42750</v>
      </c>
      <c r="D303" s="79">
        <v>225750</v>
      </c>
      <c r="E303" s="79">
        <v>44250</v>
      </c>
      <c r="F303" s="79">
        <v>225750</v>
      </c>
      <c r="G303" s="79"/>
    </row>
    <row r="304" spans="1:7" ht="21.75">
      <c r="A304" s="77" t="s">
        <v>99</v>
      </c>
      <c r="B304" s="78"/>
      <c r="C304" s="79"/>
      <c r="D304" s="79"/>
      <c r="E304" s="79"/>
      <c r="F304" s="79"/>
      <c r="G304" s="79"/>
    </row>
    <row r="305" spans="1:7" ht="21.75">
      <c r="A305" s="77" t="s">
        <v>100</v>
      </c>
      <c r="B305" s="78">
        <v>11</v>
      </c>
      <c r="C305" s="79">
        <v>27750</v>
      </c>
      <c r="D305" s="79">
        <v>233500</v>
      </c>
      <c r="E305" s="79">
        <v>28500</v>
      </c>
      <c r="F305" s="79">
        <v>233500</v>
      </c>
      <c r="G305" s="79"/>
    </row>
    <row r="306" spans="1:7" ht="21.75">
      <c r="A306" s="77" t="s">
        <v>107</v>
      </c>
      <c r="B306" s="78">
        <v>9</v>
      </c>
      <c r="C306" s="79">
        <v>31285</v>
      </c>
      <c r="D306" s="79">
        <v>64735.5</v>
      </c>
      <c r="E306" s="79">
        <v>31285</v>
      </c>
      <c r="F306" s="79">
        <v>64735.5</v>
      </c>
      <c r="G306" s="79"/>
    </row>
    <row r="307" spans="1:7" ht="21.75">
      <c r="A307" s="77" t="s">
        <v>48</v>
      </c>
      <c r="B307" s="78"/>
      <c r="C307" s="79"/>
      <c r="D307" s="79"/>
      <c r="E307" s="79"/>
      <c r="F307" s="79"/>
      <c r="G307" s="79"/>
    </row>
    <row r="308" spans="1:7" ht="21.75">
      <c r="A308" s="77" t="s">
        <v>49</v>
      </c>
      <c r="B308" s="80">
        <v>1064</v>
      </c>
      <c r="C308" s="79">
        <v>105110</v>
      </c>
      <c r="D308" s="79">
        <v>513930</v>
      </c>
      <c r="E308" s="79">
        <v>105110</v>
      </c>
      <c r="F308" s="79">
        <v>513930</v>
      </c>
      <c r="G308" s="79"/>
    </row>
    <row r="309" spans="1:7" ht="21.75">
      <c r="A309" s="77" t="s">
        <v>116</v>
      </c>
      <c r="B309" s="78">
        <v>16</v>
      </c>
      <c r="C309" s="79">
        <v>610</v>
      </c>
      <c r="D309" s="79">
        <v>2590</v>
      </c>
      <c r="E309" s="79">
        <v>610</v>
      </c>
      <c r="F309" s="79">
        <v>2590</v>
      </c>
      <c r="G309" s="79"/>
    </row>
    <row r="310" spans="1:7" ht="21.75">
      <c r="A310" s="77" t="s">
        <v>319</v>
      </c>
      <c r="B310" s="78"/>
      <c r="C310" s="79"/>
      <c r="D310" s="79"/>
      <c r="E310" s="79"/>
      <c r="F310" s="79"/>
      <c r="G310" s="79"/>
    </row>
    <row r="311" spans="1:11" ht="21.75">
      <c r="A311" s="77" t="s">
        <v>320</v>
      </c>
      <c r="B311" s="78"/>
      <c r="C311" s="79"/>
      <c r="D311" s="79"/>
      <c r="E311" s="79"/>
      <c r="F311" s="79"/>
      <c r="G311" s="79"/>
      <c r="K311" s="124"/>
    </row>
    <row r="312" spans="1:7" ht="21.75">
      <c r="A312" s="77" t="s">
        <v>111</v>
      </c>
      <c r="B312" s="78"/>
      <c r="C312" s="79"/>
      <c r="D312" s="79"/>
      <c r="E312" s="79"/>
      <c r="F312" s="79"/>
      <c r="G312" s="79"/>
    </row>
    <row r="313" spans="1:7" ht="21.75">
      <c r="A313" s="77" t="s">
        <v>50</v>
      </c>
      <c r="B313" s="78"/>
      <c r="C313" s="79"/>
      <c r="D313" s="79"/>
      <c r="E313" s="79"/>
      <c r="F313" s="79"/>
      <c r="G313" s="79"/>
    </row>
    <row r="314" spans="1:7" ht="21.75">
      <c r="A314" s="77" t="s">
        <v>51</v>
      </c>
      <c r="B314" s="78">
        <v>36</v>
      </c>
      <c r="C314" s="79">
        <v>65000</v>
      </c>
      <c r="D314" s="79">
        <v>618104</v>
      </c>
      <c r="E314" s="79">
        <v>68000</v>
      </c>
      <c r="F314" s="79">
        <v>618104</v>
      </c>
      <c r="G314" s="79"/>
    </row>
    <row r="315" spans="1:7" ht="21.75">
      <c r="A315" s="77" t="s">
        <v>52</v>
      </c>
      <c r="B315" s="78"/>
      <c r="C315" s="79"/>
      <c r="D315" s="79"/>
      <c r="E315" s="79"/>
      <c r="F315" s="79"/>
      <c r="G315" s="79"/>
    </row>
    <row r="316" spans="1:7" ht="21.75">
      <c r="A316" s="77" t="s">
        <v>53</v>
      </c>
      <c r="B316" s="78">
        <v>7</v>
      </c>
      <c r="C316" s="79">
        <v>15340</v>
      </c>
      <c r="D316" s="79">
        <v>120850</v>
      </c>
      <c r="E316" s="79">
        <v>15340</v>
      </c>
      <c r="F316" s="79">
        <v>120850</v>
      </c>
      <c r="G316" s="79"/>
    </row>
    <row r="317" spans="1:7" ht="21.75">
      <c r="A317" s="77" t="s">
        <v>91</v>
      </c>
      <c r="B317" s="78"/>
      <c r="C317" s="79"/>
      <c r="D317" s="79"/>
      <c r="E317" s="79"/>
      <c r="F317" s="79"/>
      <c r="G317" s="79"/>
    </row>
    <row r="318" spans="1:7" ht="21.75">
      <c r="A318" s="77" t="s">
        <v>92</v>
      </c>
      <c r="B318" s="78">
        <v>31</v>
      </c>
      <c r="C318" s="79">
        <v>12560</v>
      </c>
      <c r="D318" s="79">
        <v>80180</v>
      </c>
      <c r="E318" s="79">
        <v>12560</v>
      </c>
      <c r="F318" s="79">
        <v>80180</v>
      </c>
      <c r="G318" s="79"/>
    </row>
    <row r="319" spans="1:7" ht="21.75">
      <c r="A319" s="77" t="s">
        <v>54</v>
      </c>
      <c r="B319" s="78">
        <v>5</v>
      </c>
      <c r="C319" s="79">
        <v>50</v>
      </c>
      <c r="D319" s="79">
        <v>160</v>
      </c>
      <c r="E319" s="79">
        <v>50</v>
      </c>
      <c r="F319" s="79">
        <v>160</v>
      </c>
      <c r="G319" s="79"/>
    </row>
    <row r="320" spans="1:7" ht="21.75">
      <c r="A320" s="77" t="s">
        <v>86</v>
      </c>
      <c r="B320" s="78">
        <v>19</v>
      </c>
      <c r="C320" s="91">
        <v>1900</v>
      </c>
      <c r="D320" s="79">
        <v>39300</v>
      </c>
      <c r="E320" s="91">
        <v>1900</v>
      </c>
      <c r="F320" s="79">
        <v>39300</v>
      </c>
      <c r="G320" s="79"/>
    </row>
    <row r="321" spans="1:7" ht="21.75">
      <c r="A321" s="77" t="s">
        <v>87</v>
      </c>
      <c r="B321" s="78">
        <v>2</v>
      </c>
      <c r="C321" s="91">
        <v>4000</v>
      </c>
      <c r="D321" s="79">
        <v>10000</v>
      </c>
      <c r="E321" s="91">
        <v>4000</v>
      </c>
      <c r="F321" s="79">
        <v>10000</v>
      </c>
      <c r="G321" s="79"/>
    </row>
    <row r="322" spans="1:7" ht="21.75">
      <c r="A322" s="77" t="s">
        <v>88</v>
      </c>
      <c r="B322" s="78"/>
      <c r="C322" s="79">
        <v>0</v>
      </c>
      <c r="D322" s="79">
        <v>1500</v>
      </c>
      <c r="E322" s="79">
        <v>0</v>
      </c>
      <c r="F322" s="79">
        <v>1500</v>
      </c>
      <c r="G322" s="79"/>
    </row>
    <row r="323" spans="1:7" ht="21.75">
      <c r="A323" s="77" t="s">
        <v>112</v>
      </c>
      <c r="B323" s="78"/>
      <c r="C323" s="79"/>
      <c r="D323" s="79"/>
      <c r="E323" s="79"/>
      <c r="F323" s="79"/>
      <c r="G323" s="79"/>
    </row>
    <row r="324" spans="1:7" ht="21.75">
      <c r="A324" s="77" t="s">
        <v>55</v>
      </c>
      <c r="B324" s="78">
        <v>626</v>
      </c>
      <c r="C324" s="79">
        <v>186594</v>
      </c>
      <c r="D324" s="79">
        <v>1014175</v>
      </c>
      <c r="E324" s="79">
        <v>186594</v>
      </c>
      <c r="F324" s="79">
        <v>1014175</v>
      </c>
      <c r="G324" s="79"/>
    </row>
    <row r="325" spans="1:7" ht="21.75">
      <c r="A325" s="77" t="s">
        <v>113</v>
      </c>
      <c r="B325" s="78"/>
      <c r="C325" s="79"/>
      <c r="D325" s="79"/>
      <c r="E325" s="79"/>
      <c r="F325" s="79"/>
      <c r="G325" s="79"/>
    </row>
    <row r="326" spans="1:7" ht="21.75">
      <c r="A326" s="77" t="s">
        <v>56</v>
      </c>
      <c r="B326" s="80">
        <v>749</v>
      </c>
      <c r="C326" s="79">
        <v>19900</v>
      </c>
      <c r="D326" s="79">
        <v>95990</v>
      </c>
      <c r="E326" s="79">
        <v>19900</v>
      </c>
      <c r="F326" s="79">
        <v>95990</v>
      </c>
      <c r="G326" s="79"/>
    </row>
    <row r="327" spans="1:7" ht="21.75">
      <c r="A327" s="77" t="s">
        <v>195</v>
      </c>
      <c r="B327" s="80"/>
      <c r="C327" s="79">
        <v>0</v>
      </c>
      <c r="D327" s="79">
        <v>400</v>
      </c>
      <c r="E327" s="79">
        <v>0</v>
      </c>
      <c r="F327" s="79">
        <v>400</v>
      </c>
      <c r="G327" s="79"/>
    </row>
    <row r="328" spans="1:7" ht="21.75">
      <c r="A328" s="77" t="s">
        <v>196</v>
      </c>
      <c r="B328" s="78">
        <v>2</v>
      </c>
      <c r="C328" s="91">
        <v>1440</v>
      </c>
      <c r="D328" s="91">
        <v>8660</v>
      </c>
      <c r="E328" s="91">
        <v>1440</v>
      </c>
      <c r="F328" s="91">
        <v>8660</v>
      </c>
      <c r="G328" s="79"/>
    </row>
    <row r="329" spans="1:7" ht="21.75">
      <c r="A329" s="77" t="s">
        <v>334</v>
      </c>
      <c r="B329" s="78"/>
      <c r="C329" s="79"/>
      <c r="D329" s="79"/>
      <c r="E329" s="79"/>
      <c r="F329" s="79"/>
      <c r="G329" s="79"/>
    </row>
    <row r="330" spans="1:7" ht="21.75">
      <c r="A330" s="77" t="s">
        <v>197</v>
      </c>
      <c r="B330" s="72"/>
      <c r="C330" s="94">
        <v>0</v>
      </c>
      <c r="D330" s="94">
        <v>36560</v>
      </c>
      <c r="E330" s="94">
        <v>0</v>
      </c>
      <c r="F330" s="94">
        <v>36560</v>
      </c>
      <c r="G330" s="94"/>
    </row>
    <row r="331" spans="1:7" ht="21.75">
      <c r="A331" s="54" t="s">
        <v>90</v>
      </c>
      <c r="B331" s="93">
        <f aca="true" t="shared" si="15" ref="B331:G331">SUM(B302:B330)</f>
        <v>4392</v>
      </c>
      <c r="C331" s="73">
        <f t="shared" si="15"/>
        <v>1138909</v>
      </c>
      <c r="D331" s="73">
        <f t="shared" si="15"/>
        <v>6113984.5</v>
      </c>
      <c r="E331" s="94">
        <f t="shared" si="15"/>
        <v>1144159</v>
      </c>
      <c r="F331" s="94">
        <f t="shared" si="15"/>
        <v>6113984.5</v>
      </c>
      <c r="G331" s="94">
        <f t="shared" si="15"/>
        <v>0</v>
      </c>
    </row>
    <row r="332" spans="1:7" ht="21.75">
      <c r="A332" s="147" t="s">
        <v>70</v>
      </c>
      <c r="B332" s="147"/>
      <c r="C332" s="147"/>
      <c r="D332" s="147"/>
      <c r="E332" s="147"/>
      <c r="F332" s="147"/>
      <c r="G332" s="147"/>
    </row>
    <row r="333" spans="1:7" ht="21.75">
      <c r="A333" s="98"/>
      <c r="B333" s="99"/>
      <c r="C333" s="100"/>
      <c r="D333" s="100"/>
      <c r="E333" s="100"/>
      <c r="F333" s="100"/>
      <c r="G333" s="101"/>
    </row>
    <row r="334" spans="1:7" ht="21.75">
      <c r="A334" s="68"/>
      <c r="B334" s="69" t="s">
        <v>78</v>
      </c>
      <c r="C334" s="146" t="s">
        <v>31</v>
      </c>
      <c r="D334" s="146"/>
      <c r="E334" s="146" t="s">
        <v>32</v>
      </c>
      <c r="F334" s="146"/>
      <c r="G334" s="102" t="s">
        <v>33</v>
      </c>
    </row>
    <row r="335" spans="1:7" ht="21.75">
      <c r="A335" s="72" t="s">
        <v>35</v>
      </c>
      <c r="B335" s="72" t="s">
        <v>79</v>
      </c>
      <c r="C335" s="73" t="s">
        <v>9</v>
      </c>
      <c r="D335" s="73" t="s">
        <v>36</v>
      </c>
      <c r="E335" s="73" t="s">
        <v>9</v>
      </c>
      <c r="F335" s="73" t="s">
        <v>36</v>
      </c>
      <c r="G335" s="73" t="s">
        <v>34</v>
      </c>
    </row>
    <row r="336" spans="1:7" ht="21.75">
      <c r="A336" s="74" t="s">
        <v>114</v>
      </c>
      <c r="B336" s="75"/>
      <c r="C336" s="76"/>
      <c r="D336" s="76"/>
      <c r="E336" s="76"/>
      <c r="F336" s="76"/>
      <c r="G336" s="76"/>
    </row>
    <row r="337" spans="1:7" ht="21.75">
      <c r="A337" s="77" t="s">
        <v>82</v>
      </c>
      <c r="B337" s="78">
        <v>3</v>
      </c>
      <c r="C337" s="79">
        <v>71128</v>
      </c>
      <c r="D337" s="79">
        <v>364640</v>
      </c>
      <c r="E337" s="79">
        <v>71128</v>
      </c>
      <c r="F337" s="79">
        <v>364640</v>
      </c>
      <c r="G337" s="79"/>
    </row>
    <row r="338" spans="1:7" ht="21.75">
      <c r="A338" s="77" t="s">
        <v>59</v>
      </c>
      <c r="B338" s="78"/>
      <c r="C338" s="91"/>
      <c r="D338" s="91"/>
      <c r="E338" s="91"/>
      <c r="F338" s="91"/>
      <c r="G338" s="79"/>
    </row>
    <row r="339" spans="1:7" ht="21.75">
      <c r="A339" s="87" t="s">
        <v>60</v>
      </c>
      <c r="B339" s="88"/>
      <c r="C339" s="89">
        <v>0</v>
      </c>
      <c r="D339" s="89">
        <v>215393.36</v>
      </c>
      <c r="E339" s="89">
        <v>0</v>
      </c>
      <c r="F339" s="89">
        <v>215393.36</v>
      </c>
      <c r="G339" s="89"/>
    </row>
    <row r="340" spans="1:7" ht="21.75">
      <c r="A340" s="110" t="s">
        <v>61</v>
      </c>
      <c r="B340" s="106">
        <f>SUM(B332:B339)</f>
        <v>3</v>
      </c>
      <c r="C340" s="86">
        <f>SUM(C337:C339)</f>
        <v>71128</v>
      </c>
      <c r="D340" s="86">
        <f>SUM(D337:D339)</f>
        <v>580033.36</v>
      </c>
      <c r="E340" s="86">
        <f>SUM(E337:E339)</f>
        <v>71128</v>
      </c>
      <c r="F340" s="86">
        <f>SUM(F337:F339)</f>
        <v>580033.36</v>
      </c>
      <c r="G340" s="86">
        <f>SUM(G336:G339)</f>
        <v>0</v>
      </c>
    </row>
    <row r="341" spans="1:7" ht="21.75">
      <c r="A341" s="87" t="s">
        <v>115</v>
      </c>
      <c r="B341" s="88"/>
      <c r="C341" s="89"/>
      <c r="D341" s="89"/>
      <c r="E341" s="89"/>
      <c r="F341" s="89"/>
      <c r="G341" s="89"/>
    </row>
    <row r="342" spans="1:7" ht="21.75">
      <c r="A342" s="107" t="s">
        <v>62</v>
      </c>
      <c r="B342" s="108">
        <v>1</v>
      </c>
      <c r="C342" s="109">
        <v>1000</v>
      </c>
      <c r="D342" s="109">
        <v>576809.78</v>
      </c>
      <c r="E342" s="109">
        <v>1000</v>
      </c>
      <c r="F342" s="91">
        <v>576809.78</v>
      </c>
      <c r="G342" s="79"/>
    </row>
    <row r="343" spans="1:7" ht="21.75">
      <c r="A343" s="77" t="s">
        <v>63</v>
      </c>
      <c r="B343" s="122"/>
      <c r="C343" s="109"/>
      <c r="D343" s="109"/>
      <c r="E343" s="109"/>
      <c r="F343" s="91"/>
      <c r="G343" s="79"/>
    </row>
    <row r="344" spans="1:7" ht="21.75">
      <c r="A344" s="77" t="s">
        <v>101</v>
      </c>
      <c r="B344" s="78">
        <v>141</v>
      </c>
      <c r="C344" s="79">
        <v>49352.98</v>
      </c>
      <c r="D344" s="79">
        <v>7745294.64</v>
      </c>
      <c r="E344" s="79">
        <v>49352.98</v>
      </c>
      <c r="F344" s="79">
        <v>7745294.64</v>
      </c>
      <c r="G344" s="79"/>
    </row>
    <row r="345" spans="1:7" ht="21.75">
      <c r="A345" s="77" t="s">
        <v>227</v>
      </c>
      <c r="B345" s="72">
        <v>2</v>
      </c>
      <c r="C345" s="94">
        <v>19776.66</v>
      </c>
      <c r="D345" s="94">
        <v>99591.18</v>
      </c>
      <c r="E345" s="94">
        <v>19776.66</v>
      </c>
      <c r="F345" s="94">
        <v>99591.18</v>
      </c>
      <c r="G345" s="94"/>
    </row>
    <row r="346" spans="1:7" ht="21.75">
      <c r="A346" s="110" t="s">
        <v>66</v>
      </c>
      <c r="B346" s="72">
        <f aca="true" t="shared" si="16" ref="B346:G346">SUM(B342:B345)</f>
        <v>144</v>
      </c>
      <c r="C346" s="73">
        <f t="shared" si="16"/>
        <v>70129.64</v>
      </c>
      <c r="D346" s="73">
        <f t="shared" si="16"/>
        <v>8421695.6</v>
      </c>
      <c r="E346" s="73">
        <f t="shared" si="16"/>
        <v>70129.64</v>
      </c>
      <c r="F346" s="73">
        <f t="shared" si="16"/>
        <v>8421695.6</v>
      </c>
      <c r="G346" s="86">
        <f t="shared" si="16"/>
        <v>0</v>
      </c>
    </row>
    <row r="347" spans="1:7" ht="21.75">
      <c r="A347" s="110" t="s">
        <v>67</v>
      </c>
      <c r="B347" s="111">
        <f aca="true" t="shared" si="17" ref="B347:G347">SUM(B299+B331+B340+B346)</f>
        <v>6178</v>
      </c>
      <c r="C347" s="70">
        <f t="shared" si="17"/>
        <v>36927293.589999996</v>
      </c>
      <c r="D347" s="70">
        <f t="shared" si="17"/>
        <v>68147049.34</v>
      </c>
      <c r="E347" s="70">
        <f t="shared" si="17"/>
        <v>36934464.43</v>
      </c>
      <c r="F347" s="70">
        <f t="shared" si="17"/>
        <v>68147049.34</v>
      </c>
      <c r="G347" s="70">
        <f t="shared" si="17"/>
        <v>0</v>
      </c>
    </row>
    <row r="348" spans="1:7" ht="21.75">
      <c r="A348" s="110" t="s">
        <v>174</v>
      </c>
      <c r="B348" s="106"/>
      <c r="C348" s="86">
        <v>14501.53</v>
      </c>
      <c r="D348" s="86">
        <v>37940.35</v>
      </c>
      <c r="E348" s="86">
        <v>14501.53</v>
      </c>
      <c r="F348" s="86">
        <v>37940.35</v>
      </c>
      <c r="G348" s="86"/>
    </row>
    <row r="349" spans="1:7" ht="22.5" thickBot="1">
      <c r="A349" s="112" t="s">
        <v>69</v>
      </c>
      <c r="B349" s="113">
        <f>+B347</f>
        <v>6178</v>
      </c>
      <c r="C349" s="114">
        <f>C347-C348</f>
        <v>36912792.059999995</v>
      </c>
      <c r="D349" s="114">
        <f>D347-D348</f>
        <v>68109108.99000001</v>
      </c>
      <c r="E349" s="114">
        <f>E347-E348</f>
        <v>36919962.9</v>
      </c>
      <c r="F349" s="114">
        <f>F347-F348</f>
        <v>68109108.99000001</v>
      </c>
      <c r="G349" s="114">
        <f>G347-G348</f>
        <v>0</v>
      </c>
    </row>
    <row r="350" spans="1:7" ht="22.5" thickTop="1">
      <c r="A350" s="135"/>
      <c r="B350" s="136"/>
      <c r="C350" s="97"/>
      <c r="D350" s="97"/>
      <c r="E350" s="97"/>
      <c r="F350" s="97"/>
      <c r="G350" s="97"/>
    </row>
    <row r="351" spans="1:7" ht="21.75">
      <c r="A351" s="134"/>
      <c r="B351" s="115"/>
      <c r="C351" s="97"/>
      <c r="D351" s="97"/>
      <c r="E351" s="97"/>
      <c r="F351" s="97"/>
      <c r="G351" s="97"/>
    </row>
    <row r="352" spans="1:7" ht="21.75">
      <c r="A352" s="64"/>
      <c r="B352" s="66"/>
      <c r="C352" s="97"/>
      <c r="D352" s="97" t="s">
        <v>12</v>
      </c>
      <c r="E352" s="97"/>
      <c r="F352" s="97"/>
      <c r="G352" s="97"/>
    </row>
    <row r="353" spans="1:7" ht="21.75">
      <c r="A353" s="64" t="s">
        <v>324</v>
      </c>
      <c r="B353" s="66"/>
      <c r="C353" s="97"/>
      <c r="D353" s="97" t="s">
        <v>325</v>
      </c>
      <c r="E353" s="97"/>
      <c r="F353" s="97"/>
      <c r="G353" s="97"/>
    </row>
    <row r="354" spans="1:7" ht="21.75">
      <c r="A354" s="128" t="s">
        <v>222</v>
      </c>
      <c r="B354" s="129"/>
      <c r="C354" s="67"/>
      <c r="D354" s="97" t="s">
        <v>11</v>
      </c>
      <c r="E354" s="97"/>
      <c r="F354" s="97"/>
      <c r="G354" s="97"/>
    </row>
    <row r="355" spans="1:7" ht="21.75">
      <c r="A355" s="64"/>
      <c r="B355" s="66"/>
      <c r="C355" s="67"/>
      <c r="D355" s="97" t="s">
        <v>10</v>
      </c>
      <c r="E355" s="97"/>
      <c r="F355" s="97"/>
      <c r="G355" s="97"/>
    </row>
    <row r="356" spans="1:7" ht="21.75">
      <c r="A356" s="64"/>
      <c r="B356" s="66"/>
      <c r="C356" s="67"/>
      <c r="D356" s="97"/>
      <c r="E356" s="97"/>
      <c r="F356" s="97"/>
      <c r="G356" s="97"/>
    </row>
    <row r="357" spans="1:7" ht="21.75">
      <c r="A357" s="134" t="s">
        <v>322</v>
      </c>
      <c r="B357" s="115"/>
      <c r="C357" s="97"/>
      <c r="D357" s="97"/>
      <c r="E357" s="97"/>
      <c r="F357" s="97"/>
      <c r="G357" s="97"/>
    </row>
    <row r="358" spans="1:7" ht="21.75">
      <c r="A358" s="95" t="s">
        <v>340</v>
      </c>
      <c r="B358" s="137" t="s">
        <v>78</v>
      </c>
      <c r="C358" s="97">
        <v>36912792.06</v>
      </c>
      <c r="D358" s="97"/>
      <c r="E358" s="97"/>
      <c r="F358" s="97"/>
      <c r="G358" s="97"/>
    </row>
    <row r="359" spans="1:7" ht="21.75">
      <c r="A359" s="95" t="s">
        <v>329</v>
      </c>
      <c r="B359" s="137" t="s">
        <v>78</v>
      </c>
      <c r="C359" s="97">
        <v>36893015.4</v>
      </c>
      <c r="D359" s="97"/>
      <c r="E359" s="97"/>
      <c r="F359" s="97"/>
      <c r="G359" s="97"/>
    </row>
    <row r="360" spans="1:7" ht="22.5" thickBot="1">
      <c r="A360" s="95" t="s">
        <v>357</v>
      </c>
      <c r="B360" s="115"/>
      <c r="C360" s="138">
        <f>SUM(C358-C359)</f>
        <v>19776.660000003874</v>
      </c>
      <c r="D360" s="97"/>
      <c r="E360" s="97"/>
      <c r="F360" s="97"/>
      <c r="G360" s="97"/>
    </row>
    <row r="361" spans="1:7" ht="22.5" thickTop="1">
      <c r="A361" s="95"/>
      <c r="B361" s="115"/>
      <c r="C361" s="97"/>
      <c r="D361" s="97"/>
      <c r="E361" s="97"/>
      <c r="F361" s="97"/>
      <c r="G361" s="97"/>
    </row>
    <row r="362" spans="1:7" ht="23.25">
      <c r="A362" s="145" t="s">
        <v>58</v>
      </c>
      <c r="B362" s="145"/>
      <c r="C362" s="145"/>
      <c r="D362" s="145"/>
      <c r="E362" s="145"/>
      <c r="F362" s="145"/>
      <c r="G362" s="145"/>
    </row>
    <row r="363" spans="1:7" ht="23.25">
      <c r="A363" s="145" t="s">
        <v>358</v>
      </c>
      <c r="B363" s="145"/>
      <c r="C363" s="145"/>
      <c r="D363" s="145"/>
      <c r="E363" s="145"/>
      <c r="F363" s="145"/>
      <c r="G363" s="145"/>
    </row>
    <row r="364" spans="1:7" ht="21">
      <c r="A364" s="3"/>
      <c r="B364" s="18"/>
      <c r="C364" s="4"/>
      <c r="D364" s="4"/>
      <c r="E364" s="4"/>
      <c r="F364" s="4"/>
      <c r="G364" s="4"/>
    </row>
    <row r="365" spans="1:7" ht="21.75">
      <c r="A365" s="68"/>
      <c r="B365" s="69" t="s">
        <v>78</v>
      </c>
      <c r="C365" s="146" t="s">
        <v>31</v>
      </c>
      <c r="D365" s="146"/>
      <c r="E365" s="146" t="s">
        <v>32</v>
      </c>
      <c r="F365" s="146"/>
      <c r="G365" s="71" t="s">
        <v>33</v>
      </c>
    </row>
    <row r="366" spans="1:7" ht="21.75">
      <c r="A366" s="72" t="s">
        <v>35</v>
      </c>
      <c r="B366" s="72" t="s">
        <v>79</v>
      </c>
      <c r="C366" s="73" t="s">
        <v>9</v>
      </c>
      <c r="D366" s="73" t="s">
        <v>36</v>
      </c>
      <c r="E366" s="73" t="s">
        <v>9</v>
      </c>
      <c r="F366" s="73" t="s">
        <v>36</v>
      </c>
      <c r="G366" s="73" t="s">
        <v>34</v>
      </c>
    </row>
    <row r="367" spans="1:7" ht="21.75">
      <c r="A367" s="74" t="s">
        <v>108</v>
      </c>
      <c r="B367" s="75"/>
      <c r="C367" s="76"/>
      <c r="D367" s="76"/>
      <c r="E367" s="76"/>
      <c r="F367" s="76"/>
      <c r="G367" s="76"/>
    </row>
    <row r="368" spans="1:7" ht="21.75">
      <c r="A368" s="77" t="s">
        <v>37</v>
      </c>
      <c r="B368" s="78">
        <v>703</v>
      </c>
      <c r="C368" s="79">
        <v>39414134.64</v>
      </c>
      <c r="D368" s="79">
        <v>85826678.59</v>
      </c>
      <c r="E368" s="79">
        <v>39414134.64</v>
      </c>
      <c r="F368" s="79">
        <v>85826678.59</v>
      </c>
      <c r="G368" s="79"/>
    </row>
    <row r="369" spans="1:7" ht="21.75">
      <c r="A369" s="77" t="s">
        <v>39</v>
      </c>
      <c r="B369" s="80">
        <v>452</v>
      </c>
      <c r="C369" s="79">
        <v>268743.69</v>
      </c>
      <c r="D369" s="79">
        <v>1029369</v>
      </c>
      <c r="E369" s="79">
        <v>268743.69</v>
      </c>
      <c r="F369" s="79">
        <v>1029369</v>
      </c>
      <c r="G369" s="79"/>
    </row>
    <row r="370" spans="1:7" ht="21.75">
      <c r="A370" s="77" t="s">
        <v>41</v>
      </c>
      <c r="B370" s="78">
        <v>752</v>
      </c>
      <c r="C370" s="79">
        <v>4375221.55</v>
      </c>
      <c r="D370" s="79">
        <v>9649302.5</v>
      </c>
      <c r="E370" s="79">
        <v>4375221.55</v>
      </c>
      <c r="F370" s="79">
        <v>9649302.5</v>
      </c>
      <c r="G370" s="140"/>
    </row>
    <row r="371" spans="1:7" ht="21.75">
      <c r="A371" s="77" t="s">
        <v>271</v>
      </c>
      <c r="B371" s="69">
        <v>7</v>
      </c>
      <c r="C371" s="130">
        <v>107728.58</v>
      </c>
      <c r="D371" s="130">
        <v>691814.25</v>
      </c>
      <c r="E371" s="130">
        <v>107728.58</v>
      </c>
      <c r="F371" s="130">
        <v>691814.25</v>
      </c>
      <c r="G371" s="130"/>
    </row>
    <row r="372" spans="1:7" ht="21.75">
      <c r="A372" s="110" t="s">
        <v>44</v>
      </c>
      <c r="B372" s="85">
        <f aca="true" t="shared" si="18" ref="B372:G372">SUM(B368:B371)</f>
        <v>1914</v>
      </c>
      <c r="C372" s="86">
        <f t="shared" si="18"/>
        <v>44165828.45999999</v>
      </c>
      <c r="D372" s="86">
        <f t="shared" si="18"/>
        <v>97197164.34</v>
      </c>
      <c r="E372" s="86">
        <f t="shared" si="18"/>
        <v>44165828.45999999</v>
      </c>
      <c r="F372" s="86">
        <f t="shared" si="18"/>
        <v>97197164.34</v>
      </c>
      <c r="G372" s="86">
        <f t="shared" si="18"/>
        <v>0</v>
      </c>
    </row>
    <row r="373" spans="1:7" ht="21.75">
      <c r="A373" s="87" t="s">
        <v>321</v>
      </c>
      <c r="B373" s="88"/>
      <c r="C373" s="89"/>
      <c r="D373" s="89"/>
      <c r="E373" s="89"/>
      <c r="F373" s="89"/>
      <c r="G373" s="89"/>
    </row>
    <row r="374" spans="1:7" ht="21.75">
      <c r="A374" s="77" t="s">
        <v>110</v>
      </c>
      <c r="B374" s="78"/>
      <c r="C374" s="79"/>
      <c r="D374" s="79"/>
      <c r="E374" s="79"/>
      <c r="F374" s="79"/>
      <c r="G374" s="79"/>
    </row>
    <row r="375" spans="1:7" ht="21.75">
      <c r="A375" s="77" t="s">
        <v>45</v>
      </c>
      <c r="B375" s="80">
        <v>1950</v>
      </c>
      <c r="C375" s="79">
        <v>642140</v>
      </c>
      <c r="D375" s="79">
        <v>3689740</v>
      </c>
      <c r="E375" s="79">
        <v>642140</v>
      </c>
      <c r="F375" s="79">
        <v>3689740</v>
      </c>
      <c r="G375" s="79"/>
    </row>
    <row r="376" spans="1:7" ht="21.75">
      <c r="A376" s="77" t="s">
        <v>46</v>
      </c>
      <c r="B376" s="78">
        <v>123</v>
      </c>
      <c r="C376" s="79">
        <v>42000</v>
      </c>
      <c r="D376" s="79">
        <v>267750</v>
      </c>
      <c r="E376" s="79">
        <v>42000</v>
      </c>
      <c r="F376" s="79">
        <v>267750</v>
      </c>
      <c r="G376" s="79"/>
    </row>
    <row r="377" spans="1:7" ht="21.75">
      <c r="A377" s="77" t="s">
        <v>99</v>
      </c>
      <c r="B377" s="78"/>
      <c r="C377" s="79"/>
      <c r="D377" s="79"/>
      <c r="E377" s="79"/>
      <c r="F377" s="79"/>
      <c r="G377" s="79"/>
    </row>
    <row r="378" spans="1:7" ht="21.75">
      <c r="A378" s="77" t="s">
        <v>100</v>
      </c>
      <c r="B378" s="78">
        <v>10</v>
      </c>
      <c r="C378" s="79">
        <v>31000</v>
      </c>
      <c r="D378" s="79">
        <v>264500</v>
      </c>
      <c r="E378" s="79">
        <v>31000</v>
      </c>
      <c r="F378" s="79">
        <v>264500</v>
      </c>
      <c r="G378" s="79"/>
    </row>
    <row r="379" spans="1:7" ht="21.75">
      <c r="A379" s="77" t="s">
        <v>107</v>
      </c>
      <c r="B379" s="78">
        <v>16</v>
      </c>
      <c r="C379" s="79">
        <v>17765.5</v>
      </c>
      <c r="D379" s="79">
        <v>82501</v>
      </c>
      <c r="E379" s="79">
        <v>17765.5</v>
      </c>
      <c r="F379" s="79">
        <v>82501</v>
      </c>
      <c r="G379" s="79"/>
    </row>
    <row r="380" spans="1:7" ht="21.75">
      <c r="A380" s="77" t="s">
        <v>48</v>
      </c>
      <c r="B380" s="78"/>
      <c r="C380" s="79"/>
      <c r="D380" s="79"/>
      <c r="E380" s="79"/>
      <c r="F380" s="79"/>
      <c r="G380" s="79"/>
    </row>
    <row r="381" spans="1:7" ht="21.75">
      <c r="A381" s="77" t="s">
        <v>49</v>
      </c>
      <c r="B381" s="80">
        <v>1390</v>
      </c>
      <c r="C381" s="79">
        <v>136100</v>
      </c>
      <c r="D381" s="79">
        <v>650030</v>
      </c>
      <c r="E381" s="79">
        <v>136100</v>
      </c>
      <c r="F381" s="79">
        <v>650030</v>
      </c>
      <c r="G381" s="79"/>
    </row>
    <row r="382" spans="1:7" ht="21.75">
      <c r="A382" s="77" t="s">
        <v>116</v>
      </c>
      <c r="B382" s="78"/>
      <c r="C382" s="79">
        <v>0</v>
      </c>
      <c r="D382" s="79">
        <v>2590</v>
      </c>
      <c r="E382" s="79">
        <v>0</v>
      </c>
      <c r="F382" s="79">
        <v>2590</v>
      </c>
      <c r="G382" s="79"/>
    </row>
    <row r="383" spans="1:7" ht="21.75">
      <c r="A383" s="77" t="s">
        <v>319</v>
      </c>
      <c r="B383" s="78"/>
      <c r="C383" s="79"/>
      <c r="D383" s="79"/>
      <c r="E383" s="79"/>
      <c r="F383" s="79"/>
      <c r="G383" s="79"/>
    </row>
    <row r="384" spans="1:7" ht="21.75">
      <c r="A384" s="77" t="s">
        <v>320</v>
      </c>
      <c r="B384" s="78"/>
      <c r="C384" s="79"/>
      <c r="D384" s="79"/>
      <c r="E384" s="79"/>
      <c r="F384" s="79"/>
      <c r="G384" s="79"/>
    </row>
    <row r="385" spans="1:7" ht="21.75">
      <c r="A385" s="77" t="s">
        <v>111</v>
      </c>
      <c r="B385" s="78"/>
      <c r="C385" s="79"/>
      <c r="D385" s="79"/>
      <c r="E385" s="79"/>
      <c r="F385" s="79"/>
      <c r="G385" s="79"/>
    </row>
    <row r="386" spans="1:7" ht="21.75">
      <c r="A386" s="77" t="s">
        <v>50</v>
      </c>
      <c r="B386" s="78"/>
      <c r="C386" s="79"/>
      <c r="D386" s="79"/>
      <c r="E386" s="79"/>
      <c r="F386" s="79"/>
      <c r="G386" s="79"/>
    </row>
    <row r="387" spans="1:7" ht="21.75">
      <c r="A387" s="77" t="s">
        <v>51</v>
      </c>
      <c r="B387" s="78">
        <v>31</v>
      </c>
      <c r="C387" s="79">
        <v>81750</v>
      </c>
      <c r="D387" s="79">
        <v>699854</v>
      </c>
      <c r="E387" s="79">
        <v>81750</v>
      </c>
      <c r="F387" s="79">
        <v>699854</v>
      </c>
      <c r="G387" s="79"/>
    </row>
    <row r="388" spans="1:7" ht="21.75">
      <c r="A388" s="77" t="s">
        <v>52</v>
      </c>
      <c r="B388" s="78"/>
      <c r="C388" s="79"/>
      <c r="D388" s="79"/>
      <c r="E388" s="79"/>
      <c r="F388" s="79"/>
      <c r="G388" s="79"/>
    </row>
    <row r="389" spans="1:7" ht="21.75">
      <c r="A389" s="77" t="s">
        <v>53</v>
      </c>
      <c r="B389" s="78">
        <v>7</v>
      </c>
      <c r="C389" s="79">
        <v>14085</v>
      </c>
      <c r="D389" s="79">
        <v>134935</v>
      </c>
      <c r="E389" s="79">
        <v>14085</v>
      </c>
      <c r="F389" s="79">
        <v>134935</v>
      </c>
      <c r="G389" s="79"/>
    </row>
    <row r="390" spans="1:7" ht="21.75">
      <c r="A390" s="77" t="s">
        <v>91</v>
      </c>
      <c r="B390" s="78"/>
      <c r="C390" s="79"/>
      <c r="D390" s="79"/>
      <c r="E390" s="79"/>
      <c r="F390" s="79"/>
      <c r="G390" s="79"/>
    </row>
    <row r="391" spans="1:7" ht="21.75">
      <c r="A391" s="77" t="s">
        <v>92</v>
      </c>
      <c r="B391" s="78">
        <v>36</v>
      </c>
      <c r="C391" s="79">
        <v>11605</v>
      </c>
      <c r="D391" s="79">
        <v>91785</v>
      </c>
      <c r="E391" s="79">
        <v>11605</v>
      </c>
      <c r="F391" s="79">
        <v>91785</v>
      </c>
      <c r="G391" s="79"/>
    </row>
    <row r="392" spans="1:7" ht="21.75">
      <c r="A392" s="77" t="s">
        <v>54</v>
      </c>
      <c r="B392" s="78">
        <v>7</v>
      </c>
      <c r="C392" s="79">
        <v>70</v>
      </c>
      <c r="D392" s="79">
        <v>230</v>
      </c>
      <c r="E392" s="79">
        <v>70</v>
      </c>
      <c r="F392" s="79">
        <v>230</v>
      </c>
      <c r="G392" s="79"/>
    </row>
    <row r="393" spans="1:7" ht="21.75">
      <c r="A393" s="77" t="s">
        <v>86</v>
      </c>
      <c r="B393" s="78">
        <v>1</v>
      </c>
      <c r="C393" s="91">
        <v>100</v>
      </c>
      <c r="D393" s="79">
        <v>39400</v>
      </c>
      <c r="E393" s="91">
        <v>100</v>
      </c>
      <c r="F393" s="79">
        <v>39400</v>
      </c>
      <c r="G393" s="79"/>
    </row>
    <row r="394" spans="1:7" ht="21.75">
      <c r="A394" s="77" t="s">
        <v>87</v>
      </c>
      <c r="B394" s="78"/>
      <c r="C394" s="91">
        <v>0</v>
      </c>
      <c r="D394" s="79">
        <v>10000</v>
      </c>
      <c r="E394" s="91">
        <v>0</v>
      </c>
      <c r="F394" s="79">
        <v>10000</v>
      </c>
      <c r="G394" s="79"/>
    </row>
    <row r="395" spans="1:7" ht="21.75">
      <c r="A395" s="77" t="s">
        <v>88</v>
      </c>
      <c r="B395" s="78">
        <v>2</v>
      </c>
      <c r="C395" s="79">
        <v>1500</v>
      </c>
      <c r="D395" s="79">
        <v>3000</v>
      </c>
      <c r="E395" s="79">
        <v>1500</v>
      </c>
      <c r="F395" s="79">
        <v>3000</v>
      </c>
      <c r="G395" s="79"/>
    </row>
    <row r="396" spans="1:7" ht="21.75">
      <c r="A396" s="77" t="s">
        <v>112</v>
      </c>
      <c r="B396" s="78"/>
      <c r="C396" s="79"/>
      <c r="D396" s="79"/>
      <c r="E396" s="79"/>
      <c r="F396" s="79"/>
      <c r="G396" s="79"/>
    </row>
    <row r="397" spans="1:7" ht="21.75">
      <c r="A397" s="77" t="s">
        <v>55</v>
      </c>
      <c r="B397" s="78">
        <v>633</v>
      </c>
      <c r="C397" s="79">
        <v>178817</v>
      </c>
      <c r="D397" s="79">
        <v>1192992</v>
      </c>
      <c r="E397" s="79">
        <v>178817</v>
      </c>
      <c r="F397" s="79">
        <v>1192992</v>
      </c>
      <c r="G397" s="79"/>
    </row>
    <row r="398" spans="1:7" ht="21.75">
      <c r="A398" s="77" t="s">
        <v>113</v>
      </c>
      <c r="B398" s="78"/>
      <c r="C398" s="79"/>
      <c r="D398" s="79"/>
      <c r="E398" s="79"/>
      <c r="F398" s="79"/>
      <c r="G398" s="79"/>
    </row>
    <row r="399" spans="1:7" ht="21.75">
      <c r="A399" s="77" t="s">
        <v>56</v>
      </c>
      <c r="B399" s="80">
        <v>875</v>
      </c>
      <c r="C399" s="79">
        <v>24100</v>
      </c>
      <c r="D399" s="79">
        <v>120090</v>
      </c>
      <c r="E399" s="79">
        <v>24100</v>
      </c>
      <c r="F399" s="79">
        <v>120090</v>
      </c>
      <c r="G399" s="79"/>
    </row>
    <row r="400" spans="1:7" ht="21.75">
      <c r="A400" s="77" t="s">
        <v>195</v>
      </c>
      <c r="B400" s="80">
        <v>2</v>
      </c>
      <c r="C400" s="79">
        <v>3750</v>
      </c>
      <c r="D400" s="79">
        <v>4150</v>
      </c>
      <c r="E400" s="79">
        <v>3750</v>
      </c>
      <c r="F400" s="79">
        <v>4150</v>
      </c>
      <c r="G400" s="79"/>
    </row>
    <row r="401" spans="1:7" ht="21.75">
      <c r="A401" s="77" t="s">
        <v>196</v>
      </c>
      <c r="B401" s="78">
        <v>1</v>
      </c>
      <c r="C401" s="91">
        <v>10020</v>
      </c>
      <c r="D401" s="91">
        <v>18680</v>
      </c>
      <c r="E401" s="91">
        <v>10020</v>
      </c>
      <c r="F401" s="91">
        <v>18680</v>
      </c>
      <c r="G401" s="79"/>
    </row>
    <row r="402" spans="1:7" ht="21.75">
      <c r="A402" s="77" t="s">
        <v>334</v>
      </c>
      <c r="B402" s="78"/>
      <c r="C402" s="79"/>
      <c r="D402" s="79"/>
      <c r="E402" s="79"/>
      <c r="F402" s="79"/>
      <c r="G402" s="79"/>
    </row>
    <row r="403" spans="1:7" ht="21.75">
      <c r="A403" s="77" t="s">
        <v>197</v>
      </c>
      <c r="B403" s="72"/>
      <c r="C403" s="94">
        <v>3500</v>
      </c>
      <c r="D403" s="94">
        <v>40060</v>
      </c>
      <c r="E403" s="94">
        <v>3500</v>
      </c>
      <c r="F403" s="94">
        <v>40060</v>
      </c>
      <c r="G403" s="94"/>
    </row>
    <row r="404" spans="1:7" ht="21.75">
      <c r="A404" s="54" t="s">
        <v>90</v>
      </c>
      <c r="B404" s="93">
        <f aca="true" t="shared" si="19" ref="B404:G404">SUM(B375:B403)</f>
        <v>5084</v>
      </c>
      <c r="C404" s="73">
        <f t="shared" si="19"/>
        <v>1198302.5</v>
      </c>
      <c r="D404" s="73">
        <f t="shared" si="19"/>
        <v>7312287</v>
      </c>
      <c r="E404" s="94">
        <f t="shared" si="19"/>
        <v>1198302.5</v>
      </c>
      <c r="F404" s="94">
        <f t="shared" si="19"/>
        <v>7312287</v>
      </c>
      <c r="G404" s="94">
        <f t="shared" si="19"/>
        <v>0</v>
      </c>
    </row>
    <row r="405" spans="1:7" ht="21.75">
      <c r="A405" s="147" t="s">
        <v>70</v>
      </c>
      <c r="B405" s="147"/>
      <c r="C405" s="147"/>
      <c r="D405" s="147"/>
      <c r="E405" s="147"/>
      <c r="F405" s="147"/>
      <c r="G405" s="147"/>
    </row>
    <row r="406" spans="1:7" ht="21.75">
      <c r="A406" s="98"/>
      <c r="B406" s="99"/>
      <c r="C406" s="100"/>
      <c r="D406" s="100"/>
      <c r="E406" s="100"/>
      <c r="F406" s="100"/>
      <c r="G406" s="101"/>
    </row>
    <row r="407" spans="1:7" ht="21.75">
      <c r="A407" s="68"/>
      <c r="B407" s="69" t="s">
        <v>78</v>
      </c>
      <c r="C407" s="146" t="s">
        <v>31</v>
      </c>
      <c r="D407" s="146"/>
      <c r="E407" s="146" t="s">
        <v>32</v>
      </c>
      <c r="F407" s="146"/>
      <c r="G407" s="102" t="s">
        <v>33</v>
      </c>
    </row>
    <row r="408" spans="1:7" ht="21.75">
      <c r="A408" s="72" t="s">
        <v>35</v>
      </c>
      <c r="B408" s="72" t="s">
        <v>79</v>
      </c>
      <c r="C408" s="73" t="s">
        <v>9</v>
      </c>
      <c r="D408" s="73" t="s">
        <v>36</v>
      </c>
      <c r="E408" s="73" t="s">
        <v>9</v>
      </c>
      <c r="F408" s="73" t="s">
        <v>36</v>
      </c>
      <c r="G408" s="73" t="s">
        <v>34</v>
      </c>
    </row>
    <row r="409" spans="1:7" ht="21.75">
      <c r="A409" s="74" t="s">
        <v>114</v>
      </c>
      <c r="B409" s="75"/>
      <c r="C409" s="76"/>
      <c r="D409" s="76"/>
      <c r="E409" s="76"/>
      <c r="F409" s="76"/>
      <c r="G409" s="76"/>
    </row>
    <row r="410" spans="1:7" ht="21.75">
      <c r="A410" s="77" t="s">
        <v>82</v>
      </c>
      <c r="B410" s="78">
        <v>3</v>
      </c>
      <c r="C410" s="79">
        <v>71128</v>
      </c>
      <c r="D410" s="79">
        <v>435768</v>
      </c>
      <c r="E410" s="79">
        <v>71128</v>
      </c>
      <c r="F410" s="79">
        <v>435768</v>
      </c>
      <c r="G410" s="79"/>
    </row>
    <row r="411" spans="1:7" ht="21.75">
      <c r="A411" s="77" t="s">
        <v>59</v>
      </c>
      <c r="B411" s="78"/>
      <c r="C411" s="91"/>
      <c r="D411" s="91"/>
      <c r="E411" s="91"/>
      <c r="F411" s="91"/>
      <c r="G411" s="79"/>
    </row>
    <row r="412" spans="1:7" ht="21.75">
      <c r="A412" s="87" t="s">
        <v>60</v>
      </c>
      <c r="B412" s="88"/>
      <c r="C412" s="89">
        <v>0</v>
      </c>
      <c r="D412" s="89">
        <v>215393.36</v>
      </c>
      <c r="E412" s="89">
        <v>0</v>
      </c>
      <c r="F412" s="89">
        <v>215393.36</v>
      </c>
      <c r="G412" s="89"/>
    </row>
    <row r="413" spans="1:7" ht="21.75">
      <c r="A413" s="110" t="s">
        <v>61</v>
      </c>
      <c r="B413" s="106">
        <f>SUM(B405:B412)</f>
        <v>3</v>
      </c>
      <c r="C413" s="86">
        <f>SUM(C410:C412)</f>
        <v>71128</v>
      </c>
      <c r="D413" s="86">
        <f>SUM(D410:D412)</f>
        <v>651161.36</v>
      </c>
      <c r="E413" s="86">
        <f>SUM(E410:E412)</f>
        <v>71128</v>
      </c>
      <c r="F413" s="86">
        <f>SUM(F410:F412)</f>
        <v>651161.36</v>
      </c>
      <c r="G413" s="86">
        <f>SUM(G409:G412)</f>
        <v>0</v>
      </c>
    </row>
    <row r="414" spans="1:7" ht="21.75">
      <c r="A414" s="87" t="s">
        <v>115</v>
      </c>
      <c r="B414" s="88"/>
      <c r="C414" s="89"/>
      <c r="D414" s="89"/>
      <c r="E414" s="89"/>
      <c r="F414" s="89"/>
      <c r="G414" s="89"/>
    </row>
    <row r="415" spans="1:7" ht="21.75">
      <c r="A415" s="107" t="s">
        <v>62</v>
      </c>
      <c r="B415" s="108">
        <v>2</v>
      </c>
      <c r="C415" s="109">
        <v>1300</v>
      </c>
      <c r="D415" s="109">
        <v>578109.78</v>
      </c>
      <c r="E415" s="109">
        <v>1300</v>
      </c>
      <c r="F415" s="91">
        <v>578109.78</v>
      </c>
      <c r="G415" s="79"/>
    </row>
    <row r="416" spans="1:7" ht="21.75">
      <c r="A416" s="77" t="s">
        <v>63</v>
      </c>
      <c r="B416" s="122"/>
      <c r="C416" s="109"/>
      <c r="D416" s="109"/>
      <c r="E416" s="109"/>
      <c r="F416" s="91"/>
      <c r="G416" s="79"/>
    </row>
    <row r="417" spans="1:7" ht="21.75">
      <c r="A417" s="77" t="s">
        <v>101</v>
      </c>
      <c r="B417" s="78">
        <v>135</v>
      </c>
      <c r="C417" s="79">
        <v>174210</v>
      </c>
      <c r="D417" s="79">
        <v>7919504.64</v>
      </c>
      <c r="E417" s="79">
        <v>174210</v>
      </c>
      <c r="F417" s="79">
        <v>7919504.64</v>
      </c>
      <c r="G417" s="79"/>
    </row>
    <row r="418" spans="1:7" ht="21.75">
      <c r="A418" s="77" t="s">
        <v>227</v>
      </c>
      <c r="B418" s="72">
        <v>2</v>
      </c>
      <c r="C418" s="94">
        <v>16652.64</v>
      </c>
      <c r="D418" s="94">
        <v>116243.82</v>
      </c>
      <c r="E418" s="94">
        <v>16652.64</v>
      </c>
      <c r="F418" s="94">
        <v>116243.82</v>
      </c>
      <c r="G418" s="94"/>
    </row>
    <row r="419" spans="1:7" ht="21.75">
      <c r="A419" s="110" t="s">
        <v>66</v>
      </c>
      <c r="B419" s="72">
        <f aca="true" t="shared" si="20" ref="B419:G419">SUM(B415:B418)</f>
        <v>139</v>
      </c>
      <c r="C419" s="73">
        <f t="shared" si="20"/>
        <v>192162.64</v>
      </c>
      <c r="D419" s="73">
        <f t="shared" si="20"/>
        <v>8613858.24</v>
      </c>
      <c r="E419" s="73">
        <f t="shared" si="20"/>
        <v>192162.64</v>
      </c>
      <c r="F419" s="73">
        <f t="shared" si="20"/>
        <v>8613858.24</v>
      </c>
      <c r="G419" s="86">
        <f t="shared" si="20"/>
        <v>0</v>
      </c>
    </row>
    <row r="420" spans="1:7" ht="21.75">
      <c r="A420" s="110" t="s">
        <v>67</v>
      </c>
      <c r="B420" s="111">
        <f aca="true" t="shared" si="21" ref="B420:G420">SUM(B372+B404+B413+B419)</f>
        <v>7140</v>
      </c>
      <c r="C420" s="70">
        <f t="shared" si="21"/>
        <v>45627421.599999994</v>
      </c>
      <c r="D420" s="70">
        <f t="shared" si="21"/>
        <v>113774470.94</v>
      </c>
      <c r="E420" s="70">
        <f t="shared" si="21"/>
        <v>45627421.599999994</v>
      </c>
      <c r="F420" s="70">
        <f t="shared" si="21"/>
        <v>113774470.94</v>
      </c>
      <c r="G420" s="70">
        <f t="shared" si="21"/>
        <v>0</v>
      </c>
    </row>
    <row r="421" spans="1:7" ht="21.75">
      <c r="A421" s="110" t="s">
        <v>174</v>
      </c>
      <c r="B421" s="106"/>
      <c r="C421" s="86">
        <v>13437.96</v>
      </c>
      <c r="D421" s="86">
        <v>51378.31</v>
      </c>
      <c r="E421" s="86">
        <v>13437.96</v>
      </c>
      <c r="F421" s="86">
        <v>51378.31</v>
      </c>
      <c r="G421" s="86"/>
    </row>
    <row r="422" spans="1:7" ht="22.5" thickBot="1">
      <c r="A422" s="112" t="s">
        <v>69</v>
      </c>
      <c r="B422" s="113">
        <f>+B420</f>
        <v>7140</v>
      </c>
      <c r="C422" s="114">
        <f>C420-C421</f>
        <v>45613983.63999999</v>
      </c>
      <c r="D422" s="114">
        <f>D420-D421</f>
        <v>113723092.63</v>
      </c>
      <c r="E422" s="114">
        <f>E420-E421</f>
        <v>45613983.63999999</v>
      </c>
      <c r="F422" s="114">
        <f>F420-F421</f>
        <v>113723092.63</v>
      </c>
      <c r="G422" s="114">
        <f>G420-G421</f>
        <v>0</v>
      </c>
    </row>
    <row r="423" spans="1:7" ht="22.5" thickTop="1">
      <c r="A423" s="135"/>
      <c r="B423" s="136"/>
      <c r="C423" s="97"/>
      <c r="D423" s="97"/>
      <c r="E423" s="97"/>
      <c r="F423" s="97"/>
      <c r="G423" s="97"/>
    </row>
    <row r="424" spans="1:7" ht="21.75">
      <c r="A424" s="134"/>
      <c r="B424" s="115"/>
      <c r="C424" s="97"/>
      <c r="D424" s="97"/>
      <c r="E424" s="97"/>
      <c r="F424" s="97"/>
      <c r="G424" s="97"/>
    </row>
    <row r="425" spans="1:7" ht="21.75">
      <c r="A425" s="64"/>
      <c r="B425" s="66"/>
      <c r="C425" s="97"/>
      <c r="D425" s="97" t="s">
        <v>12</v>
      </c>
      <c r="E425" s="97"/>
      <c r="F425" s="97"/>
      <c r="G425" s="97"/>
    </row>
    <row r="426" spans="1:7" ht="21.75">
      <c r="A426" s="64" t="s">
        <v>324</v>
      </c>
      <c r="B426" s="66"/>
      <c r="C426" s="97"/>
      <c r="D426" s="97" t="s">
        <v>325</v>
      </c>
      <c r="E426" s="97"/>
      <c r="F426" s="97"/>
      <c r="G426" s="97"/>
    </row>
    <row r="427" spans="1:7" ht="21.75">
      <c r="A427" s="128" t="s">
        <v>222</v>
      </c>
      <c r="B427" s="129"/>
      <c r="C427" s="67"/>
      <c r="D427" s="97" t="s">
        <v>11</v>
      </c>
      <c r="E427" s="97"/>
      <c r="F427" s="97"/>
      <c r="G427" s="97"/>
    </row>
    <row r="428" spans="1:7" ht="21.75">
      <c r="A428" s="64"/>
      <c r="B428" s="66"/>
      <c r="C428" s="67"/>
      <c r="D428" s="97" t="s">
        <v>10</v>
      </c>
      <c r="E428" s="97"/>
      <c r="F428" s="97"/>
      <c r="G428" s="97"/>
    </row>
    <row r="429" spans="1:7" ht="21.75">
      <c r="A429" s="64"/>
      <c r="B429" s="66"/>
      <c r="C429" s="67"/>
      <c r="D429" s="97"/>
      <c r="E429" s="97"/>
      <c r="F429" s="97"/>
      <c r="G429" s="97"/>
    </row>
    <row r="430" spans="1:7" ht="21.75">
      <c r="A430" s="134" t="s">
        <v>322</v>
      </c>
      <c r="B430" s="115"/>
      <c r="C430" s="97"/>
      <c r="D430" s="97"/>
      <c r="E430" s="97"/>
      <c r="F430" s="97"/>
      <c r="G430" s="97"/>
    </row>
    <row r="431" spans="1:7" ht="21.75">
      <c r="A431" s="95" t="s">
        <v>340</v>
      </c>
      <c r="B431" s="137" t="s">
        <v>78</v>
      </c>
      <c r="C431" s="97">
        <v>45613983.64</v>
      </c>
      <c r="D431" s="97"/>
      <c r="E431" s="97"/>
      <c r="F431" s="97"/>
      <c r="G431" s="97"/>
    </row>
    <row r="432" spans="1:7" ht="21.75">
      <c r="A432" s="95" t="s">
        <v>329</v>
      </c>
      <c r="B432" s="137" t="s">
        <v>78</v>
      </c>
      <c r="C432" s="97">
        <v>45597331</v>
      </c>
      <c r="D432" s="97"/>
      <c r="E432" s="97"/>
      <c r="F432" s="97"/>
      <c r="G432" s="97"/>
    </row>
    <row r="433" spans="1:7" ht="22.5" thickBot="1">
      <c r="A433" s="95" t="s">
        <v>357</v>
      </c>
      <c r="B433" s="115"/>
      <c r="C433" s="138">
        <f>SUM(C431-C432)</f>
        <v>16652.640000000596</v>
      </c>
      <c r="D433" s="97"/>
      <c r="E433" s="97"/>
      <c r="F433" s="97"/>
      <c r="G433" s="97"/>
    </row>
    <row r="434" spans="1:7" ht="22.5" thickTop="1">
      <c r="A434" s="95"/>
      <c r="B434" s="115"/>
      <c r="C434" s="97"/>
      <c r="D434" s="97"/>
      <c r="E434" s="97"/>
      <c r="F434" s="97"/>
      <c r="G434" s="97"/>
    </row>
    <row r="435" spans="1:7" ht="23.25">
      <c r="A435" s="145" t="s">
        <v>58</v>
      </c>
      <c r="B435" s="145"/>
      <c r="C435" s="145"/>
      <c r="D435" s="145"/>
      <c r="E435" s="145"/>
      <c r="F435" s="145"/>
      <c r="G435" s="145"/>
    </row>
    <row r="436" spans="1:7" ht="23.25">
      <c r="A436" s="145" t="s">
        <v>359</v>
      </c>
      <c r="B436" s="145"/>
      <c r="C436" s="145"/>
      <c r="D436" s="145"/>
      <c r="E436" s="145"/>
      <c r="F436" s="145"/>
      <c r="G436" s="145"/>
    </row>
    <row r="437" spans="1:7" ht="21">
      <c r="A437" s="3"/>
      <c r="B437" s="18"/>
      <c r="C437" s="4"/>
      <c r="D437" s="4"/>
      <c r="E437" s="4"/>
      <c r="F437" s="4"/>
      <c r="G437" s="4"/>
    </row>
    <row r="438" spans="1:7" ht="21.75">
      <c r="A438" s="68"/>
      <c r="B438" s="69" t="s">
        <v>78</v>
      </c>
      <c r="C438" s="146" t="s">
        <v>31</v>
      </c>
      <c r="D438" s="146"/>
      <c r="E438" s="146" t="s">
        <v>32</v>
      </c>
      <c r="F438" s="146"/>
      <c r="G438" s="71" t="s">
        <v>33</v>
      </c>
    </row>
    <row r="439" spans="1:7" ht="21.75">
      <c r="A439" s="72" t="s">
        <v>35</v>
      </c>
      <c r="B439" s="72" t="s">
        <v>79</v>
      </c>
      <c r="C439" s="73" t="s">
        <v>9</v>
      </c>
      <c r="D439" s="73" t="s">
        <v>36</v>
      </c>
      <c r="E439" s="73" t="s">
        <v>9</v>
      </c>
      <c r="F439" s="73" t="s">
        <v>36</v>
      </c>
      <c r="G439" s="73" t="s">
        <v>34</v>
      </c>
    </row>
    <row r="440" spans="1:7" ht="21.75">
      <c r="A440" s="74" t="s">
        <v>108</v>
      </c>
      <c r="B440" s="75"/>
      <c r="C440" s="76"/>
      <c r="D440" s="76"/>
      <c r="E440" s="76"/>
      <c r="F440" s="76"/>
      <c r="G440" s="76"/>
    </row>
    <row r="441" spans="1:7" ht="21.75">
      <c r="A441" s="77" t="s">
        <v>37</v>
      </c>
      <c r="B441" s="78">
        <v>464</v>
      </c>
      <c r="C441" s="79">
        <v>29961769.8</v>
      </c>
      <c r="D441" s="79">
        <v>115788448.39</v>
      </c>
      <c r="E441" s="79">
        <v>29961769.8</v>
      </c>
      <c r="F441" s="79">
        <v>115788448.39</v>
      </c>
      <c r="G441" s="79"/>
    </row>
    <row r="442" spans="1:7" ht="21.75">
      <c r="A442" s="77" t="s">
        <v>39</v>
      </c>
      <c r="B442" s="80">
        <v>490</v>
      </c>
      <c r="C442" s="79">
        <v>538179.9</v>
      </c>
      <c r="D442" s="79">
        <v>1567548.9</v>
      </c>
      <c r="E442" s="79">
        <v>538179.9</v>
      </c>
      <c r="F442" s="79">
        <v>1567548.9</v>
      </c>
      <c r="G442" s="79"/>
    </row>
    <row r="443" spans="1:7" ht="21.75">
      <c r="A443" s="77" t="s">
        <v>41</v>
      </c>
      <c r="B443" s="78">
        <v>502</v>
      </c>
      <c r="C443" s="79">
        <v>3831871.5</v>
      </c>
      <c r="D443" s="79">
        <v>13481174</v>
      </c>
      <c r="E443" s="79">
        <v>3831871.5</v>
      </c>
      <c r="F443" s="79">
        <v>13481174</v>
      </c>
      <c r="G443" s="140"/>
    </row>
    <row r="444" spans="1:7" ht="21.75">
      <c r="A444" s="77" t="s">
        <v>271</v>
      </c>
      <c r="B444" s="69">
        <v>7</v>
      </c>
      <c r="C444" s="130">
        <v>119790.35</v>
      </c>
      <c r="D444" s="130">
        <v>811604.6</v>
      </c>
      <c r="E444" s="130">
        <v>119790.35</v>
      </c>
      <c r="F444" s="130">
        <v>811604.6</v>
      </c>
      <c r="G444" s="130"/>
    </row>
    <row r="445" spans="1:7" ht="21.75">
      <c r="A445" s="110" t="s">
        <v>44</v>
      </c>
      <c r="B445" s="85">
        <f aca="true" t="shared" si="22" ref="B445:G445">SUM(B441:B444)</f>
        <v>1463</v>
      </c>
      <c r="C445" s="86">
        <f t="shared" si="22"/>
        <v>34451611.550000004</v>
      </c>
      <c r="D445" s="86">
        <f t="shared" si="22"/>
        <v>131648775.89</v>
      </c>
      <c r="E445" s="86">
        <f t="shared" si="22"/>
        <v>34451611.550000004</v>
      </c>
      <c r="F445" s="86">
        <f t="shared" si="22"/>
        <v>131648775.89</v>
      </c>
      <c r="G445" s="86">
        <f t="shared" si="22"/>
        <v>0</v>
      </c>
    </row>
    <row r="446" spans="1:7" ht="21.75">
      <c r="A446" s="87" t="s">
        <v>321</v>
      </c>
      <c r="B446" s="88"/>
      <c r="C446" s="89"/>
      <c r="D446" s="89"/>
      <c r="E446" s="89"/>
      <c r="F446" s="89"/>
      <c r="G446" s="89"/>
    </row>
    <row r="447" spans="1:7" ht="21.75">
      <c r="A447" s="77" t="s">
        <v>110</v>
      </c>
      <c r="B447" s="78"/>
      <c r="C447" s="79"/>
      <c r="D447" s="79"/>
      <c r="E447" s="79"/>
      <c r="F447" s="79"/>
      <c r="G447" s="79"/>
    </row>
    <row r="448" spans="1:7" ht="21.75">
      <c r="A448" s="77" t="s">
        <v>45</v>
      </c>
      <c r="B448" s="80">
        <v>1849</v>
      </c>
      <c r="C448" s="79">
        <v>652780</v>
      </c>
      <c r="D448" s="79">
        <v>4342520</v>
      </c>
      <c r="E448" s="79">
        <v>652780</v>
      </c>
      <c r="F448" s="79">
        <v>4342520</v>
      </c>
      <c r="G448" s="79"/>
    </row>
    <row r="449" spans="1:7" ht="21.75">
      <c r="A449" s="77" t="s">
        <v>46</v>
      </c>
      <c r="B449" s="78">
        <v>135</v>
      </c>
      <c r="C449" s="79">
        <v>43500</v>
      </c>
      <c r="D449" s="79">
        <v>311250</v>
      </c>
      <c r="E449" s="79">
        <v>43500</v>
      </c>
      <c r="F449" s="79">
        <v>311250</v>
      </c>
      <c r="G449" s="79"/>
    </row>
    <row r="450" spans="1:7" ht="21.75">
      <c r="A450" s="77" t="s">
        <v>99</v>
      </c>
      <c r="B450" s="78"/>
      <c r="C450" s="79"/>
      <c r="D450" s="79"/>
      <c r="E450" s="79"/>
      <c r="F450" s="79"/>
      <c r="G450" s="79"/>
    </row>
    <row r="451" spans="1:7" ht="21.75">
      <c r="A451" s="77" t="s">
        <v>100</v>
      </c>
      <c r="B451" s="78">
        <v>17</v>
      </c>
      <c r="C451" s="79">
        <v>77250</v>
      </c>
      <c r="D451" s="79">
        <v>341750</v>
      </c>
      <c r="E451" s="79">
        <v>77250</v>
      </c>
      <c r="F451" s="79">
        <v>341750</v>
      </c>
      <c r="G451" s="79"/>
    </row>
    <row r="452" spans="1:7" ht="21.75">
      <c r="A452" s="77" t="s">
        <v>107</v>
      </c>
      <c r="B452" s="78">
        <v>15</v>
      </c>
      <c r="C452" s="79">
        <v>7242.5</v>
      </c>
      <c r="D452" s="79">
        <v>89743.5</v>
      </c>
      <c r="E452" s="79">
        <v>7242.5</v>
      </c>
      <c r="F452" s="79">
        <v>89743.5</v>
      </c>
      <c r="G452" s="79"/>
    </row>
    <row r="453" spans="1:7" ht="21.75">
      <c r="A453" s="77" t="s">
        <v>48</v>
      </c>
      <c r="B453" s="78"/>
      <c r="C453" s="79"/>
      <c r="D453" s="79"/>
      <c r="E453" s="79"/>
      <c r="F453" s="79"/>
      <c r="G453" s="79"/>
    </row>
    <row r="454" spans="1:7" ht="21.75">
      <c r="A454" s="77" t="s">
        <v>49</v>
      </c>
      <c r="B454" s="80">
        <v>974</v>
      </c>
      <c r="C454" s="79">
        <v>94680</v>
      </c>
      <c r="D454" s="79">
        <v>744710</v>
      </c>
      <c r="E454" s="79">
        <v>94680</v>
      </c>
      <c r="F454" s="79">
        <v>744710</v>
      </c>
      <c r="G454" s="79"/>
    </row>
    <row r="455" spans="1:7" ht="21.75">
      <c r="A455" s="77" t="s">
        <v>116</v>
      </c>
      <c r="B455" s="78">
        <v>51</v>
      </c>
      <c r="C455" s="79">
        <v>1860</v>
      </c>
      <c r="D455" s="79">
        <v>4450</v>
      </c>
      <c r="E455" s="79">
        <v>1860</v>
      </c>
      <c r="F455" s="79">
        <v>4450</v>
      </c>
      <c r="G455" s="79"/>
    </row>
    <row r="456" spans="1:7" ht="21.75">
      <c r="A456" s="77" t="s">
        <v>319</v>
      </c>
      <c r="B456" s="78"/>
      <c r="C456" s="79"/>
      <c r="D456" s="79"/>
      <c r="E456" s="79"/>
      <c r="F456" s="79"/>
      <c r="G456" s="79"/>
    </row>
    <row r="457" spans="1:7" ht="21.75">
      <c r="A457" s="77" t="s">
        <v>320</v>
      </c>
      <c r="B457" s="78"/>
      <c r="C457" s="79"/>
      <c r="D457" s="79"/>
      <c r="E457" s="79"/>
      <c r="F457" s="79"/>
      <c r="G457" s="79"/>
    </row>
    <row r="458" spans="1:7" ht="21.75">
      <c r="A458" s="77" t="s">
        <v>111</v>
      </c>
      <c r="B458" s="78"/>
      <c r="C458" s="79"/>
      <c r="D458" s="79"/>
      <c r="E458" s="79"/>
      <c r="F458" s="79"/>
      <c r="G458" s="79"/>
    </row>
    <row r="459" spans="1:7" ht="21.75">
      <c r="A459" s="77" t="s">
        <v>50</v>
      </c>
      <c r="B459" s="78"/>
      <c r="C459" s="79"/>
      <c r="D459" s="79"/>
      <c r="E459" s="79"/>
      <c r="F459" s="79"/>
      <c r="G459" s="79"/>
    </row>
    <row r="460" spans="1:7" ht="21.75">
      <c r="A460" s="77" t="s">
        <v>51</v>
      </c>
      <c r="B460" s="78">
        <v>33</v>
      </c>
      <c r="C460" s="79">
        <v>56950</v>
      </c>
      <c r="D460" s="79">
        <v>756804</v>
      </c>
      <c r="E460" s="79">
        <v>56950</v>
      </c>
      <c r="F460" s="79">
        <v>756804</v>
      </c>
      <c r="G460" s="79"/>
    </row>
    <row r="461" spans="1:7" ht="21.75">
      <c r="A461" s="77" t="s">
        <v>52</v>
      </c>
      <c r="B461" s="78"/>
      <c r="C461" s="79"/>
      <c r="D461" s="79"/>
      <c r="E461" s="79"/>
      <c r="F461" s="79"/>
      <c r="G461" s="79"/>
    </row>
    <row r="462" spans="1:7" ht="21.75">
      <c r="A462" s="77" t="s">
        <v>53</v>
      </c>
      <c r="B462" s="78">
        <v>2</v>
      </c>
      <c r="C462" s="79">
        <v>5150</v>
      </c>
      <c r="D462" s="79">
        <v>140085</v>
      </c>
      <c r="E462" s="79">
        <v>5150</v>
      </c>
      <c r="F462" s="79">
        <v>140085</v>
      </c>
      <c r="G462" s="79"/>
    </row>
    <row r="463" spans="1:7" ht="21.75">
      <c r="A463" s="77" t="s">
        <v>91</v>
      </c>
      <c r="B463" s="78"/>
      <c r="C463" s="79"/>
      <c r="D463" s="79"/>
      <c r="E463" s="79"/>
      <c r="F463" s="79"/>
      <c r="G463" s="79"/>
    </row>
    <row r="464" spans="1:7" ht="21.75">
      <c r="A464" s="77" t="s">
        <v>92</v>
      </c>
      <c r="B464" s="78">
        <v>18</v>
      </c>
      <c r="C464" s="79">
        <v>6670</v>
      </c>
      <c r="D464" s="79">
        <v>98455</v>
      </c>
      <c r="E464" s="79">
        <v>6670</v>
      </c>
      <c r="F464" s="79">
        <v>98455</v>
      </c>
      <c r="G464" s="79"/>
    </row>
    <row r="465" spans="1:7" ht="21.75">
      <c r="A465" s="77" t="s">
        <v>54</v>
      </c>
      <c r="B465" s="78">
        <v>1</v>
      </c>
      <c r="C465" s="79">
        <v>10</v>
      </c>
      <c r="D465" s="79">
        <v>240</v>
      </c>
      <c r="E465" s="79">
        <v>10</v>
      </c>
      <c r="F465" s="79">
        <v>240</v>
      </c>
      <c r="G465" s="79"/>
    </row>
    <row r="466" spans="1:7" ht="21.75">
      <c r="A466" s="77" t="s">
        <v>86</v>
      </c>
      <c r="B466" s="78">
        <v>5</v>
      </c>
      <c r="C466" s="91">
        <v>500</v>
      </c>
      <c r="D466" s="79">
        <v>39900</v>
      </c>
      <c r="E466" s="91">
        <v>500</v>
      </c>
      <c r="F466" s="79">
        <v>39900</v>
      </c>
      <c r="G466" s="79"/>
    </row>
    <row r="467" spans="1:7" ht="21.75">
      <c r="A467" s="77" t="s">
        <v>87</v>
      </c>
      <c r="B467" s="78"/>
      <c r="C467" s="91">
        <v>0</v>
      </c>
      <c r="D467" s="79">
        <v>10000</v>
      </c>
      <c r="E467" s="91">
        <v>0</v>
      </c>
      <c r="F467" s="79">
        <v>10000</v>
      </c>
      <c r="G467" s="79"/>
    </row>
    <row r="468" spans="1:7" ht="21.75">
      <c r="A468" s="77" t="s">
        <v>88</v>
      </c>
      <c r="B468" s="78"/>
      <c r="C468" s="91">
        <v>0</v>
      </c>
      <c r="D468" s="79">
        <v>3000</v>
      </c>
      <c r="E468" s="79">
        <v>0</v>
      </c>
      <c r="F468" s="79">
        <v>3000</v>
      </c>
      <c r="G468" s="79"/>
    </row>
    <row r="469" spans="1:7" ht="21.75">
      <c r="A469" s="77" t="s">
        <v>112</v>
      </c>
      <c r="B469" s="78"/>
      <c r="C469" s="79"/>
      <c r="D469" s="79"/>
      <c r="E469" s="79"/>
      <c r="F469" s="79"/>
      <c r="G469" s="79"/>
    </row>
    <row r="470" spans="1:7" ht="21.75">
      <c r="A470" s="77" t="s">
        <v>55</v>
      </c>
      <c r="B470" s="78">
        <v>678</v>
      </c>
      <c r="C470" s="79">
        <v>208601</v>
      </c>
      <c r="D470" s="79">
        <v>1401593</v>
      </c>
      <c r="E470" s="79">
        <v>208601</v>
      </c>
      <c r="F470" s="79">
        <v>1401593</v>
      </c>
      <c r="G470" s="79"/>
    </row>
    <row r="471" spans="1:7" ht="21.75">
      <c r="A471" s="77" t="s">
        <v>113</v>
      </c>
      <c r="B471" s="78"/>
      <c r="C471" s="79"/>
      <c r="D471" s="79"/>
      <c r="E471" s="79"/>
      <c r="F471" s="79"/>
      <c r="G471" s="79"/>
    </row>
    <row r="472" spans="1:7" ht="21.75">
      <c r="A472" s="77" t="s">
        <v>56</v>
      </c>
      <c r="B472" s="80">
        <v>692</v>
      </c>
      <c r="C472" s="79">
        <v>17790</v>
      </c>
      <c r="D472" s="79">
        <v>137880</v>
      </c>
      <c r="E472" s="79">
        <v>17790</v>
      </c>
      <c r="F472" s="79">
        <v>137880</v>
      </c>
      <c r="G472" s="79"/>
    </row>
    <row r="473" spans="1:7" ht="21.75">
      <c r="A473" s="77" t="s">
        <v>195</v>
      </c>
      <c r="B473" s="80"/>
      <c r="C473" s="79">
        <v>0</v>
      </c>
      <c r="D473" s="79">
        <v>4150</v>
      </c>
      <c r="E473" s="79">
        <v>0</v>
      </c>
      <c r="F473" s="79">
        <v>4150</v>
      </c>
      <c r="G473" s="79"/>
    </row>
    <row r="474" spans="1:7" ht="21.75">
      <c r="A474" s="77" t="s">
        <v>196</v>
      </c>
      <c r="B474" s="78"/>
      <c r="C474" s="91">
        <v>0</v>
      </c>
      <c r="D474" s="91">
        <v>18680</v>
      </c>
      <c r="E474" s="91">
        <v>0</v>
      </c>
      <c r="F474" s="91">
        <v>18680</v>
      </c>
      <c r="G474" s="79"/>
    </row>
    <row r="475" spans="1:7" ht="21.75">
      <c r="A475" s="77" t="s">
        <v>334</v>
      </c>
      <c r="B475" s="78"/>
      <c r="C475" s="79"/>
      <c r="D475" s="79"/>
      <c r="E475" s="79"/>
      <c r="F475" s="79"/>
      <c r="G475" s="79"/>
    </row>
    <row r="476" spans="1:7" ht="21.75">
      <c r="A476" s="77" t="s">
        <v>197</v>
      </c>
      <c r="B476" s="72"/>
      <c r="C476" s="141">
        <v>0</v>
      </c>
      <c r="D476" s="94">
        <v>40060</v>
      </c>
      <c r="E476" s="94">
        <v>0</v>
      </c>
      <c r="F476" s="94">
        <v>40060</v>
      </c>
      <c r="G476" s="94"/>
    </row>
    <row r="477" spans="1:7" ht="21.75">
      <c r="A477" s="54" t="s">
        <v>90</v>
      </c>
      <c r="B477" s="93">
        <f aca="true" t="shared" si="23" ref="B477:G477">SUM(B448:B476)</f>
        <v>4470</v>
      </c>
      <c r="C477" s="73">
        <f t="shared" si="23"/>
        <v>1172983.5</v>
      </c>
      <c r="D477" s="73">
        <f t="shared" si="23"/>
        <v>8485270.5</v>
      </c>
      <c r="E477" s="94">
        <f t="shared" si="23"/>
        <v>1172983.5</v>
      </c>
      <c r="F477" s="94">
        <f t="shared" si="23"/>
        <v>8485270.5</v>
      </c>
      <c r="G477" s="94">
        <f t="shared" si="23"/>
        <v>0</v>
      </c>
    </row>
    <row r="478" spans="1:7" ht="21.75">
      <c r="A478" s="147" t="s">
        <v>70</v>
      </c>
      <c r="B478" s="147"/>
      <c r="C478" s="147"/>
      <c r="D478" s="147"/>
      <c r="E478" s="147"/>
      <c r="F478" s="147"/>
      <c r="G478" s="147"/>
    </row>
    <row r="479" spans="1:7" ht="21.75">
      <c r="A479" s="98"/>
      <c r="B479" s="99"/>
      <c r="C479" s="100"/>
      <c r="D479" s="100"/>
      <c r="E479" s="100"/>
      <c r="F479" s="100"/>
      <c r="G479" s="101"/>
    </row>
    <row r="480" spans="1:7" ht="21.75">
      <c r="A480" s="68"/>
      <c r="B480" s="69" t="s">
        <v>78</v>
      </c>
      <c r="C480" s="146" t="s">
        <v>31</v>
      </c>
      <c r="D480" s="146"/>
      <c r="E480" s="146" t="s">
        <v>32</v>
      </c>
      <c r="F480" s="146"/>
      <c r="G480" s="102" t="s">
        <v>33</v>
      </c>
    </row>
    <row r="481" spans="1:7" ht="21.75">
      <c r="A481" s="72" t="s">
        <v>35</v>
      </c>
      <c r="B481" s="72" t="s">
        <v>79</v>
      </c>
      <c r="C481" s="73" t="s">
        <v>9</v>
      </c>
      <c r="D481" s="73" t="s">
        <v>36</v>
      </c>
      <c r="E481" s="73" t="s">
        <v>9</v>
      </c>
      <c r="F481" s="73" t="s">
        <v>36</v>
      </c>
      <c r="G481" s="73" t="s">
        <v>34</v>
      </c>
    </row>
    <row r="482" spans="1:7" ht="21.75">
      <c r="A482" s="74" t="s">
        <v>114</v>
      </c>
      <c r="B482" s="75"/>
      <c r="C482" s="76"/>
      <c r="D482" s="76"/>
      <c r="E482" s="76"/>
      <c r="F482" s="76"/>
      <c r="G482" s="76"/>
    </row>
    <row r="483" spans="1:7" ht="21.75">
      <c r="A483" s="77" t="s">
        <v>82</v>
      </c>
      <c r="B483" s="78">
        <v>3</v>
      </c>
      <c r="C483" s="79">
        <v>71128</v>
      </c>
      <c r="D483" s="79">
        <v>506896</v>
      </c>
      <c r="E483" s="79">
        <v>71128</v>
      </c>
      <c r="F483" s="79">
        <v>506896</v>
      </c>
      <c r="G483" s="79"/>
    </row>
    <row r="484" spans="1:7" ht="21.75">
      <c r="A484" s="77" t="s">
        <v>59</v>
      </c>
      <c r="B484" s="78"/>
      <c r="C484" s="91"/>
      <c r="D484" s="91"/>
      <c r="E484" s="91"/>
      <c r="F484" s="91"/>
      <c r="G484" s="79"/>
    </row>
    <row r="485" spans="1:7" ht="21.75">
      <c r="A485" s="87" t="s">
        <v>60</v>
      </c>
      <c r="B485" s="88"/>
      <c r="C485" s="89">
        <v>0</v>
      </c>
      <c r="D485" s="89">
        <v>215393.36</v>
      </c>
      <c r="E485" s="89">
        <v>0</v>
      </c>
      <c r="F485" s="89">
        <v>215393.36</v>
      </c>
      <c r="G485" s="89"/>
    </row>
    <row r="486" spans="1:7" ht="21.75">
      <c r="A486" s="110" t="s">
        <v>61</v>
      </c>
      <c r="B486" s="106">
        <f>SUM(B478:B485)</f>
        <v>3</v>
      </c>
      <c r="C486" s="86">
        <f>SUM(C483:C485)</f>
        <v>71128</v>
      </c>
      <c r="D486" s="86">
        <f>SUM(D483:D485)</f>
        <v>722289.36</v>
      </c>
      <c r="E486" s="86">
        <f>SUM(E483:E485)</f>
        <v>71128</v>
      </c>
      <c r="F486" s="86">
        <f>SUM(F483:F485)</f>
        <v>722289.36</v>
      </c>
      <c r="G486" s="86">
        <f>SUM(G482:G485)</f>
        <v>0</v>
      </c>
    </row>
    <row r="487" spans="1:7" ht="21.75">
      <c r="A487" s="87" t="s">
        <v>115</v>
      </c>
      <c r="B487" s="88"/>
      <c r="C487" s="89"/>
      <c r="D487" s="89"/>
      <c r="E487" s="89"/>
      <c r="F487" s="89"/>
      <c r="G487" s="89"/>
    </row>
    <row r="488" spans="1:7" ht="21.75">
      <c r="A488" s="107" t="s">
        <v>62</v>
      </c>
      <c r="B488" s="108">
        <v>1</v>
      </c>
      <c r="C488" s="109">
        <v>800</v>
      </c>
      <c r="D488" s="109">
        <v>578909.78</v>
      </c>
      <c r="E488" s="109">
        <v>800</v>
      </c>
      <c r="F488" s="91">
        <v>578909.78</v>
      </c>
      <c r="G488" s="79"/>
    </row>
    <row r="489" spans="1:7" ht="21.75">
      <c r="A489" s="77" t="s">
        <v>63</v>
      </c>
      <c r="B489" s="122"/>
      <c r="C489" s="109"/>
      <c r="D489" s="109"/>
      <c r="E489" s="109"/>
      <c r="F489" s="91"/>
      <c r="G489" s="79"/>
    </row>
    <row r="490" spans="1:7" ht="21.75">
      <c r="A490" s="77" t="s">
        <v>101</v>
      </c>
      <c r="B490" s="78">
        <v>187</v>
      </c>
      <c r="C490" s="79">
        <v>28449</v>
      </c>
      <c r="D490" s="79">
        <v>7947953.64</v>
      </c>
      <c r="E490" s="79">
        <v>28449</v>
      </c>
      <c r="F490" s="79">
        <v>7947953.64</v>
      </c>
      <c r="G490" s="79"/>
    </row>
    <row r="491" spans="1:7" ht="21.75">
      <c r="A491" s="77" t="s">
        <v>227</v>
      </c>
      <c r="B491" s="72">
        <v>2</v>
      </c>
      <c r="C491" s="94">
        <v>20666.68</v>
      </c>
      <c r="D491" s="94">
        <v>136910.5</v>
      </c>
      <c r="E491" s="94">
        <v>20666.68</v>
      </c>
      <c r="F491" s="94">
        <v>136910.5</v>
      </c>
      <c r="G491" s="94"/>
    </row>
    <row r="492" spans="1:7" ht="21.75">
      <c r="A492" s="110" t="s">
        <v>66</v>
      </c>
      <c r="B492" s="72">
        <f aca="true" t="shared" si="24" ref="B492:G492">SUM(B488:B491)</f>
        <v>190</v>
      </c>
      <c r="C492" s="73">
        <f t="shared" si="24"/>
        <v>49915.68</v>
      </c>
      <c r="D492" s="73">
        <f t="shared" si="24"/>
        <v>8663773.92</v>
      </c>
      <c r="E492" s="73">
        <f t="shared" si="24"/>
        <v>49915.68</v>
      </c>
      <c r="F492" s="73">
        <f t="shared" si="24"/>
        <v>8663773.92</v>
      </c>
      <c r="G492" s="86">
        <f t="shared" si="24"/>
        <v>0</v>
      </c>
    </row>
    <row r="493" spans="1:7" ht="21.75">
      <c r="A493" s="110" t="s">
        <v>67</v>
      </c>
      <c r="B493" s="111">
        <f aca="true" t="shared" si="25" ref="B493:G493">SUM(B445+B477+B486+B492)</f>
        <v>6126</v>
      </c>
      <c r="C493" s="70">
        <f t="shared" si="25"/>
        <v>35745638.730000004</v>
      </c>
      <c r="D493" s="70">
        <f t="shared" si="25"/>
        <v>149520109.67</v>
      </c>
      <c r="E493" s="70">
        <f t="shared" si="25"/>
        <v>35745638.730000004</v>
      </c>
      <c r="F493" s="70">
        <f t="shared" si="25"/>
        <v>149520109.67</v>
      </c>
      <c r="G493" s="70">
        <f t="shared" si="25"/>
        <v>0</v>
      </c>
    </row>
    <row r="494" spans="1:7" ht="21.75">
      <c r="A494" s="110" t="s">
        <v>174</v>
      </c>
      <c r="B494" s="106"/>
      <c r="C494" s="86">
        <v>26909.92</v>
      </c>
      <c r="D494" s="86">
        <v>78288.23</v>
      </c>
      <c r="E494" s="86">
        <v>26909.92</v>
      </c>
      <c r="F494" s="86">
        <v>78288.23</v>
      </c>
      <c r="G494" s="86"/>
    </row>
    <row r="495" spans="1:7" ht="22.5" thickBot="1">
      <c r="A495" s="112" t="s">
        <v>69</v>
      </c>
      <c r="B495" s="113">
        <f>+B493</f>
        <v>6126</v>
      </c>
      <c r="C495" s="114">
        <f>C493-C494</f>
        <v>35718728.81</v>
      </c>
      <c r="D495" s="114">
        <f>D493-D494</f>
        <v>149441821.44</v>
      </c>
      <c r="E495" s="114">
        <f>E493-E494</f>
        <v>35718728.81</v>
      </c>
      <c r="F495" s="114">
        <f>F493-F494</f>
        <v>149441821.44</v>
      </c>
      <c r="G495" s="114">
        <f>G493-G494</f>
        <v>0</v>
      </c>
    </row>
    <row r="496" spans="1:7" ht="22.5" thickTop="1">
      <c r="A496" s="135"/>
      <c r="B496" s="136"/>
      <c r="C496" s="97"/>
      <c r="D496" s="97"/>
      <c r="E496" s="97"/>
      <c r="F496" s="97"/>
      <c r="G496" s="97"/>
    </row>
    <row r="497" spans="1:7" ht="21.75">
      <c r="A497" s="134"/>
      <c r="B497" s="115"/>
      <c r="C497" s="97"/>
      <c r="D497" s="97"/>
      <c r="E497" s="97"/>
      <c r="F497" s="97"/>
      <c r="G497" s="97"/>
    </row>
    <row r="498" spans="1:7" ht="21.75">
      <c r="A498" s="64"/>
      <c r="B498" s="66"/>
      <c r="C498" s="97"/>
      <c r="D498" s="97" t="s">
        <v>12</v>
      </c>
      <c r="E498" s="97"/>
      <c r="F498" s="97"/>
      <c r="G498" s="97"/>
    </row>
    <row r="499" spans="1:7" ht="21.75">
      <c r="A499" s="64" t="s">
        <v>324</v>
      </c>
      <c r="B499" s="66"/>
      <c r="C499" s="97"/>
      <c r="D499" s="97" t="s">
        <v>325</v>
      </c>
      <c r="E499" s="97"/>
      <c r="F499" s="97"/>
      <c r="G499" s="97"/>
    </row>
    <row r="500" spans="1:7" ht="21.75">
      <c r="A500" s="128" t="s">
        <v>222</v>
      </c>
      <c r="B500" s="129"/>
      <c r="C500" s="67"/>
      <c r="D500" s="97" t="s">
        <v>11</v>
      </c>
      <c r="E500" s="97"/>
      <c r="F500" s="97"/>
      <c r="G500" s="97"/>
    </row>
    <row r="501" spans="1:7" ht="21.75">
      <c r="A501" s="64"/>
      <c r="B501" s="66"/>
      <c r="C501" s="67"/>
      <c r="D501" s="97" t="s">
        <v>10</v>
      </c>
      <c r="E501" s="97"/>
      <c r="F501" s="97"/>
      <c r="G501" s="97"/>
    </row>
    <row r="502" spans="1:7" ht="21.75">
      <c r="A502" s="64"/>
      <c r="B502" s="66"/>
      <c r="C502" s="67"/>
      <c r="D502" s="97"/>
      <c r="E502" s="97"/>
      <c r="F502" s="97"/>
      <c r="G502" s="97"/>
    </row>
    <row r="503" spans="1:7" ht="21.75">
      <c r="A503" s="134" t="s">
        <v>322</v>
      </c>
      <c r="B503" s="115"/>
      <c r="C503" s="97"/>
      <c r="D503" s="97"/>
      <c r="E503" s="97"/>
      <c r="F503" s="97"/>
      <c r="G503" s="97"/>
    </row>
    <row r="504" spans="1:7" ht="21.75">
      <c r="A504" s="95" t="s">
        <v>340</v>
      </c>
      <c r="B504" s="137" t="s">
        <v>78</v>
      </c>
      <c r="C504" s="97">
        <v>35718728.81</v>
      </c>
      <c r="D504" s="97"/>
      <c r="E504" s="97"/>
      <c r="F504" s="97"/>
      <c r="G504" s="97"/>
    </row>
    <row r="505" spans="1:7" ht="21.75">
      <c r="A505" s="95" t="s">
        <v>329</v>
      </c>
      <c r="B505" s="137" t="s">
        <v>78</v>
      </c>
      <c r="C505" s="97">
        <v>35698062.13</v>
      </c>
      <c r="D505" s="97"/>
      <c r="E505" s="97"/>
      <c r="F505" s="97"/>
      <c r="G505" s="97"/>
    </row>
    <row r="506" spans="1:7" ht="22.5" thickBot="1">
      <c r="A506" s="95" t="s">
        <v>357</v>
      </c>
      <c r="B506" s="115"/>
      <c r="C506" s="138">
        <f>SUM(C504-C505)</f>
        <v>20666.679999999702</v>
      </c>
      <c r="D506" s="97"/>
      <c r="E506" s="97"/>
      <c r="F506" s="97"/>
      <c r="G506" s="97"/>
    </row>
    <row r="507" spans="1:7" ht="22.5" thickTop="1">
      <c r="A507" s="95"/>
      <c r="B507" s="115"/>
      <c r="C507" s="97"/>
      <c r="D507" s="97"/>
      <c r="E507" s="97"/>
      <c r="F507" s="97"/>
      <c r="G507" s="97"/>
    </row>
    <row r="508" spans="1:7" ht="23.25">
      <c r="A508" s="145" t="s">
        <v>58</v>
      </c>
      <c r="B508" s="145"/>
      <c r="C508" s="145"/>
      <c r="D508" s="145"/>
      <c r="E508" s="145"/>
      <c r="F508" s="145"/>
      <c r="G508" s="145"/>
    </row>
    <row r="509" spans="1:7" ht="23.25">
      <c r="A509" s="145" t="s">
        <v>360</v>
      </c>
      <c r="B509" s="145"/>
      <c r="C509" s="145"/>
      <c r="D509" s="145"/>
      <c r="E509" s="145"/>
      <c r="F509" s="145"/>
      <c r="G509" s="145"/>
    </row>
    <row r="510" spans="1:7" ht="21">
      <c r="A510" s="3"/>
      <c r="B510" s="18"/>
      <c r="C510" s="4"/>
      <c r="D510" s="4"/>
      <c r="E510" s="4"/>
      <c r="F510" s="4"/>
      <c r="G510" s="4"/>
    </row>
    <row r="511" spans="1:7" ht="21.75">
      <c r="A511" s="68"/>
      <c r="B511" s="69" t="s">
        <v>78</v>
      </c>
      <c r="C511" s="146" t="s">
        <v>31</v>
      </c>
      <c r="D511" s="146"/>
      <c r="E511" s="146" t="s">
        <v>32</v>
      </c>
      <c r="F511" s="146"/>
      <c r="G511" s="71" t="s">
        <v>33</v>
      </c>
    </row>
    <row r="512" spans="1:7" ht="21.75">
      <c r="A512" s="72" t="s">
        <v>35</v>
      </c>
      <c r="B512" s="72" t="s">
        <v>79</v>
      </c>
      <c r="C512" s="73" t="s">
        <v>9</v>
      </c>
      <c r="D512" s="73" t="s">
        <v>36</v>
      </c>
      <c r="E512" s="73" t="s">
        <v>9</v>
      </c>
      <c r="F512" s="73" t="s">
        <v>36</v>
      </c>
      <c r="G512" s="73" t="s">
        <v>34</v>
      </c>
    </row>
    <row r="513" spans="1:7" ht="21.75">
      <c r="A513" s="74" t="s">
        <v>108</v>
      </c>
      <c r="B513" s="75"/>
      <c r="C513" s="76"/>
      <c r="D513" s="76"/>
      <c r="E513" s="76"/>
      <c r="F513" s="76"/>
      <c r="G513" s="76"/>
    </row>
    <row r="514" spans="1:7" ht="21.75">
      <c r="A514" s="77" t="s">
        <v>37</v>
      </c>
      <c r="B514" s="78">
        <v>295</v>
      </c>
      <c r="C514" s="79">
        <v>21869797.21</v>
      </c>
      <c r="D514" s="79">
        <v>137658245.6</v>
      </c>
      <c r="E514" s="79">
        <v>21869797.21</v>
      </c>
      <c r="F514" s="79">
        <v>137658245.6</v>
      </c>
      <c r="G514" s="79"/>
    </row>
    <row r="515" spans="1:7" ht="21.75">
      <c r="A515" s="77" t="s">
        <v>39</v>
      </c>
      <c r="B515" s="80">
        <v>500</v>
      </c>
      <c r="C515" s="79">
        <v>350925.7</v>
      </c>
      <c r="D515" s="79">
        <v>1918474.6</v>
      </c>
      <c r="E515" s="79">
        <v>350925.7</v>
      </c>
      <c r="F515" s="79">
        <v>1918474.6</v>
      </c>
      <c r="G515" s="79"/>
    </row>
    <row r="516" spans="1:7" ht="21.75">
      <c r="A516" s="77" t="s">
        <v>41</v>
      </c>
      <c r="B516" s="78">
        <v>195</v>
      </c>
      <c r="C516" s="79">
        <v>832030</v>
      </c>
      <c r="D516" s="79">
        <v>14313204</v>
      </c>
      <c r="E516" s="79">
        <v>832030</v>
      </c>
      <c r="F516" s="79">
        <v>14313204</v>
      </c>
      <c r="G516" s="140"/>
    </row>
    <row r="517" spans="1:7" ht="21.75">
      <c r="A517" s="77" t="s">
        <v>271</v>
      </c>
      <c r="B517" s="69">
        <v>7</v>
      </c>
      <c r="C517" s="130">
        <v>111131.77</v>
      </c>
      <c r="D517" s="130">
        <v>922736.37</v>
      </c>
      <c r="E517" s="130">
        <v>111131.77</v>
      </c>
      <c r="F517" s="130">
        <v>922736.37</v>
      </c>
      <c r="G517" s="130"/>
    </row>
    <row r="518" spans="1:7" ht="21.75">
      <c r="A518" s="110" t="s">
        <v>44</v>
      </c>
      <c r="B518" s="85">
        <f aca="true" t="shared" si="26" ref="B518:G518">SUM(B514:B517)</f>
        <v>997</v>
      </c>
      <c r="C518" s="86">
        <f t="shared" si="26"/>
        <v>23163884.68</v>
      </c>
      <c r="D518" s="86">
        <f t="shared" si="26"/>
        <v>154812660.57</v>
      </c>
      <c r="E518" s="86">
        <f t="shared" si="26"/>
        <v>23163884.68</v>
      </c>
      <c r="F518" s="86">
        <f t="shared" si="26"/>
        <v>154812660.57</v>
      </c>
      <c r="G518" s="86">
        <f t="shared" si="26"/>
        <v>0</v>
      </c>
    </row>
    <row r="519" spans="1:7" ht="21.75">
      <c r="A519" s="87" t="s">
        <v>321</v>
      </c>
      <c r="B519" s="88"/>
      <c r="C519" s="89"/>
      <c r="D519" s="89"/>
      <c r="E519" s="89"/>
      <c r="F519" s="89"/>
      <c r="G519" s="89"/>
    </row>
    <row r="520" spans="1:7" ht="21.75">
      <c r="A520" s="77" t="s">
        <v>110</v>
      </c>
      <c r="B520" s="78"/>
      <c r="C520" s="79"/>
      <c r="D520" s="79"/>
      <c r="E520" s="79"/>
      <c r="F520" s="79"/>
      <c r="G520" s="79"/>
    </row>
    <row r="521" spans="1:7" ht="21.75">
      <c r="A521" s="77" t="s">
        <v>45</v>
      </c>
      <c r="B521" s="80">
        <v>2170</v>
      </c>
      <c r="C521" s="79">
        <v>655000</v>
      </c>
      <c r="D521" s="79">
        <v>4997520</v>
      </c>
      <c r="E521" s="79">
        <v>655000</v>
      </c>
      <c r="F521" s="79">
        <v>4997520</v>
      </c>
      <c r="G521" s="79"/>
    </row>
    <row r="522" spans="1:7" ht="21.75">
      <c r="A522" s="77" t="s">
        <v>46</v>
      </c>
      <c r="B522" s="78">
        <v>141</v>
      </c>
      <c r="C522" s="79">
        <v>59750</v>
      </c>
      <c r="D522" s="79">
        <v>371000</v>
      </c>
      <c r="E522" s="79">
        <v>59750</v>
      </c>
      <c r="F522" s="79">
        <v>371000</v>
      </c>
      <c r="G522" s="79"/>
    </row>
    <row r="523" spans="1:7" ht="21.75">
      <c r="A523" s="77" t="s">
        <v>99</v>
      </c>
      <c r="B523" s="78"/>
      <c r="C523" s="79"/>
      <c r="D523" s="79"/>
      <c r="E523" s="79"/>
      <c r="F523" s="79"/>
      <c r="G523" s="79"/>
    </row>
    <row r="524" spans="1:7" ht="21.75">
      <c r="A524" s="77" t="s">
        <v>100</v>
      </c>
      <c r="B524" s="78">
        <v>12</v>
      </c>
      <c r="C524" s="79">
        <v>15000</v>
      </c>
      <c r="D524" s="79">
        <v>356750</v>
      </c>
      <c r="E524" s="79">
        <v>15000</v>
      </c>
      <c r="F524" s="79">
        <v>356750</v>
      </c>
      <c r="G524" s="79"/>
    </row>
    <row r="525" spans="1:7" ht="21.75">
      <c r="A525" s="77" t="s">
        <v>107</v>
      </c>
      <c r="B525" s="78">
        <v>5</v>
      </c>
      <c r="C525" s="79">
        <v>2078.5</v>
      </c>
      <c r="D525" s="79">
        <v>91822</v>
      </c>
      <c r="E525" s="79">
        <v>2078.5</v>
      </c>
      <c r="F525" s="79">
        <v>91822</v>
      </c>
      <c r="G525" s="79"/>
    </row>
    <row r="526" spans="1:7" ht="21.75">
      <c r="A526" s="77" t="s">
        <v>48</v>
      </c>
      <c r="B526" s="78"/>
      <c r="C526" s="79"/>
      <c r="D526" s="79"/>
      <c r="E526" s="79"/>
      <c r="F526" s="79"/>
      <c r="G526" s="79"/>
    </row>
    <row r="527" spans="1:7" ht="21.75">
      <c r="A527" s="77" t="s">
        <v>49</v>
      </c>
      <c r="B527" s="80">
        <v>1258</v>
      </c>
      <c r="C527" s="79">
        <v>123410</v>
      </c>
      <c r="D527" s="79">
        <v>868120</v>
      </c>
      <c r="E527" s="79">
        <v>123410</v>
      </c>
      <c r="F527" s="79">
        <v>868120</v>
      </c>
      <c r="G527" s="79"/>
    </row>
    <row r="528" spans="1:7" ht="21.75">
      <c r="A528" s="77" t="s">
        <v>116</v>
      </c>
      <c r="B528" s="78">
        <v>16</v>
      </c>
      <c r="C528" s="79">
        <v>610</v>
      </c>
      <c r="D528" s="79">
        <v>5060</v>
      </c>
      <c r="E528" s="79">
        <v>610</v>
      </c>
      <c r="F528" s="79">
        <v>5060</v>
      </c>
      <c r="G528" s="79"/>
    </row>
    <row r="529" spans="1:7" ht="21.75">
      <c r="A529" s="77" t="s">
        <v>319</v>
      </c>
      <c r="B529" s="78"/>
      <c r="C529" s="79"/>
      <c r="D529" s="79"/>
      <c r="E529" s="79"/>
      <c r="F529" s="79"/>
      <c r="G529" s="79"/>
    </row>
    <row r="530" spans="1:7" ht="21.75">
      <c r="A530" s="77" t="s">
        <v>320</v>
      </c>
      <c r="B530" s="78"/>
      <c r="C530" s="79"/>
      <c r="D530" s="79"/>
      <c r="E530" s="79"/>
      <c r="F530" s="79"/>
      <c r="G530" s="79"/>
    </row>
    <row r="531" spans="1:7" ht="21.75">
      <c r="A531" s="77" t="s">
        <v>111</v>
      </c>
      <c r="B531" s="78"/>
      <c r="C531" s="79"/>
      <c r="D531" s="79"/>
      <c r="E531" s="79"/>
      <c r="F531" s="79"/>
      <c r="G531" s="79"/>
    </row>
    <row r="532" spans="1:7" ht="21.75">
      <c r="A532" s="77" t="s">
        <v>50</v>
      </c>
      <c r="B532" s="78"/>
      <c r="C532" s="79"/>
      <c r="D532" s="79"/>
      <c r="E532" s="79"/>
      <c r="F532" s="79"/>
      <c r="G532" s="79"/>
    </row>
    <row r="533" spans="1:7" ht="21.75">
      <c r="A533" s="77" t="s">
        <v>51</v>
      </c>
      <c r="B533" s="78">
        <v>90</v>
      </c>
      <c r="C533" s="79">
        <v>164915</v>
      </c>
      <c r="D533" s="79">
        <v>921719</v>
      </c>
      <c r="E533" s="79">
        <v>164915</v>
      </c>
      <c r="F533" s="79">
        <v>921719</v>
      </c>
      <c r="G533" s="79"/>
    </row>
    <row r="534" spans="1:7" ht="21.75">
      <c r="A534" s="77" t="s">
        <v>52</v>
      </c>
      <c r="B534" s="78"/>
      <c r="C534" s="79"/>
      <c r="D534" s="79"/>
      <c r="E534" s="79"/>
      <c r="F534" s="79"/>
      <c r="G534" s="79"/>
    </row>
    <row r="535" spans="1:7" ht="21.75">
      <c r="A535" s="77" t="s">
        <v>53</v>
      </c>
      <c r="B535" s="78">
        <v>18</v>
      </c>
      <c r="C535" s="79">
        <v>56465</v>
      </c>
      <c r="D535" s="79">
        <v>196550</v>
      </c>
      <c r="E535" s="79">
        <v>56465</v>
      </c>
      <c r="F535" s="79">
        <v>196550</v>
      </c>
      <c r="G535" s="79"/>
    </row>
    <row r="536" spans="1:7" ht="21.75">
      <c r="A536" s="77" t="s">
        <v>91</v>
      </c>
      <c r="B536" s="78"/>
      <c r="C536" s="79"/>
      <c r="D536" s="79"/>
      <c r="E536" s="79"/>
      <c r="F536" s="79"/>
      <c r="G536" s="79"/>
    </row>
    <row r="537" spans="1:7" ht="21.75">
      <c r="A537" s="77" t="s">
        <v>92</v>
      </c>
      <c r="B537" s="78">
        <v>34</v>
      </c>
      <c r="C537" s="79">
        <v>22100</v>
      </c>
      <c r="D537" s="79">
        <v>120555</v>
      </c>
      <c r="E537" s="79">
        <v>22100</v>
      </c>
      <c r="F537" s="79">
        <v>120555</v>
      </c>
      <c r="G537" s="79"/>
    </row>
    <row r="538" spans="1:7" ht="21.75">
      <c r="A538" s="77" t="s">
        <v>54</v>
      </c>
      <c r="B538" s="78">
        <v>3</v>
      </c>
      <c r="C538" s="79">
        <v>30</v>
      </c>
      <c r="D538" s="79">
        <v>270</v>
      </c>
      <c r="E538" s="79">
        <v>30</v>
      </c>
      <c r="F538" s="79">
        <v>270</v>
      </c>
      <c r="G538" s="79"/>
    </row>
    <row r="539" spans="1:7" ht="21.75">
      <c r="A539" s="77" t="s">
        <v>86</v>
      </c>
      <c r="B539" s="78">
        <v>1</v>
      </c>
      <c r="C539" s="91">
        <v>100</v>
      </c>
      <c r="D539" s="79">
        <v>40000</v>
      </c>
      <c r="E539" s="91">
        <v>100</v>
      </c>
      <c r="F539" s="79">
        <v>40000</v>
      </c>
      <c r="G539" s="79"/>
    </row>
    <row r="540" spans="1:7" ht="21.75">
      <c r="A540" s="77" t="s">
        <v>87</v>
      </c>
      <c r="B540" s="78">
        <v>1</v>
      </c>
      <c r="C540" s="91">
        <v>10000</v>
      </c>
      <c r="D540" s="79">
        <v>20000</v>
      </c>
      <c r="E540" s="91">
        <v>10000</v>
      </c>
      <c r="F540" s="79">
        <v>20000</v>
      </c>
      <c r="G540" s="79"/>
    </row>
    <row r="541" spans="1:7" ht="21.75">
      <c r="A541" s="77" t="s">
        <v>88</v>
      </c>
      <c r="B541" s="78"/>
      <c r="C541" s="91">
        <v>0</v>
      </c>
      <c r="D541" s="79">
        <v>3000</v>
      </c>
      <c r="E541" s="79">
        <v>0</v>
      </c>
      <c r="F541" s="79">
        <v>3000</v>
      </c>
      <c r="G541" s="79"/>
    </row>
    <row r="542" spans="1:7" ht="21.75">
      <c r="A542" s="77" t="s">
        <v>112</v>
      </c>
      <c r="B542" s="78"/>
      <c r="C542" s="79"/>
      <c r="D542" s="79"/>
      <c r="E542" s="79"/>
      <c r="F542" s="79"/>
      <c r="G542" s="79"/>
    </row>
    <row r="543" spans="1:7" ht="21.75">
      <c r="A543" s="77" t="s">
        <v>55</v>
      </c>
      <c r="B543" s="78">
        <v>639</v>
      </c>
      <c r="C543" s="79">
        <v>201946</v>
      </c>
      <c r="D543" s="79">
        <v>1603539</v>
      </c>
      <c r="E543" s="79">
        <v>201946</v>
      </c>
      <c r="F543" s="79">
        <v>1603539</v>
      </c>
      <c r="G543" s="79"/>
    </row>
    <row r="544" spans="1:7" ht="21.75">
      <c r="A544" s="77" t="s">
        <v>113</v>
      </c>
      <c r="B544" s="78"/>
      <c r="C544" s="79"/>
      <c r="D544" s="79"/>
      <c r="E544" s="79"/>
      <c r="F544" s="79"/>
      <c r="G544" s="79"/>
    </row>
    <row r="545" spans="1:7" ht="21.75">
      <c r="A545" s="77" t="s">
        <v>56</v>
      </c>
      <c r="B545" s="80">
        <v>813</v>
      </c>
      <c r="C545" s="79">
        <v>20950</v>
      </c>
      <c r="D545" s="79">
        <v>158830</v>
      </c>
      <c r="E545" s="79">
        <v>20950</v>
      </c>
      <c r="F545" s="79">
        <v>158830</v>
      </c>
      <c r="G545" s="79"/>
    </row>
    <row r="546" spans="1:7" ht="21.75">
      <c r="A546" s="77" t="s">
        <v>195</v>
      </c>
      <c r="B546" s="80">
        <v>2</v>
      </c>
      <c r="C546" s="79">
        <v>450</v>
      </c>
      <c r="D546" s="79">
        <v>4600</v>
      </c>
      <c r="E546" s="79">
        <v>450</v>
      </c>
      <c r="F546" s="79">
        <v>4600</v>
      </c>
      <c r="G546" s="79"/>
    </row>
    <row r="547" spans="1:7" ht="21.75">
      <c r="A547" s="77" t="s">
        <v>196</v>
      </c>
      <c r="B547" s="78"/>
      <c r="C547" s="91">
        <v>0</v>
      </c>
      <c r="D547" s="91">
        <v>18680</v>
      </c>
      <c r="E547" s="91">
        <v>0</v>
      </c>
      <c r="F547" s="91">
        <v>18680</v>
      </c>
      <c r="G547" s="79"/>
    </row>
    <row r="548" spans="1:7" ht="21.75">
      <c r="A548" s="77" t="s">
        <v>334</v>
      </c>
      <c r="B548" s="78"/>
      <c r="C548" s="79"/>
      <c r="D548" s="79"/>
      <c r="E548" s="79"/>
      <c r="F548" s="79"/>
      <c r="G548" s="79"/>
    </row>
    <row r="549" spans="1:7" ht="21.75">
      <c r="A549" s="77" t="s">
        <v>197</v>
      </c>
      <c r="B549" s="72">
        <v>2</v>
      </c>
      <c r="C549" s="141">
        <v>7300</v>
      </c>
      <c r="D549" s="94">
        <v>47360</v>
      </c>
      <c r="E549" s="94">
        <v>7300</v>
      </c>
      <c r="F549" s="94">
        <v>47360</v>
      </c>
      <c r="G549" s="94"/>
    </row>
    <row r="550" spans="1:7" ht="21.75">
      <c r="A550" s="54" t="s">
        <v>90</v>
      </c>
      <c r="B550" s="93">
        <f aca="true" t="shared" si="27" ref="B550:G550">SUM(B521:B549)</f>
        <v>5205</v>
      </c>
      <c r="C550" s="73">
        <f t="shared" si="27"/>
        <v>1340104.5</v>
      </c>
      <c r="D550" s="73">
        <f t="shared" si="27"/>
        <v>9825375</v>
      </c>
      <c r="E550" s="94">
        <f t="shared" si="27"/>
        <v>1340104.5</v>
      </c>
      <c r="F550" s="94">
        <f t="shared" si="27"/>
        <v>9825375</v>
      </c>
      <c r="G550" s="94">
        <f t="shared" si="27"/>
        <v>0</v>
      </c>
    </row>
    <row r="551" spans="1:7" ht="21.75">
      <c r="A551" s="147" t="s">
        <v>70</v>
      </c>
      <c r="B551" s="147"/>
      <c r="C551" s="147"/>
      <c r="D551" s="147"/>
      <c r="E551" s="147"/>
      <c r="F551" s="147"/>
      <c r="G551" s="147"/>
    </row>
    <row r="552" spans="1:7" ht="21.75">
      <c r="A552" s="98"/>
      <c r="B552" s="99"/>
      <c r="C552" s="100"/>
      <c r="D552" s="100"/>
      <c r="E552" s="100"/>
      <c r="F552" s="100"/>
      <c r="G552" s="101"/>
    </row>
    <row r="553" spans="1:7" ht="21.75">
      <c r="A553" s="68"/>
      <c r="B553" s="69" t="s">
        <v>78</v>
      </c>
      <c r="C553" s="146" t="s">
        <v>31</v>
      </c>
      <c r="D553" s="146"/>
      <c r="E553" s="146" t="s">
        <v>32</v>
      </c>
      <c r="F553" s="146"/>
      <c r="G553" s="102" t="s">
        <v>33</v>
      </c>
    </row>
    <row r="554" spans="1:7" ht="21.75">
      <c r="A554" s="72" t="s">
        <v>35</v>
      </c>
      <c r="B554" s="72" t="s">
        <v>79</v>
      </c>
      <c r="C554" s="73" t="s">
        <v>9</v>
      </c>
      <c r="D554" s="73" t="s">
        <v>36</v>
      </c>
      <c r="E554" s="73" t="s">
        <v>9</v>
      </c>
      <c r="F554" s="73" t="s">
        <v>36</v>
      </c>
      <c r="G554" s="73" t="s">
        <v>34</v>
      </c>
    </row>
    <row r="555" spans="1:7" ht="21.75">
      <c r="A555" s="74" t="s">
        <v>114</v>
      </c>
      <c r="B555" s="75"/>
      <c r="C555" s="76"/>
      <c r="D555" s="76"/>
      <c r="E555" s="76"/>
      <c r="F555" s="76"/>
      <c r="G555" s="76"/>
    </row>
    <row r="556" spans="1:7" ht="21.75">
      <c r="A556" s="77" t="s">
        <v>82</v>
      </c>
      <c r="B556" s="78">
        <v>3</v>
      </c>
      <c r="C556" s="79">
        <v>71128</v>
      </c>
      <c r="D556" s="79">
        <v>578024</v>
      </c>
      <c r="E556" s="79">
        <v>71128</v>
      </c>
      <c r="F556" s="79">
        <v>578024</v>
      </c>
      <c r="G556" s="79"/>
    </row>
    <row r="557" spans="1:7" ht="21.75">
      <c r="A557" s="77" t="s">
        <v>59</v>
      </c>
      <c r="B557" s="78"/>
      <c r="C557" s="91"/>
      <c r="D557" s="91"/>
      <c r="E557" s="91"/>
      <c r="F557" s="91"/>
      <c r="G557" s="79"/>
    </row>
    <row r="558" spans="1:7" ht="21.75">
      <c r="A558" s="87" t="s">
        <v>60</v>
      </c>
      <c r="B558" s="88"/>
      <c r="C558" s="89">
        <v>0</v>
      </c>
      <c r="D558" s="89">
        <v>215393.36</v>
      </c>
      <c r="E558" s="89">
        <v>0</v>
      </c>
      <c r="F558" s="89">
        <v>215393.36</v>
      </c>
      <c r="G558" s="89"/>
    </row>
    <row r="559" spans="1:7" ht="21.75">
      <c r="A559" s="110" t="s">
        <v>61</v>
      </c>
      <c r="B559" s="106">
        <f>SUM(B551:B558)</f>
        <v>3</v>
      </c>
      <c r="C559" s="86">
        <f>SUM(C556:C558)</f>
        <v>71128</v>
      </c>
      <c r="D559" s="86">
        <f>SUM(D556:D558)</f>
        <v>793417.36</v>
      </c>
      <c r="E559" s="86">
        <f>SUM(E556:E558)</f>
        <v>71128</v>
      </c>
      <c r="F559" s="86">
        <f>SUM(F556:F558)</f>
        <v>793417.36</v>
      </c>
      <c r="G559" s="86">
        <f>SUM(G555:G558)</f>
        <v>0</v>
      </c>
    </row>
    <row r="560" spans="1:7" ht="21.75">
      <c r="A560" s="87" t="s">
        <v>115</v>
      </c>
      <c r="B560" s="88"/>
      <c r="C560" s="89"/>
      <c r="D560" s="89"/>
      <c r="E560" s="89"/>
      <c r="F560" s="89"/>
      <c r="G560" s="89"/>
    </row>
    <row r="561" spans="1:7" ht="21.75">
      <c r="A561" s="107" t="s">
        <v>62</v>
      </c>
      <c r="B561" s="108">
        <v>5</v>
      </c>
      <c r="C561" s="109">
        <v>6564.15</v>
      </c>
      <c r="D561" s="109">
        <v>585473.93</v>
      </c>
      <c r="E561" s="109">
        <v>6564.15</v>
      </c>
      <c r="F561" s="91">
        <v>585473.93</v>
      </c>
      <c r="G561" s="79"/>
    </row>
    <row r="562" spans="1:7" ht="21.75">
      <c r="A562" s="77" t="s">
        <v>63</v>
      </c>
      <c r="B562" s="122"/>
      <c r="C562" s="109"/>
      <c r="D562" s="109"/>
      <c r="E562" s="109"/>
      <c r="F562" s="91"/>
      <c r="G562" s="79"/>
    </row>
    <row r="563" spans="1:7" ht="21.75">
      <c r="A563" s="77" t="s">
        <v>101</v>
      </c>
      <c r="B563" s="78">
        <v>195</v>
      </c>
      <c r="C563" s="79">
        <v>92937</v>
      </c>
      <c r="D563" s="79">
        <v>8040890.64</v>
      </c>
      <c r="E563" s="79">
        <v>92937</v>
      </c>
      <c r="F563" s="79">
        <v>8040890.64</v>
      </c>
      <c r="G563" s="79"/>
    </row>
    <row r="564" spans="1:7" ht="21.75">
      <c r="A564" s="77" t="s">
        <v>227</v>
      </c>
      <c r="B564" s="72">
        <v>2</v>
      </c>
      <c r="C564" s="94">
        <v>19043.89</v>
      </c>
      <c r="D564" s="94">
        <v>155954.39</v>
      </c>
      <c r="E564" s="94">
        <v>19043.89</v>
      </c>
      <c r="F564" s="94">
        <v>155954.39</v>
      </c>
      <c r="G564" s="94"/>
    </row>
    <row r="565" spans="1:7" ht="21.75">
      <c r="A565" s="110" t="s">
        <v>66</v>
      </c>
      <c r="B565" s="72">
        <f aca="true" t="shared" si="28" ref="B565:G565">SUM(B561:B564)</f>
        <v>202</v>
      </c>
      <c r="C565" s="73">
        <f t="shared" si="28"/>
        <v>118545.04</v>
      </c>
      <c r="D565" s="73">
        <f t="shared" si="28"/>
        <v>8782318.96</v>
      </c>
      <c r="E565" s="73">
        <f t="shared" si="28"/>
        <v>118545.04</v>
      </c>
      <c r="F565" s="73">
        <f t="shared" si="28"/>
        <v>8782318.96</v>
      </c>
      <c r="G565" s="86">
        <f t="shared" si="28"/>
        <v>0</v>
      </c>
    </row>
    <row r="566" spans="1:7" ht="21.75">
      <c r="A566" s="110" t="s">
        <v>67</v>
      </c>
      <c r="B566" s="111">
        <f aca="true" t="shared" si="29" ref="B566:G566">SUM(B518+B550+B559+B565)</f>
        <v>6407</v>
      </c>
      <c r="C566" s="70">
        <f t="shared" si="29"/>
        <v>24693662.22</v>
      </c>
      <c r="D566" s="70">
        <f t="shared" si="29"/>
        <v>174213771.89000002</v>
      </c>
      <c r="E566" s="70">
        <f t="shared" si="29"/>
        <v>24693662.22</v>
      </c>
      <c r="F566" s="70">
        <f t="shared" si="29"/>
        <v>174213771.89000002</v>
      </c>
      <c r="G566" s="70">
        <f t="shared" si="29"/>
        <v>0</v>
      </c>
    </row>
    <row r="567" spans="1:7" ht="21.75">
      <c r="A567" s="110" t="s">
        <v>174</v>
      </c>
      <c r="B567" s="106"/>
      <c r="C567" s="86">
        <v>17546.43</v>
      </c>
      <c r="D567" s="86">
        <v>95834.66</v>
      </c>
      <c r="E567" s="86">
        <v>17546.43</v>
      </c>
      <c r="F567" s="86">
        <v>95834.66</v>
      </c>
      <c r="G567" s="86"/>
    </row>
    <row r="568" spans="1:7" ht="22.5" thickBot="1">
      <c r="A568" s="112" t="s">
        <v>69</v>
      </c>
      <c r="B568" s="113">
        <f>+B566</f>
        <v>6407</v>
      </c>
      <c r="C568" s="114">
        <f>C566-C567</f>
        <v>24676115.79</v>
      </c>
      <c r="D568" s="114">
        <f>D566-D567</f>
        <v>174117937.23000002</v>
      </c>
      <c r="E568" s="114">
        <f>E566-E567</f>
        <v>24676115.79</v>
      </c>
      <c r="F568" s="114">
        <f>F566-F567</f>
        <v>174117937.23000002</v>
      </c>
      <c r="G568" s="114">
        <f>G566-G567</f>
        <v>0</v>
      </c>
    </row>
    <row r="569" spans="1:7" ht="22.5" thickTop="1">
      <c r="A569" s="135"/>
      <c r="B569" s="136"/>
      <c r="C569" s="97"/>
      <c r="D569" s="97"/>
      <c r="E569" s="97"/>
      <c r="F569" s="97"/>
      <c r="G569" s="97"/>
    </row>
    <row r="570" spans="1:7" ht="21.75">
      <c r="A570" s="134"/>
      <c r="B570" s="115"/>
      <c r="C570" s="97"/>
      <c r="D570" s="97"/>
      <c r="E570" s="97"/>
      <c r="F570" s="97"/>
      <c r="G570" s="97"/>
    </row>
    <row r="571" spans="1:7" ht="21.75">
      <c r="A571" s="64"/>
      <c r="B571" s="66"/>
      <c r="C571" s="97"/>
      <c r="D571" s="97" t="s">
        <v>12</v>
      </c>
      <c r="E571" s="97"/>
      <c r="F571" s="97"/>
      <c r="G571" s="97"/>
    </row>
    <row r="572" spans="1:7" ht="21.75">
      <c r="A572" s="64" t="s">
        <v>324</v>
      </c>
      <c r="B572" s="66"/>
      <c r="C572" s="97"/>
      <c r="D572" s="97" t="s">
        <v>325</v>
      </c>
      <c r="E572" s="97"/>
      <c r="F572" s="97"/>
      <c r="G572" s="97"/>
    </row>
    <row r="573" spans="1:7" ht="21.75">
      <c r="A573" s="128" t="s">
        <v>222</v>
      </c>
      <c r="B573" s="129"/>
      <c r="C573" s="67"/>
      <c r="D573" s="97" t="s">
        <v>11</v>
      </c>
      <c r="E573" s="97"/>
      <c r="F573" s="97"/>
      <c r="G573" s="97"/>
    </row>
    <row r="574" spans="1:7" ht="21.75">
      <c r="A574" s="64"/>
      <c r="B574" s="66"/>
      <c r="C574" s="67"/>
      <c r="D574" s="97" t="s">
        <v>10</v>
      </c>
      <c r="E574" s="97"/>
      <c r="F574" s="97"/>
      <c r="G574" s="97"/>
    </row>
    <row r="575" spans="1:7" ht="21.75">
      <c r="A575" s="64"/>
      <c r="B575" s="66"/>
      <c r="C575" s="67"/>
      <c r="D575" s="97"/>
      <c r="E575" s="97"/>
      <c r="F575" s="97"/>
      <c r="G575" s="97"/>
    </row>
    <row r="576" spans="1:7" ht="21.75">
      <c r="A576" s="134" t="s">
        <v>322</v>
      </c>
      <c r="B576" s="115"/>
      <c r="C576" s="97"/>
      <c r="D576" s="97"/>
      <c r="E576" s="97"/>
      <c r="F576" s="97"/>
      <c r="G576" s="97"/>
    </row>
    <row r="577" spans="1:7" ht="21.75">
      <c r="A577" s="95" t="s">
        <v>340</v>
      </c>
      <c r="B577" s="137" t="s">
        <v>78</v>
      </c>
      <c r="C577" s="97">
        <v>24676115.79</v>
      </c>
      <c r="D577" s="97"/>
      <c r="E577" s="97"/>
      <c r="F577" s="97"/>
      <c r="G577" s="97"/>
    </row>
    <row r="578" spans="1:7" ht="21.75">
      <c r="A578" s="95" t="s">
        <v>329</v>
      </c>
      <c r="B578" s="137" t="s">
        <v>78</v>
      </c>
      <c r="C578" s="97">
        <v>24657071.9</v>
      </c>
      <c r="D578" s="97"/>
      <c r="E578" s="97"/>
      <c r="F578" s="97"/>
      <c r="G578" s="97"/>
    </row>
    <row r="579" spans="1:7" ht="22.5" thickBot="1">
      <c r="A579" s="95" t="s">
        <v>357</v>
      </c>
      <c r="B579" s="115"/>
      <c r="C579" s="138">
        <f>SUM(C577-C578)</f>
        <v>19043.890000000596</v>
      </c>
      <c r="D579" s="97"/>
      <c r="E579" s="97"/>
      <c r="F579" s="97"/>
      <c r="G579" s="97"/>
    </row>
    <row r="580" spans="1:7" ht="22.5" thickTop="1">
      <c r="A580" s="95"/>
      <c r="B580" s="115"/>
      <c r="C580" s="97"/>
      <c r="D580" s="97"/>
      <c r="E580" s="97"/>
      <c r="F580" s="97"/>
      <c r="G580" s="97"/>
    </row>
    <row r="581" spans="1:7" ht="23.25">
      <c r="A581" s="145" t="s">
        <v>58</v>
      </c>
      <c r="B581" s="145"/>
      <c r="C581" s="145"/>
      <c r="D581" s="145"/>
      <c r="E581" s="145"/>
      <c r="F581" s="145"/>
      <c r="G581" s="145"/>
    </row>
    <row r="582" spans="1:7" ht="23.25">
      <c r="A582" s="145" t="s">
        <v>361</v>
      </c>
      <c r="B582" s="145"/>
      <c r="C582" s="145"/>
      <c r="D582" s="145"/>
      <c r="E582" s="145"/>
      <c r="F582" s="145"/>
      <c r="G582" s="145"/>
    </row>
    <row r="583" spans="1:7" ht="21">
      <c r="A583" s="3"/>
      <c r="B583" s="18"/>
      <c r="C583" s="4"/>
      <c r="D583" s="4"/>
      <c r="E583" s="4"/>
      <c r="F583" s="4"/>
      <c r="G583" s="4"/>
    </row>
    <row r="584" spans="1:7" ht="21.75">
      <c r="A584" s="68"/>
      <c r="B584" s="69" t="s">
        <v>78</v>
      </c>
      <c r="C584" s="146" t="s">
        <v>31</v>
      </c>
      <c r="D584" s="146"/>
      <c r="E584" s="146" t="s">
        <v>32</v>
      </c>
      <c r="F584" s="146"/>
      <c r="G584" s="71" t="s">
        <v>33</v>
      </c>
    </row>
    <row r="585" spans="1:7" ht="21.75">
      <c r="A585" s="72" t="s">
        <v>35</v>
      </c>
      <c r="B585" s="72" t="s">
        <v>79</v>
      </c>
      <c r="C585" s="73" t="s">
        <v>9</v>
      </c>
      <c r="D585" s="73" t="s">
        <v>36</v>
      </c>
      <c r="E585" s="73" t="s">
        <v>9</v>
      </c>
      <c r="F585" s="73" t="s">
        <v>36</v>
      </c>
      <c r="G585" s="73" t="s">
        <v>34</v>
      </c>
    </row>
    <row r="586" spans="1:7" ht="21.75">
      <c r="A586" s="74" t="s">
        <v>108</v>
      </c>
      <c r="B586" s="75"/>
      <c r="C586" s="76"/>
      <c r="D586" s="76"/>
      <c r="E586" s="76"/>
      <c r="F586" s="76"/>
      <c r="G586" s="76"/>
    </row>
    <row r="587" spans="1:7" ht="21.75">
      <c r="A587" s="77" t="s">
        <v>37</v>
      </c>
      <c r="B587" s="78">
        <v>215</v>
      </c>
      <c r="C587" s="79">
        <v>22926801.49</v>
      </c>
      <c r="D587" s="79">
        <v>160585047.09</v>
      </c>
      <c r="E587" s="79">
        <v>22926801.49</v>
      </c>
      <c r="F587" s="79">
        <v>160585047.09</v>
      </c>
      <c r="G587" s="79"/>
    </row>
    <row r="588" spans="1:7" ht="21.75">
      <c r="A588" s="77" t="s">
        <v>39</v>
      </c>
      <c r="B588" s="80">
        <v>216</v>
      </c>
      <c r="C588" s="79">
        <v>71433.42</v>
      </c>
      <c r="D588" s="79">
        <v>1989908.02</v>
      </c>
      <c r="E588" s="79">
        <v>71433.42</v>
      </c>
      <c r="F588" s="79">
        <v>1989908.02</v>
      </c>
      <c r="G588" s="79"/>
    </row>
    <row r="589" spans="1:7" ht="21.75">
      <c r="A589" s="77" t="s">
        <v>41</v>
      </c>
      <c r="B589" s="78">
        <v>97</v>
      </c>
      <c r="C589" s="79">
        <v>681455.65</v>
      </c>
      <c r="D589" s="79">
        <v>14994659.65</v>
      </c>
      <c r="E589" s="79">
        <v>681455.65</v>
      </c>
      <c r="F589" s="79">
        <v>14994659.65</v>
      </c>
      <c r="G589" s="140"/>
    </row>
    <row r="590" spans="1:7" ht="21.75">
      <c r="A590" s="77" t="s">
        <v>271</v>
      </c>
      <c r="B590" s="69">
        <v>7</v>
      </c>
      <c r="C590" s="130">
        <v>116591.32</v>
      </c>
      <c r="D590" s="130">
        <v>1039327.69</v>
      </c>
      <c r="E590" s="130">
        <v>116591.32</v>
      </c>
      <c r="F590" s="130">
        <v>1039327.69</v>
      </c>
      <c r="G590" s="130"/>
    </row>
    <row r="591" spans="1:7" ht="21.75">
      <c r="A591" s="110" t="s">
        <v>44</v>
      </c>
      <c r="B591" s="85">
        <f aca="true" t="shared" si="30" ref="B591:G591">SUM(B587:B590)</f>
        <v>535</v>
      </c>
      <c r="C591" s="86">
        <f t="shared" si="30"/>
        <v>23796281.88</v>
      </c>
      <c r="D591" s="86">
        <f t="shared" si="30"/>
        <v>178608942.45000002</v>
      </c>
      <c r="E591" s="86">
        <f t="shared" si="30"/>
        <v>23796281.88</v>
      </c>
      <c r="F591" s="86">
        <f t="shared" si="30"/>
        <v>178608942.45000002</v>
      </c>
      <c r="G591" s="86">
        <f t="shared" si="30"/>
        <v>0</v>
      </c>
    </row>
    <row r="592" spans="1:7" ht="21.75">
      <c r="A592" s="87" t="s">
        <v>321</v>
      </c>
      <c r="B592" s="88"/>
      <c r="C592" s="89"/>
      <c r="D592" s="89"/>
      <c r="E592" s="89"/>
      <c r="F592" s="89"/>
      <c r="G592" s="89"/>
    </row>
    <row r="593" spans="1:7" ht="21.75">
      <c r="A593" s="77" t="s">
        <v>110</v>
      </c>
      <c r="B593" s="78"/>
      <c r="C593" s="79"/>
      <c r="D593" s="79"/>
      <c r="E593" s="79"/>
      <c r="F593" s="79"/>
      <c r="G593" s="79"/>
    </row>
    <row r="594" spans="1:7" ht="21.75">
      <c r="A594" s="77" t="s">
        <v>45</v>
      </c>
      <c r="B594" s="80">
        <v>2007</v>
      </c>
      <c r="C594" s="79">
        <v>737120</v>
      </c>
      <c r="D594" s="79">
        <v>5734640</v>
      </c>
      <c r="E594" s="79">
        <v>737120</v>
      </c>
      <c r="F594" s="79">
        <v>5734640</v>
      </c>
      <c r="G594" s="79"/>
    </row>
    <row r="595" spans="1:7" ht="21.75">
      <c r="A595" s="77" t="s">
        <v>46</v>
      </c>
      <c r="B595" s="78">
        <v>128</v>
      </c>
      <c r="C595" s="79">
        <v>39000</v>
      </c>
      <c r="D595" s="79">
        <v>410000</v>
      </c>
      <c r="E595" s="79">
        <v>39000</v>
      </c>
      <c r="F595" s="79">
        <v>410000</v>
      </c>
      <c r="G595" s="79"/>
    </row>
    <row r="596" spans="1:7" ht="21.75">
      <c r="A596" s="77" t="s">
        <v>99</v>
      </c>
      <c r="B596" s="78"/>
      <c r="C596" s="79"/>
      <c r="D596" s="79"/>
      <c r="E596" s="79"/>
      <c r="F596" s="79"/>
      <c r="G596" s="79"/>
    </row>
    <row r="597" spans="1:7" ht="21.75">
      <c r="A597" s="77" t="s">
        <v>100</v>
      </c>
      <c r="B597" s="78">
        <v>10</v>
      </c>
      <c r="C597" s="79">
        <v>45000</v>
      </c>
      <c r="D597" s="79">
        <v>401750</v>
      </c>
      <c r="E597" s="79">
        <v>45000</v>
      </c>
      <c r="F597" s="79">
        <v>401750</v>
      </c>
      <c r="G597" s="79"/>
    </row>
    <row r="598" spans="1:7" ht="21.75">
      <c r="A598" s="77" t="s">
        <v>107</v>
      </c>
      <c r="B598" s="78">
        <v>15</v>
      </c>
      <c r="C598" s="79">
        <v>7844</v>
      </c>
      <c r="D598" s="79">
        <v>99666</v>
      </c>
      <c r="E598" s="79">
        <v>7844</v>
      </c>
      <c r="F598" s="79">
        <v>99666</v>
      </c>
      <c r="G598" s="79"/>
    </row>
    <row r="599" spans="1:7" ht="21.75">
      <c r="A599" s="77" t="s">
        <v>48</v>
      </c>
      <c r="B599" s="78"/>
      <c r="C599" s="79"/>
      <c r="D599" s="79"/>
      <c r="E599" s="79"/>
      <c r="F599" s="79"/>
      <c r="G599" s="79"/>
    </row>
    <row r="600" spans="1:7" ht="21.75">
      <c r="A600" s="77" t="s">
        <v>49</v>
      </c>
      <c r="B600" s="80">
        <v>1199</v>
      </c>
      <c r="C600" s="79">
        <v>100930</v>
      </c>
      <c r="D600" s="79">
        <v>969050</v>
      </c>
      <c r="E600" s="79">
        <v>100930</v>
      </c>
      <c r="F600" s="79">
        <v>969050</v>
      </c>
      <c r="G600" s="79"/>
    </row>
    <row r="601" spans="1:7" ht="21.75">
      <c r="A601" s="77" t="s">
        <v>116</v>
      </c>
      <c r="B601" s="78">
        <v>24</v>
      </c>
      <c r="C601" s="79">
        <v>1000</v>
      </c>
      <c r="D601" s="79">
        <v>6060</v>
      </c>
      <c r="E601" s="79">
        <v>1000</v>
      </c>
      <c r="F601" s="79">
        <v>6060</v>
      </c>
      <c r="G601" s="79"/>
    </row>
    <row r="602" spans="1:7" ht="21.75">
      <c r="A602" s="77" t="s">
        <v>319</v>
      </c>
      <c r="B602" s="78"/>
      <c r="C602" s="79"/>
      <c r="D602" s="79"/>
      <c r="E602" s="79"/>
      <c r="F602" s="79"/>
      <c r="G602" s="79"/>
    </row>
    <row r="603" spans="1:7" ht="21.75">
      <c r="A603" s="77" t="s">
        <v>320</v>
      </c>
      <c r="B603" s="78"/>
      <c r="C603" s="79"/>
      <c r="D603" s="79"/>
      <c r="E603" s="79"/>
      <c r="F603" s="79"/>
      <c r="G603" s="79"/>
    </row>
    <row r="604" spans="1:7" ht="21.75">
      <c r="A604" s="77" t="s">
        <v>111</v>
      </c>
      <c r="B604" s="78"/>
      <c r="C604" s="79"/>
      <c r="D604" s="79"/>
      <c r="E604" s="79"/>
      <c r="F604" s="79"/>
      <c r="G604" s="79"/>
    </row>
    <row r="605" spans="1:7" ht="21.75">
      <c r="A605" s="77" t="s">
        <v>50</v>
      </c>
      <c r="B605" s="78"/>
      <c r="C605" s="79"/>
      <c r="D605" s="79"/>
      <c r="E605" s="79"/>
      <c r="F605" s="79"/>
      <c r="G605" s="79"/>
    </row>
    <row r="606" spans="1:7" ht="21.75">
      <c r="A606" s="77" t="s">
        <v>51</v>
      </c>
      <c r="B606" s="78">
        <v>55</v>
      </c>
      <c r="C606" s="79">
        <v>104146</v>
      </c>
      <c r="D606" s="79">
        <v>1025865</v>
      </c>
      <c r="E606" s="79">
        <v>104146</v>
      </c>
      <c r="F606" s="79">
        <v>1025865</v>
      </c>
      <c r="G606" s="79"/>
    </row>
    <row r="607" spans="1:7" ht="21.75">
      <c r="A607" s="77" t="s">
        <v>52</v>
      </c>
      <c r="B607" s="78"/>
      <c r="C607" s="79"/>
      <c r="D607" s="79"/>
      <c r="E607" s="79"/>
      <c r="F607" s="79"/>
      <c r="G607" s="79"/>
    </row>
    <row r="608" spans="1:7" ht="21.75">
      <c r="A608" s="77" t="s">
        <v>53</v>
      </c>
      <c r="B608" s="78">
        <v>10</v>
      </c>
      <c r="C608" s="79">
        <v>32010</v>
      </c>
      <c r="D608" s="79">
        <v>228560</v>
      </c>
      <c r="E608" s="79">
        <v>32010</v>
      </c>
      <c r="F608" s="79">
        <v>228560</v>
      </c>
      <c r="G608" s="79"/>
    </row>
    <row r="609" spans="1:7" ht="21.75">
      <c r="A609" s="77" t="s">
        <v>91</v>
      </c>
      <c r="B609" s="78"/>
      <c r="C609" s="79"/>
      <c r="D609" s="79"/>
      <c r="E609" s="79"/>
      <c r="F609" s="79"/>
      <c r="G609" s="79"/>
    </row>
    <row r="610" spans="1:7" ht="21.75">
      <c r="A610" s="77" t="s">
        <v>92</v>
      </c>
      <c r="B610" s="78">
        <v>30</v>
      </c>
      <c r="C610" s="79">
        <v>18654</v>
      </c>
      <c r="D610" s="79">
        <v>139209</v>
      </c>
      <c r="E610" s="79">
        <v>18654</v>
      </c>
      <c r="F610" s="79">
        <v>139209</v>
      </c>
      <c r="G610" s="79"/>
    </row>
    <row r="611" spans="1:7" ht="21.75">
      <c r="A611" s="77" t="s">
        <v>54</v>
      </c>
      <c r="B611" s="78">
        <v>2</v>
      </c>
      <c r="C611" s="79">
        <v>20</v>
      </c>
      <c r="D611" s="79">
        <v>290</v>
      </c>
      <c r="E611" s="79">
        <v>20</v>
      </c>
      <c r="F611" s="79">
        <v>290</v>
      </c>
      <c r="G611" s="79"/>
    </row>
    <row r="612" spans="1:7" ht="21.75">
      <c r="A612" s="77" t="s">
        <v>86</v>
      </c>
      <c r="B612" s="78"/>
      <c r="C612" s="91">
        <v>0</v>
      </c>
      <c r="D612" s="79">
        <v>40000</v>
      </c>
      <c r="E612" s="91">
        <v>0</v>
      </c>
      <c r="F612" s="79">
        <v>40000</v>
      </c>
      <c r="G612" s="79"/>
    </row>
    <row r="613" spans="1:7" ht="21.75">
      <c r="A613" s="77" t="s">
        <v>87</v>
      </c>
      <c r="B613" s="78"/>
      <c r="C613" s="91">
        <v>0</v>
      </c>
      <c r="D613" s="79">
        <v>20000</v>
      </c>
      <c r="E613" s="91">
        <v>0</v>
      </c>
      <c r="F613" s="79">
        <v>20000</v>
      </c>
      <c r="G613" s="79"/>
    </row>
    <row r="614" spans="1:7" ht="21.75">
      <c r="A614" s="77" t="s">
        <v>88</v>
      </c>
      <c r="B614" s="78"/>
      <c r="C614" s="91">
        <v>0</v>
      </c>
      <c r="D614" s="79">
        <v>3000</v>
      </c>
      <c r="E614" s="79">
        <v>0</v>
      </c>
      <c r="F614" s="79">
        <v>3000</v>
      </c>
      <c r="G614" s="79"/>
    </row>
    <row r="615" spans="1:7" ht="21.75">
      <c r="A615" s="77" t="s">
        <v>112</v>
      </c>
      <c r="B615" s="78"/>
      <c r="C615" s="79"/>
      <c r="D615" s="79"/>
      <c r="E615" s="79"/>
      <c r="F615" s="79"/>
      <c r="G615" s="79"/>
    </row>
    <row r="616" spans="1:7" ht="21.75">
      <c r="A616" s="77" t="s">
        <v>55</v>
      </c>
      <c r="B616" s="78">
        <v>591</v>
      </c>
      <c r="C616" s="79">
        <v>176030</v>
      </c>
      <c r="D616" s="79">
        <v>1779569</v>
      </c>
      <c r="E616" s="79">
        <v>176030</v>
      </c>
      <c r="F616" s="79">
        <v>1779569</v>
      </c>
      <c r="G616" s="79"/>
    </row>
    <row r="617" spans="1:7" ht="21.75">
      <c r="A617" s="77" t="s">
        <v>113</v>
      </c>
      <c r="B617" s="78"/>
      <c r="C617" s="79"/>
      <c r="D617" s="79"/>
      <c r="E617" s="79"/>
      <c r="F617" s="79"/>
      <c r="G617" s="79"/>
    </row>
    <row r="618" spans="1:7" ht="21.75">
      <c r="A618" s="77" t="s">
        <v>56</v>
      </c>
      <c r="B618" s="80">
        <v>727</v>
      </c>
      <c r="C618" s="79">
        <v>18910</v>
      </c>
      <c r="D618" s="79">
        <v>177740</v>
      </c>
      <c r="E618" s="79">
        <v>18910</v>
      </c>
      <c r="F618" s="79">
        <v>177740</v>
      </c>
      <c r="G618" s="79"/>
    </row>
    <row r="619" spans="1:7" ht="21.75">
      <c r="A619" s="77" t="s">
        <v>195</v>
      </c>
      <c r="B619" s="80">
        <v>4</v>
      </c>
      <c r="C619" s="79">
        <v>3050</v>
      </c>
      <c r="D619" s="79">
        <v>7650</v>
      </c>
      <c r="E619" s="79">
        <v>3050</v>
      </c>
      <c r="F619" s="79">
        <v>7650</v>
      </c>
      <c r="G619" s="79"/>
    </row>
    <row r="620" spans="1:7" ht="21.75">
      <c r="A620" s="77" t="s">
        <v>196</v>
      </c>
      <c r="B620" s="78"/>
      <c r="C620" s="91">
        <v>0</v>
      </c>
      <c r="D620" s="91">
        <v>18680</v>
      </c>
      <c r="E620" s="91">
        <v>0</v>
      </c>
      <c r="F620" s="91">
        <v>18680</v>
      </c>
      <c r="G620" s="79"/>
    </row>
    <row r="621" spans="1:7" ht="21.75">
      <c r="A621" s="77" t="s">
        <v>334</v>
      </c>
      <c r="B621" s="78"/>
      <c r="C621" s="79"/>
      <c r="D621" s="79"/>
      <c r="E621" s="79"/>
      <c r="F621" s="79"/>
      <c r="G621" s="79"/>
    </row>
    <row r="622" spans="1:7" ht="21.75">
      <c r="A622" s="77" t="s">
        <v>197</v>
      </c>
      <c r="B622" s="72">
        <v>4</v>
      </c>
      <c r="C622" s="141">
        <v>7100</v>
      </c>
      <c r="D622" s="94">
        <v>54460</v>
      </c>
      <c r="E622" s="94">
        <v>7100</v>
      </c>
      <c r="F622" s="94">
        <v>54460</v>
      </c>
      <c r="G622" s="94"/>
    </row>
    <row r="623" spans="1:7" ht="21.75">
      <c r="A623" s="54" t="s">
        <v>90</v>
      </c>
      <c r="B623" s="93">
        <f aca="true" t="shared" si="31" ref="B623:G623">SUM(B594:B622)</f>
        <v>4806</v>
      </c>
      <c r="C623" s="73">
        <f t="shared" si="31"/>
        <v>1290814</v>
      </c>
      <c r="D623" s="73">
        <f t="shared" si="31"/>
        <v>11116189</v>
      </c>
      <c r="E623" s="94">
        <f t="shared" si="31"/>
        <v>1290814</v>
      </c>
      <c r="F623" s="94">
        <f t="shared" si="31"/>
        <v>11116189</v>
      </c>
      <c r="G623" s="94">
        <f t="shared" si="31"/>
        <v>0</v>
      </c>
    </row>
    <row r="624" spans="1:7" ht="21.75">
      <c r="A624" s="147" t="s">
        <v>70</v>
      </c>
      <c r="B624" s="147"/>
      <c r="C624" s="147"/>
      <c r="D624" s="147"/>
      <c r="E624" s="147"/>
      <c r="F624" s="147"/>
      <c r="G624" s="147"/>
    </row>
    <row r="625" spans="1:7" ht="21.75">
      <c r="A625" s="98"/>
      <c r="B625" s="99"/>
      <c r="C625" s="100"/>
      <c r="D625" s="100"/>
      <c r="E625" s="100"/>
      <c r="F625" s="100"/>
      <c r="G625" s="101"/>
    </row>
    <row r="626" spans="1:7" ht="21.75">
      <c r="A626" s="68"/>
      <c r="B626" s="69" t="s">
        <v>78</v>
      </c>
      <c r="C626" s="146" t="s">
        <v>31</v>
      </c>
      <c r="D626" s="146"/>
      <c r="E626" s="146" t="s">
        <v>32</v>
      </c>
      <c r="F626" s="146"/>
      <c r="G626" s="102" t="s">
        <v>33</v>
      </c>
    </row>
    <row r="627" spans="1:7" ht="21.75">
      <c r="A627" s="72" t="s">
        <v>35</v>
      </c>
      <c r="B627" s="72" t="s">
        <v>79</v>
      </c>
      <c r="C627" s="73" t="s">
        <v>9</v>
      </c>
      <c r="D627" s="73" t="s">
        <v>36</v>
      </c>
      <c r="E627" s="73" t="s">
        <v>9</v>
      </c>
      <c r="F627" s="73" t="s">
        <v>36</v>
      </c>
      <c r="G627" s="73" t="s">
        <v>34</v>
      </c>
    </row>
    <row r="628" spans="1:7" ht="21.75">
      <c r="A628" s="74" t="s">
        <v>114</v>
      </c>
      <c r="B628" s="75"/>
      <c r="C628" s="76"/>
      <c r="D628" s="76"/>
      <c r="E628" s="76"/>
      <c r="F628" s="76"/>
      <c r="G628" s="76"/>
    </row>
    <row r="629" spans="1:7" ht="21.75">
      <c r="A629" s="77" t="s">
        <v>82</v>
      </c>
      <c r="B629" s="78">
        <v>3</v>
      </c>
      <c r="C629" s="79">
        <v>71128</v>
      </c>
      <c r="D629" s="79">
        <v>649152</v>
      </c>
      <c r="E629" s="79">
        <v>71128</v>
      </c>
      <c r="F629" s="79">
        <v>649152</v>
      </c>
      <c r="G629" s="79"/>
    </row>
    <row r="630" spans="1:7" ht="21.75">
      <c r="A630" s="77" t="s">
        <v>59</v>
      </c>
      <c r="B630" s="78"/>
      <c r="C630" s="91"/>
      <c r="D630" s="91"/>
      <c r="E630" s="91"/>
      <c r="F630" s="91"/>
      <c r="G630" s="79"/>
    </row>
    <row r="631" spans="1:7" ht="21.75">
      <c r="A631" s="87" t="s">
        <v>60</v>
      </c>
      <c r="B631" s="88"/>
      <c r="C631" s="89">
        <v>0</v>
      </c>
      <c r="D631" s="89">
        <v>215393.36</v>
      </c>
      <c r="E631" s="89">
        <v>0</v>
      </c>
      <c r="F631" s="89">
        <v>215393.36</v>
      </c>
      <c r="G631" s="89"/>
    </row>
    <row r="632" spans="1:7" ht="21.75">
      <c r="A632" s="110" t="s">
        <v>61</v>
      </c>
      <c r="B632" s="106">
        <f>SUM(B624:B631)</f>
        <v>3</v>
      </c>
      <c r="C632" s="86">
        <f>SUM(C629:C631)</f>
        <v>71128</v>
      </c>
      <c r="D632" s="86">
        <f>SUM(D629:D631)</f>
        <v>864545.36</v>
      </c>
      <c r="E632" s="86">
        <f>SUM(E629:E631)</f>
        <v>71128</v>
      </c>
      <c r="F632" s="86">
        <f>SUM(F629:F631)</f>
        <v>864545.36</v>
      </c>
      <c r="G632" s="86">
        <f>SUM(G628:G631)</f>
        <v>0</v>
      </c>
    </row>
    <row r="633" spans="1:7" ht="21.75">
      <c r="A633" s="87" t="s">
        <v>115</v>
      </c>
      <c r="B633" s="88"/>
      <c r="C633" s="89"/>
      <c r="D633" s="89"/>
      <c r="E633" s="89"/>
      <c r="F633" s="89"/>
      <c r="G633" s="89"/>
    </row>
    <row r="634" spans="1:7" ht="21.75">
      <c r="A634" s="107" t="s">
        <v>62</v>
      </c>
      <c r="B634" s="108">
        <v>5</v>
      </c>
      <c r="C634" s="109">
        <v>3834</v>
      </c>
      <c r="D634" s="109">
        <v>589307.93</v>
      </c>
      <c r="E634" s="109">
        <v>3834</v>
      </c>
      <c r="F634" s="91">
        <v>589307.93</v>
      </c>
      <c r="G634" s="79"/>
    </row>
    <row r="635" spans="1:7" ht="21.75">
      <c r="A635" s="77" t="s">
        <v>63</v>
      </c>
      <c r="B635" s="122"/>
      <c r="C635" s="109"/>
      <c r="D635" s="109"/>
      <c r="E635" s="109"/>
      <c r="F635" s="91"/>
      <c r="G635" s="79"/>
    </row>
    <row r="636" spans="1:7" ht="21.75">
      <c r="A636" s="77" t="s">
        <v>101</v>
      </c>
      <c r="B636" s="78">
        <v>170</v>
      </c>
      <c r="C636" s="79">
        <v>368740</v>
      </c>
      <c r="D636" s="79">
        <v>8409630.64</v>
      </c>
      <c r="E636" s="79">
        <v>368740</v>
      </c>
      <c r="F636" s="79">
        <v>8409630.64</v>
      </c>
      <c r="G636" s="79"/>
    </row>
    <row r="637" spans="1:7" ht="21.75">
      <c r="A637" s="77" t="s">
        <v>227</v>
      </c>
      <c r="B637" s="72">
        <v>2</v>
      </c>
      <c r="C637" s="94">
        <v>20299.56</v>
      </c>
      <c r="D637" s="94">
        <v>176253.95</v>
      </c>
      <c r="E637" s="94">
        <v>20299.56</v>
      </c>
      <c r="F637" s="94">
        <v>176253.95</v>
      </c>
      <c r="G637" s="94"/>
    </row>
    <row r="638" spans="1:7" ht="21.75">
      <c r="A638" s="110" t="s">
        <v>66</v>
      </c>
      <c r="B638" s="72">
        <f aca="true" t="shared" si="32" ref="B638:G638">SUM(B634:B637)</f>
        <v>177</v>
      </c>
      <c r="C638" s="73">
        <f t="shared" si="32"/>
        <v>392873.56</v>
      </c>
      <c r="D638" s="73">
        <f t="shared" si="32"/>
        <v>9175192.52</v>
      </c>
      <c r="E638" s="73">
        <f t="shared" si="32"/>
        <v>392873.56</v>
      </c>
      <c r="F638" s="73">
        <f t="shared" si="32"/>
        <v>9175192.52</v>
      </c>
      <c r="G638" s="86">
        <f t="shared" si="32"/>
        <v>0</v>
      </c>
    </row>
    <row r="639" spans="1:7" ht="21.75">
      <c r="A639" s="110" t="s">
        <v>67</v>
      </c>
      <c r="B639" s="111">
        <f aca="true" t="shared" si="33" ref="B639:G639">SUM(B591+B623+B632+B638)</f>
        <v>5521</v>
      </c>
      <c r="C639" s="70">
        <f t="shared" si="33"/>
        <v>25551097.439999998</v>
      </c>
      <c r="D639" s="70">
        <f t="shared" si="33"/>
        <v>199764869.33000004</v>
      </c>
      <c r="E639" s="70">
        <f t="shared" si="33"/>
        <v>25551097.439999998</v>
      </c>
      <c r="F639" s="70">
        <f t="shared" si="33"/>
        <v>199764869.33000004</v>
      </c>
      <c r="G639" s="70">
        <f t="shared" si="33"/>
        <v>0</v>
      </c>
    </row>
    <row r="640" spans="1:7" ht="21.75">
      <c r="A640" s="110" t="s">
        <v>174</v>
      </c>
      <c r="B640" s="106"/>
      <c r="C640" s="86">
        <v>3571.75</v>
      </c>
      <c r="D640" s="86">
        <v>99406.41</v>
      </c>
      <c r="E640" s="86">
        <v>3571.75</v>
      </c>
      <c r="F640" s="86">
        <v>99406.41</v>
      </c>
      <c r="G640" s="86"/>
    </row>
    <row r="641" spans="1:7" ht="22.5" thickBot="1">
      <c r="A641" s="112" t="s">
        <v>69</v>
      </c>
      <c r="B641" s="113">
        <f>+B639</f>
        <v>5521</v>
      </c>
      <c r="C641" s="114">
        <f>C639-C640</f>
        <v>25547525.689999998</v>
      </c>
      <c r="D641" s="114">
        <f>D639-D640</f>
        <v>199665462.92000005</v>
      </c>
      <c r="E641" s="114">
        <f>E639-E640</f>
        <v>25547525.689999998</v>
      </c>
      <c r="F641" s="114">
        <f>F639-F640</f>
        <v>199665462.92000005</v>
      </c>
      <c r="G641" s="114">
        <f>G639-G640</f>
        <v>0</v>
      </c>
    </row>
    <row r="642" spans="1:7" ht="22.5" thickTop="1">
      <c r="A642" s="135"/>
      <c r="B642" s="136"/>
      <c r="C642" s="97"/>
      <c r="D642" s="97"/>
      <c r="E642" s="97"/>
      <c r="F642" s="97"/>
      <c r="G642" s="97"/>
    </row>
    <row r="643" spans="1:7" ht="21.75">
      <c r="A643" s="134"/>
      <c r="B643" s="115"/>
      <c r="C643" s="97"/>
      <c r="D643" s="97"/>
      <c r="E643" s="97"/>
      <c r="F643" s="97"/>
      <c r="G643" s="97"/>
    </row>
    <row r="644" spans="1:7" ht="21.75">
      <c r="A644" s="64"/>
      <c r="B644" s="66"/>
      <c r="C644" s="97"/>
      <c r="D644" s="97" t="s">
        <v>12</v>
      </c>
      <c r="E644" s="97"/>
      <c r="F644" s="97"/>
      <c r="G644" s="97"/>
    </row>
    <row r="645" spans="1:7" ht="21.75">
      <c r="A645" s="64" t="s">
        <v>324</v>
      </c>
      <c r="B645" s="66"/>
      <c r="C645" s="97"/>
      <c r="D645" s="97" t="s">
        <v>325</v>
      </c>
      <c r="E645" s="97"/>
      <c r="F645" s="97"/>
      <c r="G645" s="97"/>
    </row>
    <row r="646" spans="1:7" ht="21.75">
      <c r="A646" s="128" t="s">
        <v>222</v>
      </c>
      <c r="B646" s="129"/>
      <c r="C646" s="67"/>
      <c r="D646" s="97" t="s">
        <v>11</v>
      </c>
      <c r="E646" s="97"/>
      <c r="F646" s="97"/>
      <c r="G646" s="97"/>
    </row>
    <row r="647" spans="1:7" ht="21.75">
      <c r="A647" s="64"/>
      <c r="B647" s="66"/>
      <c r="C647" s="67"/>
      <c r="D647" s="97" t="s">
        <v>10</v>
      </c>
      <c r="E647" s="97"/>
      <c r="F647" s="97"/>
      <c r="G647" s="97"/>
    </row>
    <row r="648" spans="1:7" ht="21.75">
      <c r="A648" s="64"/>
      <c r="B648" s="66"/>
      <c r="C648" s="67"/>
      <c r="D648" s="97"/>
      <c r="E648" s="97"/>
      <c r="F648" s="97"/>
      <c r="G648" s="97"/>
    </row>
    <row r="649" spans="1:7" ht="21.75">
      <c r="A649" s="134" t="s">
        <v>322</v>
      </c>
      <c r="B649" s="115"/>
      <c r="C649" s="97"/>
      <c r="D649" s="97"/>
      <c r="E649" s="97"/>
      <c r="F649" s="97"/>
      <c r="G649" s="97"/>
    </row>
    <row r="650" spans="1:7" ht="21.75">
      <c r="A650" s="95" t="s">
        <v>340</v>
      </c>
      <c r="B650" s="137" t="s">
        <v>78</v>
      </c>
      <c r="C650" s="97">
        <v>25547525.69</v>
      </c>
      <c r="D650" s="97"/>
      <c r="E650" s="97"/>
      <c r="F650" s="97"/>
      <c r="G650" s="97"/>
    </row>
    <row r="651" spans="1:7" ht="21.75">
      <c r="A651" s="95" t="s">
        <v>329</v>
      </c>
      <c r="B651" s="137" t="s">
        <v>78</v>
      </c>
      <c r="C651" s="97">
        <v>25527226.13</v>
      </c>
      <c r="D651" s="97"/>
      <c r="E651" s="97"/>
      <c r="F651" s="97"/>
      <c r="G651" s="97"/>
    </row>
    <row r="652" spans="1:7" ht="22.5" thickBot="1">
      <c r="A652" s="95" t="s">
        <v>357</v>
      </c>
      <c r="B652" s="115"/>
      <c r="C652" s="138">
        <f>SUM(C650-C651)</f>
        <v>20299.560000002384</v>
      </c>
      <c r="D652" s="97"/>
      <c r="E652" s="97"/>
      <c r="F652" s="97"/>
      <c r="G652" s="97"/>
    </row>
    <row r="653" spans="1:7" ht="22.5" thickTop="1">
      <c r="A653" s="95"/>
      <c r="B653" s="115"/>
      <c r="C653" s="97"/>
      <c r="D653" s="97"/>
      <c r="E653" s="97"/>
      <c r="F653" s="97"/>
      <c r="G653" s="97"/>
    </row>
    <row r="654" spans="1:7" ht="23.25">
      <c r="A654" s="145" t="s">
        <v>58</v>
      </c>
      <c r="B654" s="145"/>
      <c r="C654" s="145"/>
      <c r="D654" s="145"/>
      <c r="E654" s="145"/>
      <c r="F654" s="145"/>
      <c r="G654" s="145"/>
    </row>
    <row r="655" spans="1:7" ht="23.25">
      <c r="A655" s="145" t="s">
        <v>362</v>
      </c>
      <c r="B655" s="145"/>
      <c r="C655" s="145"/>
      <c r="D655" s="145"/>
      <c r="E655" s="145"/>
      <c r="F655" s="145"/>
      <c r="G655" s="145"/>
    </row>
    <row r="656" spans="1:7" ht="21">
      <c r="A656" s="3"/>
      <c r="B656" s="18"/>
      <c r="C656" s="4"/>
      <c r="D656" s="4"/>
      <c r="E656" s="4"/>
      <c r="F656" s="4"/>
      <c r="G656" s="4"/>
    </row>
    <row r="657" spans="1:7" ht="21.75">
      <c r="A657" s="68"/>
      <c r="B657" s="69" t="s">
        <v>78</v>
      </c>
      <c r="C657" s="146" t="s">
        <v>31</v>
      </c>
      <c r="D657" s="146"/>
      <c r="E657" s="146" t="s">
        <v>32</v>
      </c>
      <c r="F657" s="146"/>
      <c r="G657" s="71" t="s">
        <v>33</v>
      </c>
    </row>
    <row r="658" spans="1:7" ht="21.75">
      <c r="A658" s="72" t="s">
        <v>35</v>
      </c>
      <c r="B658" s="72" t="s">
        <v>79</v>
      </c>
      <c r="C658" s="73" t="s">
        <v>9</v>
      </c>
      <c r="D658" s="73" t="s">
        <v>36</v>
      </c>
      <c r="E658" s="73" t="s">
        <v>9</v>
      </c>
      <c r="F658" s="73" t="s">
        <v>36</v>
      </c>
      <c r="G658" s="73" t="s">
        <v>34</v>
      </c>
    </row>
    <row r="659" spans="1:7" ht="21.75">
      <c r="A659" s="74" t="s">
        <v>108</v>
      </c>
      <c r="B659" s="75"/>
      <c r="C659" s="76"/>
      <c r="D659" s="76"/>
      <c r="E659" s="76"/>
      <c r="F659" s="76"/>
      <c r="G659" s="76"/>
    </row>
    <row r="660" spans="1:7" ht="21.75">
      <c r="A660" s="77" t="s">
        <v>37</v>
      </c>
      <c r="B660" s="78">
        <v>157</v>
      </c>
      <c r="C660" s="79">
        <v>9037265.79</v>
      </c>
      <c r="D660" s="79">
        <v>169622312.88</v>
      </c>
      <c r="E660" s="79">
        <v>9037265.79</v>
      </c>
      <c r="F660" s="79">
        <v>169622312.88</v>
      </c>
      <c r="G660" s="79"/>
    </row>
    <row r="661" spans="1:7" ht="21.75">
      <c r="A661" s="77" t="s">
        <v>39</v>
      </c>
      <c r="B661" s="80">
        <v>85</v>
      </c>
      <c r="C661" s="79">
        <v>24793.23</v>
      </c>
      <c r="D661" s="79">
        <v>2014701.25</v>
      </c>
      <c r="E661" s="79">
        <v>24793.23</v>
      </c>
      <c r="F661" s="79">
        <v>2014701.25</v>
      </c>
      <c r="G661" s="79"/>
    </row>
    <row r="662" spans="1:7" ht="21.75">
      <c r="A662" s="77" t="s">
        <v>41</v>
      </c>
      <c r="B662" s="78">
        <v>71</v>
      </c>
      <c r="C662" s="79">
        <v>935625.4</v>
      </c>
      <c r="D662" s="79">
        <v>15930285.05</v>
      </c>
      <c r="E662" s="79">
        <v>935625.4</v>
      </c>
      <c r="F662" s="79">
        <v>15930285.05</v>
      </c>
      <c r="G662" s="140"/>
    </row>
    <row r="663" spans="1:7" ht="21.75">
      <c r="A663" s="77" t="s">
        <v>271</v>
      </c>
      <c r="B663" s="69">
        <v>7</v>
      </c>
      <c r="C663" s="130">
        <v>120824.45</v>
      </c>
      <c r="D663" s="130">
        <v>1160152.14</v>
      </c>
      <c r="E663" s="130">
        <v>120824.45</v>
      </c>
      <c r="F663" s="130">
        <v>1160152.14</v>
      </c>
      <c r="G663" s="130"/>
    </row>
    <row r="664" spans="1:7" ht="21.75">
      <c r="A664" s="110" t="s">
        <v>44</v>
      </c>
      <c r="B664" s="85">
        <f aca="true" t="shared" si="34" ref="B664:G664">SUM(B660:B663)</f>
        <v>320</v>
      </c>
      <c r="C664" s="86">
        <f t="shared" si="34"/>
        <v>10118508.87</v>
      </c>
      <c r="D664" s="86">
        <f t="shared" si="34"/>
        <v>188727451.32</v>
      </c>
      <c r="E664" s="86">
        <f t="shared" si="34"/>
        <v>10118508.87</v>
      </c>
      <c r="F664" s="86">
        <f t="shared" si="34"/>
        <v>188727451.32</v>
      </c>
      <c r="G664" s="86">
        <f t="shared" si="34"/>
        <v>0</v>
      </c>
    </row>
    <row r="665" spans="1:7" ht="21.75">
      <c r="A665" s="87" t="s">
        <v>321</v>
      </c>
      <c r="B665" s="88"/>
      <c r="C665" s="89"/>
      <c r="D665" s="89"/>
      <c r="E665" s="89"/>
      <c r="F665" s="89"/>
      <c r="G665" s="89"/>
    </row>
    <row r="666" spans="1:7" ht="21.75">
      <c r="A666" s="77" t="s">
        <v>110</v>
      </c>
      <c r="B666" s="78"/>
      <c r="C666" s="79"/>
      <c r="D666" s="79"/>
      <c r="E666" s="79"/>
      <c r="F666" s="79"/>
      <c r="G666" s="79"/>
    </row>
    <row r="667" spans="1:7" ht="21.75">
      <c r="A667" s="77" t="s">
        <v>45</v>
      </c>
      <c r="B667" s="80">
        <v>2108</v>
      </c>
      <c r="C667" s="79">
        <v>755140</v>
      </c>
      <c r="D667" s="79">
        <v>6489780</v>
      </c>
      <c r="E667" s="79">
        <v>755140</v>
      </c>
      <c r="F667" s="79">
        <v>6489780</v>
      </c>
      <c r="G667" s="79"/>
    </row>
    <row r="668" spans="1:7" ht="21.75">
      <c r="A668" s="77" t="s">
        <v>46</v>
      </c>
      <c r="B668" s="78">
        <v>151</v>
      </c>
      <c r="C668" s="79">
        <v>62000</v>
      </c>
      <c r="D668" s="79">
        <v>472000</v>
      </c>
      <c r="E668" s="79">
        <v>62000</v>
      </c>
      <c r="F668" s="79">
        <v>472000</v>
      </c>
      <c r="G668" s="79"/>
    </row>
    <row r="669" spans="1:7" ht="21.75">
      <c r="A669" s="77" t="s">
        <v>99</v>
      </c>
      <c r="B669" s="78"/>
      <c r="C669" s="79"/>
      <c r="D669" s="79"/>
      <c r="E669" s="79"/>
      <c r="F669" s="79"/>
      <c r="G669" s="79"/>
    </row>
    <row r="670" spans="1:7" ht="21.75">
      <c r="A670" s="77" t="s">
        <v>100</v>
      </c>
      <c r="B670" s="78">
        <v>17</v>
      </c>
      <c r="C670" s="79">
        <v>59750</v>
      </c>
      <c r="D670" s="79">
        <v>461500</v>
      </c>
      <c r="E670" s="79">
        <v>59750</v>
      </c>
      <c r="F670" s="79">
        <v>461500</v>
      </c>
      <c r="G670" s="79"/>
    </row>
    <row r="671" spans="1:7" ht="21.75">
      <c r="A671" s="77" t="s">
        <v>107</v>
      </c>
      <c r="B671" s="78">
        <v>9</v>
      </c>
      <c r="C671" s="79">
        <v>949.5</v>
      </c>
      <c r="D671" s="79">
        <v>100615.5</v>
      </c>
      <c r="E671" s="79">
        <v>949.5</v>
      </c>
      <c r="F671" s="79">
        <v>100615.5</v>
      </c>
      <c r="G671" s="79"/>
    </row>
    <row r="672" spans="1:7" ht="21.75">
      <c r="A672" s="77" t="s">
        <v>48</v>
      </c>
      <c r="B672" s="78"/>
      <c r="C672" s="79"/>
      <c r="D672" s="79"/>
      <c r="E672" s="79"/>
      <c r="F672" s="79"/>
      <c r="G672" s="79"/>
    </row>
    <row r="673" spans="1:7" ht="21.75">
      <c r="A673" s="77" t="s">
        <v>49</v>
      </c>
      <c r="B673" s="80">
        <v>1012</v>
      </c>
      <c r="C673" s="79">
        <v>101260</v>
      </c>
      <c r="D673" s="79">
        <v>1070310</v>
      </c>
      <c r="E673" s="79">
        <v>101260</v>
      </c>
      <c r="F673" s="79">
        <v>1070310</v>
      </c>
      <c r="G673" s="79"/>
    </row>
    <row r="674" spans="1:7" ht="21.75">
      <c r="A674" s="77" t="s">
        <v>116</v>
      </c>
      <c r="B674" s="78">
        <v>25</v>
      </c>
      <c r="C674" s="79">
        <v>1190</v>
      </c>
      <c r="D674" s="79">
        <v>7250</v>
      </c>
      <c r="E674" s="79">
        <v>1190</v>
      </c>
      <c r="F674" s="79">
        <v>7250</v>
      </c>
      <c r="G674" s="79"/>
    </row>
    <row r="675" spans="1:7" ht="21.75">
      <c r="A675" s="77" t="s">
        <v>319</v>
      </c>
      <c r="B675" s="78"/>
      <c r="C675" s="79"/>
      <c r="D675" s="79"/>
      <c r="E675" s="79"/>
      <c r="F675" s="79"/>
      <c r="G675" s="79"/>
    </row>
    <row r="676" spans="1:7" ht="21.75">
      <c r="A676" s="77" t="s">
        <v>320</v>
      </c>
      <c r="B676" s="78"/>
      <c r="C676" s="79"/>
      <c r="D676" s="79"/>
      <c r="E676" s="79"/>
      <c r="F676" s="79"/>
      <c r="G676" s="79"/>
    </row>
    <row r="677" spans="1:7" ht="21.75">
      <c r="A677" s="77" t="s">
        <v>111</v>
      </c>
      <c r="B677" s="78"/>
      <c r="C677" s="79"/>
      <c r="D677" s="79"/>
      <c r="E677" s="79"/>
      <c r="F677" s="79"/>
      <c r="G677" s="79"/>
    </row>
    <row r="678" spans="1:7" ht="21.75">
      <c r="A678" s="77" t="s">
        <v>50</v>
      </c>
      <c r="B678" s="78"/>
      <c r="C678" s="79"/>
      <c r="D678" s="79"/>
      <c r="E678" s="79"/>
      <c r="F678" s="79"/>
      <c r="G678" s="79"/>
    </row>
    <row r="679" spans="1:7" ht="21.75">
      <c r="A679" s="77" t="s">
        <v>51</v>
      </c>
      <c r="B679" s="78">
        <v>33</v>
      </c>
      <c r="C679" s="79">
        <v>111051</v>
      </c>
      <c r="D679" s="79">
        <v>1136916</v>
      </c>
      <c r="E679" s="79">
        <v>111051</v>
      </c>
      <c r="F679" s="79">
        <v>1136916</v>
      </c>
      <c r="G679" s="79"/>
    </row>
    <row r="680" spans="1:7" ht="21.75">
      <c r="A680" s="77" t="s">
        <v>52</v>
      </c>
      <c r="B680" s="78"/>
      <c r="C680" s="79"/>
      <c r="D680" s="79"/>
      <c r="E680" s="79"/>
      <c r="F680" s="79"/>
      <c r="G680" s="79"/>
    </row>
    <row r="681" spans="1:7" ht="21.75">
      <c r="A681" s="77" t="s">
        <v>53</v>
      </c>
      <c r="B681" s="78">
        <v>10</v>
      </c>
      <c r="C681" s="79">
        <v>33100</v>
      </c>
      <c r="D681" s="79">
        <v>261660</v>
      </c>
      <c r="E681" s="79">
        <v>33100</v>
      </c>
      <c r="F681" s="79">
        <v>261660</v>
      </c>
      <c r="G681" s="79"/>
    </row>
    <row r="682" spans="1:7" ht="21.75">
      <c r="A682" s="77" t="s">
        <v>91</v>
      </c>
      <c r="B682" s="78"/>
      <c r="C682" s="79"/>
      <c r="D682" s="79"/>
      <c r="E682" s="79"/>
      <c r="F682" s="79"/>
      <c r="G682" s="79"/>
    </row>
    <row r="683" spans="1:7" ht="21.75">
      <c r="A683" s="77" t="s">
        <v>92</v>
      </c>
      <c r="B683" s="78">
        <v>37</v>
      </c>
      <c r="C683" s="79">
        <v>25130</v>
      </c>
      <c r="D683" s="79">
        <v>164339</v>
      </c>
      <c r="E683" s="79">
        <v>25130</v>
      </c>
      <c r="F683" s="79">
        <v>164339</v>
      </c>
      <c r="G683" s="79"/>
    </row>
    <row r="684" spans="1:7" ht="21.75">
      <c r="A684" s="77" t="s">
        <v>54</v>
      </c>
      <c r="B684" s="78">
        <v>1</v>
      </c>
      <c r="C684" s="79">
        <v>10</v>
      </c>
      <c r="D684" s="79">
        <v>300</v>
      </c>
      <c r="E684" s="79">
        <v>10</v>
      </c>
      <c r="F684" s="79">
        <v>300</v>
      </c>
      <c r="G684" s="79"/>
    </row>
    <row r="685" spans="1:7" ht="21.75">
      <c r="A685" s="77" t="s">
        <v>86</v>
      </c>
      <c r="B685" s="78"/>
      <c r="C685" s="91">
        <v>0</v>
      </c>
      <c r="D685" s="79">
        <v>40000</v>
      </c>
      <c r="E685" s="91">
        <v>0</v>
      </c>
      <c r="F685" s="79">
        <v>40000</v>
      </c>
      <c r="G685" s="79"/>
    </row>
    <row r="686" spans="1:7" ht="21.75">
      <c r="A686" s="77" t="s">
        <v>87</v>
      </c>
      <c r="B686" s="78"/>
      <c r="C686" s="91">
        <v>0</v>
      </c>
      <c r="D686" s="79">
        <v>20000</v>
      </c>
      <c r="E686" s="91">
        <v>0</v>
      </c>
      <c r="F686" s="79">
        <v>20000</v>
      </c>
      <c r="G686" s="79"/>
    </row>
    <row r="687" spans="1:7" ht="21.75">
      <c r="A687" s="77" t="s">
        <v>88</v>
      </c>
      <c r="B687" s="78"/>
      <c r="C687" s="91">
        <v>0</v>
      </c>
      <c r="D687" s="79">
        <v>3000</v>
      </c>
      <c r="E687" s="79">
        <v>0</v>
      </c>
      <c r="F687" s="79">
        <v>3000</v>
      </c>
      <c r="G687" s="79"/>
    </row>
    <row r="688" spans="1:7" ht="21.75">
      <c r="A688" s="77" t="s">
        <v>112</v>
      </c>
      <c r="B688" s="78"/>
      <c r="C688" s="79"/>
      <c r="D688" s="79"/>
      <c r="E688" s="79"/>
      <c r="F688" s="79"/>
      <c r="G688" s="79"/>
    </row>
    <row r="689" spans="1:7" ht="21.75">
      <c r="A689" s="77" t="s">
        <v>55</v>
      </c>
      <c r="B689" s="78">
        <v>687</v>
      </c>
      <c r="C689" s="79">
        <v>210410</v>
      </c>
      <c r="D689" s="79">
        <v>1989979</v>
      </c>
      <c r="E689" s="79">
        <v>210410</v>
      </c>
      <c r="F689" s="79">
        <v>1989979</v>
      </c>
      <c r="G689" s="79"/>
    </row>
    <row r="690" spans="1:7" ht="21.75">
      <c r="A690" s="77" t="s">
        <v>113</v>
      </c>
      <c r="B690" s="78"/>
      <c r="C690" s="79"/>
      <c r="D690" s="79"/>
      <c r="E690" s="79"/>
      <c r="F690" s="79"/>
      <c r="G690" s="79"/>
    </row>
    <row r="691" spans="1:7" ht="21.75">
      <c r="A691" s="77" t="s">
        <v>56</v>
      </c>
      <c r="B691" s="80">
        <v>669</v>
      </c>
      <c r="C691" s="79">
        <v>18260</v>
      </c>
      <c r="D691" s="79">
        <v>196000</v>
      </c>
      <c r="E691" s="79">
        <v>18260</v>
      </c>
      <c r="F691" s="79">
        <v>196000</v>
      </c>
      <c r="G691" s="79"/>
    </row>
    <row r="692" spans="1:7" ht="21.75">
      <c r="A692" s="77" t="s">
        <v>195</v>
      </c>
      <c r="B692" s="80"/>
      <c r="C692" s="79">
        <v>0</v>
      </c>
      <c r="D692" s="79">
        <v>7650</v>
      </c>
      <c r="E692" s="79">
        <v>0</v>
      </c>
      <c r="F692" s="79">
        <v>7650</v>
      </c>
      <c r="G692" s="79"/>
    </row>
    <row r="693" spans="1:7" ht="21.75">
      <c r="A693" s="77" t="s">
        <v>196</v>
      </c>
      <c r="B693" s="78">
        <v>1</v>
      </c>
      <c r="C693" s="91">
        <v>6020</v>
      </c>
      <c r="D693" s="91">
        <v>24700</v>
      </c>
      <c r="E693" s="91">
        <v>6020</v>
      </c>
      <c r="F693" s="91">
        <v>24700</v>
      </c>
      <c r="G693" s="79"/>
    </row>
    <row r="694" spans="1:7" ht="21.75">
      <c r="A694" s="77" t="s">
        <v>334</v>
      </c>
      <c r="B694" s="78"/>
      <c r="C694" s="79"/>
      <c r="D694" s="79"/>
      <c r="E694" s="79"/>
      <c r="F694" s="79"/>
      <c r="G694" s="79"/>
    </row>
    <row r="695" spans="1:7" ht="21.75">
      <c r="A695" s="77" t="s">
        <v>197</v>
      </c>
      <c r="B695" s="72">
        <v>1</v>
      </c>
      <c r="C695" s="141">
        <v>2000</v>
      </c>
      <c r="D695" s="94">
        <v>56460</v>
      </c>
      <c r="E695" s="94">
        <v>2000</v>
      </c>
      <c r="F695" s="94">
        <v>56460</v>
      </c>
      <c r="G695" s="94"/>
    </row>
    <row r="696" spans="1:7" ht="21.75">
      <c r="A696" s="54" t="s">
        <v>90</v>
      </c>
      <c r="B696" s="93">
        <f aca="true" t="shared" si="35" ref="B696:G696">SUM(B667:B695)</f>
        <v>4761</v>
      </c>
      <c r="C696" s="73">
        <f t="shared" si="35"/>
        <v>1386270.5</v>
      </c>
      <c r="D696" s="73">
        <f t="shared" si="35"/>
        <v>12502459.5</v>
      </c>
      <c r="E696" s="94">
        <f t="shared" si="35"/>
        <v>1386270.5</v>
      </c>
      <c r="F696" s="94">
        <f t="shared" si="35"/>
        <v>12502459.5</v>
      </c>
      <c r="G696" s="94">
        <f t="shared" si="35"/>
        <v>0</v>
      </c>
    </row>
    <row r="697" spans="1:7" ht="21.75">
      <c r="A697" s="147" t="s">
        <v>70</v>
      </c>
      <c r="B697" s="147"/>
      <c r="C697" s="147"/>
      <c r="D697" s="147"/>
      <c r="E697" s="147"/>
      <c r="F697" s="147"/>
      <c r="G697" s="147"/>
    </row>
    <row r="698" spans="1:7" ht="21.75">
      <c r="A698" s="98"/>
      <c r="B698" s="99"/>
      <c r="C698" s="100"/>
      <c r="D698" s="100"/>
      <c r="E698" s="100"/>
      <c r="F698" s="100"/>
      <c r="G698" s="101"/>
    </row>
    <row r="699" spans="1:7" ht="21.75">
      <c r="A699" s="68"/>
      <c r="B699" s="69" t="s">
        <v>78</v>
      </c>
      <c r="C699" s="146" t="s">
        <v>31</v>
      </c>
      <c r="D699" s="146"/>
      <c r="E699" s="146" t="s">
        <v>32</v>
      </c>
      <c r="F699" s="146"/>
      <c r="G699" s="102" t="s">
        <v>33</v>
      </c>
    </row>
    <row r="700" spans="1:7" ht="21.75">
      <c r="A700" s="72" t="s">
        <v>35</v>
      </c>
      <c r="B700" s="72" t="s">
        <v>79</v>
      </c>
      <c r="C700" s="73" t="s">
        <v>9</v>
      </c>
      <c r="D700" s="73" t="s">
        <v>36</v>
      </c>
      <c r="E700" s="73" t="s">
        <v>9</v>
      </c>
      <c r="F700" s="73" t="s">
        <v>36</v>
      </c>
      <c r="G700" s="73" t="s">
        <v>34</v>
      </c>
    </row>
    <row r="701" spans="1:7" ht="21.75">
      <c r="A701" s="74" t="s">
        <v>114</v>
      </c>
      <c r="B701" s="75"/>
      <c r="C701" s="76"/>
      <c r="D701" s="76"/>
      <c r="E701" s="76"/>
      <c r="F701" s="76"/>
      <c r="G701" s="76"/>
    </row>
    <row r="702" spans="1:7" ht="21.75">
      <c r="A702" s="77" t="s">
        <v>82</v>
      </c>
      <c r="B702" s="78">
        <v>5</v>
      </c>
      <c r="C702" s="79">
        <v>121128</v>
      </c>
      <c r="D702" s="79">
        <v>770280</v>
      </c>
      <c r="E702" s="79">
        <v>121128</v>
      </c>
      <c r="F702" s="79">
        <v>770280</v>
      </c>
      <c r="G702" s="79"/>
    </row>
    <row r="703" spans="1:7" ht="21.75">
      <c r="A703" s="77" t="s">
        <v>59</v>
      </c>
      <c r="B703" s="78"/>
      <c r="C703" s="91"/>
      <c r="D703" s="91"/>
      <c r="E703" s="91"/>
      <c r="F703" s="91"/>
      <c r="G703" s="79"/>
    </row>
    <row r="704" spans="1:7" ht="21.75">
      <c r="A704" s="87" t="s">
        <v>60</v>
      </c>
      <c r="B704" s="88">
        <v>82</v>
      </c>
      <c r="C704" s="89">
        <v>155245.35</v>
      </c>
      <c r="D704" s="89">
        <v>370638.71</v>
      </c>
      <c r="E704" s="89">
        <v>155245.35</v>
      </c>
      <c r="F704" s="89">
        <v>370638.71</v>
      </c>
      <c r="G704" s="89"/>
    </row>
    <row r="705" spans="1:7" ht="21.75">
      <c r="A705" s="110" t="s">
        <v>61</v>
      </c>
      <c r="B705" s="106">
        <f>SUM(B697:B704)</f>
        <v>87</v>
      </c>
      <c r="C705" s="86">
        <f>SUM(C702:C704)</f>
        <v>276373.35</v>
      </c>
      <c r="D705" s="86">
        <f>SUM(D702:D704)</f>
        <v>1140918.71</v>
      </c>
      <c r="E705" s="86">
        <f>SUM(E702:E704)</f>
        <v>276373.35</v>
      </c>
      <c r="F705" s="86">
        <f>SUM(F702:F704)</f>
        <v>1140918.71</v>
      </c>
      <c r="G705" s="86">
        <f>SUM(G701:G704)</f>
        <v>0</v>
      </c>
    </row>
    <row r="706" spans="1:7" ht="21.75">
      <c r="A706" s="87" t="s">
        <v>115</v>
      </c>
      <c r="B706" s="88"/>
      <c r="C706" s="89"/>
      <c r="D706" s="89"/>
      <c r="E706" s="89"/>
      <c r="F706" s="89"/>
      <c r="G706" s="89"/>
    </row>
    <row r="707" spans="1:7" ht="21.75">
      <c r="A707" s="107" t="s">
        <v>62</v>
      </c>
      <c r="B707" s="108">
        <v>2</v>
      </c>
      <c r="C707" s="109">
        <v>3300.93</v>
      </c>
      <c r="D707" s="109">
        <v>592608.86</v>
      </c>
      <c r="E707" s="109">
        <v>3300.93</v>
      </c>
      <c r="F707" s="91">
        <v>592608.86</v>
      </c>
      <c r="G707" s="79"/>
    </row>
    <row r="708" spans="1:7" ht="21.75">
      <c r="A708" s="77" t="s">
        <v>63</v>
      </c>
      <c r="B708" s="122"/>
      <c r="C708" s="109"/>
      <c r="D708" s="109"/>
      <c r="E708" s="109"/>
      <c r="F708" s="91"/>
      <c r="G708" s="79"/>
    </row>
    <row r="709" spans="1:7" ht="21.75">
      <c r="A709" s="77" t="s">
        <v>101</v>
      </c>
      <c r="B709" s="78">
        <v>149</v>
      </c>
      <c r="C709" s="79">
        <v>682062.04</v>
      </c>
      <c r="D709" s="79">
        <v>9091692.68</v>
      </c>
      <c r="E709" s="79">
        <v>682062.04</v>
      </c>
      <c r="F709" s="79">
        <v>9091692.68</v>
      </c>
      <c r="G709" s="79"/>
    </row>
    <row r="710" spans="1:7" ht="21.75">
      <c r="A710" s="77" t="s">
        <v>227</v>
      </c>
      <c r="B710" s="72">
        <v>2</v>
      </c>
      <c r="C710" s="94">
        <v>19639.82</v>
      </c>
      <c r="D710" s="94">
        <v>195893.77</v>
      </c>
      <c r="E710" s="94">
        <v>19639.82</v>
      </c>
      <c r="F710" s="94">
        <v>195893.77</v>
      </c>
      <c r="G710" s="94"/>
    </row>
    <row r="711" spans="1:7" ht="21.75">
      <c r="A711" s="110" t="s">
        <v>66</v>
      </c>
      <c r="B711" s="72">
        <f aca="true" t="shared" si="36" ref="B711:G711">SUM(B707:B710)</f>
        <v>153</v>
      </c>
      <c r="C711" s="73">
        <f t="shared" si="36"/>
        <v>705002.79</v>
      </c>
      <c r="D711" s="73">
        <f t="shared" si="36"/>
        <v>9880195.309999999</v>
      </c>
      <c r="E711" s="73">
        <f t="shared" si="36"/>
        <v>705002.79</v>
      </c>
      <c r="F711" s="73">
        <f t="shared" si="36"/>
        <v>9880195.309999999</v>
      </c>
      <c r="G711" s="86">
        <f t="shared" si="36"/>
        <v>0</v>
      </c>
    </row>
    <row r="712" spans="1:7" ht="21.75">
      <c r="A712" s="110" t="s">
        <v>67</v>
      </c>
      <c r="B712" s="111">
        <f aca="true" t="shared" si="37" ref="B712:G712">SUM(B664+B696+B705+B711)</f>
        <v>5321</v>
      </c>
      <c r="C712" s="70">
        <f t="shared" si="37"/>
        <v>12486155.509999998</v>
      </c>
      <c r="D712" s="70">
        <f t="shared" si="37"/>
        <v>212251024.84</v>
      </c>
      <c r="E712" s="70">
        <f t="shared" si="37"/>
        <v>12486155.509999998</v>
      </c>
      <c r="F712" s="70">
        <f t="shared" si="37"/>
        <v>212251024.84</v>
      </c>
      <c r="G712" s="70">
        <f t="shared" si="37"/>
        <v>0</v>
      </c>
    </row>
    <row r="713" spans="1:7" ht="21.75">
      <c r="A713" s="110" t="s">
        <v>174</v>
      </c>
      <c r="B713" s="106"/>
      <c r="C713" s="86">
        <v>1239.74</v>
      </c>
      <c r="D713" s="86">
        <v>100646.15</v>
      </c>
      <c r="E713" s="86">
        <v>1239.74</v>
      </c>
      <c r="F713" s="86">
        <v>100646.15</v>
      </c>
      <c r="G713" s="86"/>
    </row>
    <row r="714" spans="1:7" ht="22.5" thickBot="1">
      <c r="A714" s="112" t="s">
        <v>69</v>
      </c>
      <c r="B714" s="113">
        <f>+B712</f>
        <v>5321</v>
      </c>
      <c r="C714" s="114">
        <f>C712-C713</f>
        <v>12484915.769999998</v>
      </c>
      <c r="D714" s="114">
        <f>D712-D713</f>
        <v>212150378.69</v>
      </c>
      <c r="E714" s="114">
        <f>E712-E713</f>
        <v>12484915.769999998</v>
      </c>
      <c r="F714" s="114">
        <f>F712-F713</f>
        <v>212150378.69</v>
      </c>
      <c r="G714" s="114">
        <f>G712-G713</f>
        <v>0</v>
      </c>
    </row>
    <row r="715" spans="1:7" ht="22.5" thickTop="1">
      <c r="A715" s="135"/>
      <c r="B715" s="136"/>
      <c r="C715" s="97"/>
      <c r="D715" s="97"/>
      <c r="E715" s="97"/>
      <c r="F715" s="97"/>
      <c r="G715" s="97"/>
    </row>
    <row r="716" spans="1:7" ht="21.75">
      <c r="A716" s="134"/>
      <c r="B716" s="115"/>
      <c r="C716" s="97"/>
      <c r="D716" s="97"/>
      <c r="E716" s="97"/>
      <c r="F716" s="97"/>
      <c r="G716" s="97"/>
    </row>
    <row r="717" spans="1:7" ht="21.75">
      <c r="A717" s="64"/>
      <c r="B717" s="66"/>
      <c r="C717" s="97"/>
      <c r="D717" s="97" t="s">
        <v>12</v>
      </c>
      <c r="E717" s="97"/>
      <c r="F717" s="97"/>
      <c r="G717" s="97"/>
    </row>
    <row r="718" spans="1:7" ht="21.75">
      <c r="A718" s="64" t="s">
        <v>324</v>
      </c>
      <c r="B718" s="66"/>
      <c r="C718" s="97"/>
      <c r="D718" s="97" t="s">
        <v>325</v>
      </c>
      <c r="E718" s="97"/>
      <c r="F718" s="97"/>
      <c r="G718" s="97"/>
    </row>
    <row r="719" spans="1:7" ht="21.75">
      <c r="A719" s="128" t="s">
        <v>222</v>
      </c>
      <c r="B719" s="129"/>
      <c r="C719" s="67"/>
      <c r="D719" s="97" t="s">
        <v>11</v>
      </c>
      <c r="E719" s="97"/>
      <c r="F719" s="97"/>
      <c r="G719" s="97"/>
    </row>
    <row r="720" spans="1:7" ht="21.75">
      <c r="A720" s="64"/>
      <c r="B720" s="66"/>
      <c r="C720" s="67"/>
      <c r="D720" s="97" t="s">
        <v>10</v>
      </c>
      <c r="E720" s="97"/>
      <c r="F720" s="97"/>
      <c r="G720" s="97"/>
    </row>
    <row r="721" spans="1:7" ht="21.75">
      <c r="A721" s="64"/>
      <c r="B721" s="66"/>
      <c r="C721" s="67"/>
      <c r="D721" s="97"/>
      <c r="E721" s="97"/>
      <c r="F721" s="97"/>
      <c r="G721" s="97"/>
    </row>
    <row r="722" spans="1:7" ht="21.75">
      <c r="A722" s="134" t="s">
        <v>322</v>
      </c>
      <c r="B722" s="115"/>
      <c r="C722" s="97"/>
      <c r="D722" s="97"/>
      <c r="E722" s="97"/>
      <c r="F722" s="97"/>
      <c r="G722" s="97"/>
    </row>
    <row r="723" spans="1:7" ht="21.75">
      <c r="A723" s="95" t="s">
        <v>340</v>
      </c>
      <c r="B723" s="137" t="s">
        <v>78</v>
      </c>
      <c r="C723" s="97">
        <v>12484915.77</v>
      </c>
      <c r="D723" s="97"/>
      <c r="E723" s="97"/>
      <c r="F723" s="97"/>
      <c r="G723" s="97"/>
    </row>
    <row r="724" spans="1:7" ht="21.75">
      <c r="A724" s="95" t="s">
        <v>329</v>
      </c>
      <c r="B724" s="137" t="s">
        <v>78</v>
      </c>
      <c r="C724" s="97">
        <v>12465275.95</v>
      </c>
      <c r="D724" s="97"/>
      <c r="E724" s="97"/>
      <c r="F724" s="97"/>
      <c r="G724" s="97"/>
    </row>
    <row r="725" spans="1:7" ht="22.5" thickBot="1">
      <c r="A725" s="95" t="s">
        <v>357</v>
      </c>
      <c r="B725" s="115"/>
      <c r="C725" s="138">
        <f>SUM(C723-C724)</f>
        <v>19639.820000000298</v>
      </c>
      <c r="D725" s="97"/>
      <c r="E725" s="97"/>
      <c r="F725" s="97"/>
      <c r="G725" s="97"/>
    </row>
    <row r="726" spans="1:7" ht="22.5" thickTop="1">
      <c r="A726" s="95"/>
      <c r="B726" s="115"/>
      <c r="C726" s="97"/>
      <c r="D726" s="97"/>
      <c r="E726" s="97"/>
      <c r="F726" s="97"/>
      <c r="G726" s="97"/>
    </row>
    <row r="727" spans="1:7" ht="23.25">
      <c r="A727" s="145" t="s">
        <v>58</v>
      </c>
      <c r="B727" s="145"/>
      <c r="C727" s="145"/>
      <c r="D727" s="145"/>
      <c r="E727" s="145"/>
      <c r="F727" s="145"/>
      <c r="G727" s="145"/>
    </row>
    <row r="728" spans="1:7" ht="23.25">
      <c r="A728" s="145" t="s">
        <v>363</v>
      </c>
      <c r="B728" s="145"/>
      <c r="C728" s="145"/>
      <c r="D728" s="145"/>
      <c r="E728" s="145"/>
      <c r="F728" s="145"/>
      <c r="G728" s="145"/>
    </row>
    <row r="729" spans="1:7" ht="21">
      <c r="A729" s="3"/>
      <c r="B729" s="18"/>
      <c r="C729" s="4"/>
      <c r="D729" s="4"/>
      <c r="E729" s="4"/>
      <c r="F729" s="4"/>
      <c r="G729" s="4"/>
    </row>
    <row r="730" spans="1:7" ht="21.75">
      <c r="A730" s="68"/>
      <c r="B730" s="69" t="s">
        <v>78</v>
      </c>
      <c r="C730" s="146" t="s">
        <v>31</v>
      </c>
      <c r="D730" s="146"/>
      <c r="E730" s="146" t="s">
        <v>32</v>
      </c>
      <c r="F730" s="146"/>
      <c r="G730" s="71" t="s">
        <v>33</v>
      </c>
    </row>
    <row r="731" spans="1:7" ht="21.75">
      <c r="A731" s="72" t="s">
        <v>35</v>
      </c>
      <c r="B731" s="72" t="s">
        <v>79</v>
      </c>
      <c r="C731" s="73" t="s">
        <v>9</v>
      </c>
      <c r="D731" s="73" t="s">
        <v>36</v>
      </c>
      <c r="E731" s="73" t="s">
        <v>9</v>
      </c>
      <c r="F731" s="73" t="s">
        <v>36</v>
      </c>
      <c r="G731" s="73" t="s">
        <v>34</v>
      </c>
    </row>
    <row r="732" spans="1:7" ht="21.75">
      <c r="A732" s="74" t="s">
        <v>108</v>
      </c>
      <c r="B732" s="75"/>
      <c r="C732" s="76"/>
      <c r="D732" s="76"/>
      <c r="E732" s="76"/>
      <c r="F732" s="76"/>
      <c r="G732" s="76"/>
    </row>
    <row r="733" spans="1:7" ht="21.75">
      <c r="A733" s="77" t="s">
        <v>37</v>
      </c>
      <c r="B733" s="78">
        <v>172</v>
      </c>
      <c r="C733" s="79">
        <v>18943541.97</v>
      </c>
      <c r="D733" s="79">
        <v>188565854.85</v>
      </c>
      <c r="E733" s="79">
        <v>18943541.97</v>
      </c>
      <c r="F733" s="79">
        <v>188565854.85</v>
      </c>
      <c r="G733" s="79"/>
    </row>
    <row r="734" spans="1:7" ht="21.75">
      <c r="A734" s="77" t="s">
        <v>39</v>
      </c>
      <c r="B734" s="80">
        <v>35</v>
      </c>
      <c r="C734" s="79">
        <v>16974.57</v>
      </c>
      <c r="D734" s="79">
        <v>2031675.82</v>
      </c>
      <c r="E734" s="79">
        <v>16974.57</v>
      </c>
      <c r="F734" s="79">
        <v>2031675.82</v>
      </c>
      <c r="G734" s="79"/>
    </row>
    <row r="735" spans="1:7" ht="21.75">
      <c r="A735" s="77" t="s">
        <v>41</v>
      </c>
      <c r="B735" s="78">
        <v>29</v>
      </c>
      <c r="C735" s="79">
        <v>232600.5</v>
      </c>
      <c r="D735" s="79">
        <v>16162885.55</v>
      </c>
      <c r="E735" s="79">
        <v>232600.5</v>
      </c>
      <c r="F735" s="79">
        <v>16162885.55</v>
      </c>
      <c r="G735" s="140"/>
    </row>
    <row r="736" spans="1:7" ht="21.75">
      <c r="A736" s="77" t="s">
        <v>271</v>
      </c>
      <c r="B736" s="69">
        <v>7</v>
      </c>
      <c r="C736" s="130">
        <v>117812.94</v>
      </c>
      <c r="D736" s="130">
        <v>1277965.08</v>
      </c>
      <c r="E736" s="130">
        <v>117812.94</v>
      </c>
      <c r="F736" s="130">
        <v>1277965.08</v>
      </c>
      <c r="G736" s="130"/>
    </row>
    <row r="737" spans="1:7" ht="21.75">
      <c r="A737" s="110" t="s">
        <v>44</v>
      </c>
      <c r="B737" s="85">
        <f aca="true" t="shared" si="38" ref="B737:G737">SUM(B733:B736)</f>
        <v>243</v>
      </c>
      <c r="C737" s="86">
        <f t="shared" si="38"/>
        <v>19310929.98</v>
      </c>
      <c r="D737" s="86">
        <f t="shared" si="38"/>
        <v>208038381.3</v>
      </c>
      <c r="E737" s="86">
        <f t="shared" si="38"/>
        <v>19310929.98</v>
      </c>
      <c r="F737" s="86">
        <f t="shared" si="38"/>
        <v>208038381.3</v>
      </c>
      <c r="G737" s="86">
        <f t="shared" si="38"/>
        <v>0</v>
      </c>
    </row>
    <row r="738" spans="1:7" ht="21.75">
      <c r="A738" s="87" t="s">
        <v>321</v>
      </c>
      <c r="B738" s="88"/>
      <c r="C738" s="89"/>
      <c r="D738" s="89"/>
      <c r="E738" s="89"/>
      <c r="F738" s="89"/>
      <c r="G738" s="89"/>
    </row>
    <row r="739" spans="1:7" ht="21.75">
      <c r="A739" s="77" t="s">
        <v>110</v>
      </c>
      <c r="B739" s="78"/>
      <c r="C739" s="79"/>
      <c r="D739" s="79"/>
      <c r="E739" s="79"/>
      <c r="F739" s="79"/>
      <c r="G739" s="79"/>
    </row>
    <row r="740" spans="1:7" ht="21.75">
      <c r="A740" s="77" t="s">
        <v>45</v>
      </c>
      <c r="B740" s="80">
        <v>2255</v>
      </c>
      <c r="C740" s="79">
        <v>740600</v>
      </c>
      <c r="D740" s="79">
        <v>7230380</v>
      </c>
      <c r="E740" s="79">
        <v>740600</v>
      </c>
      <c r="F740" s="79">
        <v>7230380</v>
      </c>
      <c r="G740" s="79"/>
    </row>
    <row r="741" spans="1:7" ht="21.75">
      <c r="A741" s="77" t="s">
        <v>46</v>
      </c>
      <c r="B741" s="78">
        <v>144</v>
      </c>
      <c r="C741" s="79">
        <v>46250</v>
      </c>
      <c r="D741" s="79">
        <v>518250</v>
      </c>
      <c r="E741" s="79">
        <v>46250</v>
      </c>
      <c r="F741" s="79">
        <v>518250</v>
      </c>
      <c r="G741" s="79"/>
    </row>
    <row r="742" spans="1:7" ht="21.75">
      <c r="A742" s="77" t="s">
        <v>99</v>
      </c>
      <c r="B742" s="78"/>
      <c r="C742" s="79"/>
      <c r="D742" s="79"/>
      <c r="E742" s="79"/>
      <c r="F742" s="79"/>
      <c r="G742" s="79"/>
    </row>
    <row r="743" spans="1:7" ht="21.75">
      <c r="A743" s="77" t="s">
        <v>100</v>
      </c>
      <c r="B743" s="78">
        <v>14</v>
      </c>
      <c r="C743" s="79">
        <v>54250</v>
      </c>
      <c r="D743" s="79">
        <v>515750</v>
      </c>
      <c r="E743" s="79">
        <v>54250</v>
      </c>
      <c r="F743" s="79">
        <v>515750</v>
      </c>
      <c r="G743" s="79"/>
    </row>
    <row r="744" spans="1:7" ht="21.75">
      <c r="A744" s="77" t="s">
        <v>107</v>
      </c>
      <c r="B744" s="78"/>
      <c r="C744" s="79">
        <v>0</v>
      </c>
      <c r="D744" s="79">
        <v>100615.5</v>
      </c>
      <c r="E744" s="79">
        <v>0</v>
      </c>
      <c r="F744" s="79">
        <v>100615.5</v>
      </c>
      <c r="G744" s="79"/>
    </row>
    <row r="745" spans="1:7" ht="21.75">
      <c r="A745" s="77" t="s">
        <v>48</v>
      </c>
      <c r="B745" s="78"/>
      <c r="C745" s="79"/>
      <c r="D745" s="79"/>
      <c r="E745" s="79"/>
      <c r="F745" s="79"/>
      <c r="G745" s="79"/>
    </row>
    <row r="746" spans="1:7" ht="21.75">
      <c r="A746" s="77" t="s">
        <v>49</v>
      </c>
      <c r="B746" s="80">
        <v>1036</v>
      </c>
      <c r="C746" s="79">
        <v>100780</v>
      </c>
      <c r="D746" s="79">
        <v>1171090</v>
      </c>
      <c r="E746" s="79">
        <v>100780</v>
      </c>
      <c r="F746" s="79">
        <v>1171090</v>
      </c>
      <c r="G746" s="79"/>
    </row>
    <row r="747" spans="1:7" ht="21.75">
      <c r="A747" s="77" t="s">
        <v>116</v>
      </c>
      <c r="B747" s="78">
        <v>22</v>
      </c>
      <c r="C747" s="79">
        <v>920</v>
      </c>
      <c r="D747" s="79">
        <v>8170</v>
      </c>
      <c r="E747" s="79">
        <v>920</v>
      </c>
      <c r="F747" s="79">
        <v>8170</v>
      </c>
      <c r="G747" s="79"/>
    </row>
    <row r="748" spans="1:7" ht="21.75">
      <c r="A748" s="77" t="s">
        <v>319</v>
      </c>
      <c r="B748" s="78"/>
      <c r="C748" s="79"/>
      <c r="D748" s="79"/>
      <c r="E748" s="79"/>
      <c r="F748" s="79"/>
      <c r="G748" s="79"/>
    </row>
    <row r="749" spans="1:7" ht="21.75">
      <c r="A749" s="77" t="s">
        <v>320</v>
      </c>
      <c r="B749" s="78"/>
      <c r="C749" s="79"/>
      <c r="D749" s="79"/>
      <c r="E749" s="79"/>
      <c r="F749" s="79"/>
      <c r="G749" s="79"/>
    </row>
    <row r="750" spans="1:7" ht="21.75">
      <c r="A750" s="77" t="s">
        <v>111</v>
      </c>
      <c r="B750" s="78"/>
      <c r="C750" s="79"/>
      <c r="D750" s="79"/>
      <c r="E750" s="79"/>
      <c r="F750" s="79"/>
      <c r="G750" s="79"/>
    </row>
    <row r="751" spans="1:7" ht="21.75">
      <c r="A751" s="77" t="s">
        <v>50</v>
      </c>
      <c r="B751" s="78"/>
      <c r="C751" s="79"/>
      <c r="D751" s="79"/>
      <c r="E751" s="79"/>
      <c r="F751" s="79"/>
      <c r="G751" s="79"/>
    </row>
    <row r="752" spans="1:7" ht="21.75">
      <c r="A752" s="77" t="s">
        <v>51</v>
      </c>
      <c r="B752" s="78">
        <v>69</v>
      </c>
      <c r="C752" s="79">
        <v>126860</v>
      </c>
      <c r="D752" s="79">
        <v>1263776</v>
      </c>
      <c r="E752" s="79">
        <v>126860</v>
      </c>
      <c r="F752" s="79">
        <v>1263776</v>
      </c>
      <c r="G752" s="79"/>
    </row>
    <row r="753" spans="1:7" ht="21.75">
      <c r="A753" s="77" t="s">
        <v>52</v>
      </c>
      <c r="B753" s="78"/>
      <c r="C753" s="79"/>
      <c r="D753" s="79"/>
      <c r="E753" s="79"/>
      <c r="F753" s="79"/>
      <c r="G753" s="79"/>
    </row>
    <row r="754" spans="1:7" ht="21.75">
      <c r="A754" s="77" t="s">
        <v>53</v>
      </c>
      <c r="B754" s="78">
        <v>14</v>
      </c>
      <c r="C754" s="79">
        <v>45800</v>
      </c>
      <c r="D754" s="79">
        <v>307460</v>
      </c>
      <c r="E754" s="79">
        <v>45800</v>
      </c>
      <c r="F754" s="79">
        <v>307460</v>
      </c>
      <c r="G754" s="79"/>
    </row>
    <row r="755" spans="1:7" ht="21.75">
      <c r="A755" s="77" t="s">
        <v>91</v>
      </c>
      <c r="B755" s="78"/>
      <c r="C755" s="79"/>
      <c r="D755" s="79"/>
      <c r="E755" s="79"/>
      <c r="F755" s="79"/>
      <c r="G755" s="79"/>
    </row>
    <row r="756" spans="1:7" ht="21.75">
      <c r="A756" s="77" t="s">
        <v>92</v>
      </c>
      <c r="B756" s="78">
        <v>72</v>
      </c>
      <c r="C756" s="79">
        <v>39090</v>
      </c>
      <c r="D756" s="79">
        <v>203429</v>
      </c>
      <c r="E756" s="79">
        <v>39090</v>
      </c>
      <c r="F756" s="79">
        <v>203429</v>
      </c>
      <c r="G756" s="79"/>
    </row>
    <row r="757" spans="1:7" ht="21.75">
      <c r="A757" s="77" t="s">
        <v>54</v>
      </c>
      <c r="B757" s="78">
        <v>1</v>
      </c>
      <c r="C757" s="79">
        <v>75</v>
      </c>
      <c r="D757" s="79">
        <v>375</v>
      </c>
      <c r="E757" s="79">
        <v>75</v>
      </c>
      <c r="F757" s="79">
        <v>375</v>
      </c>
      <c r="G757" s="79"/>
    </row>
    <row r="758" spans="1:7" ht="21.75">
      <c r="A758" s="77" t="s">
        <v>86</v>
      </c>
      <c r="B758" s="78">
        <v>10</v>
      </c>
      <c r="C758" s="91">
        <v>1000</v>
      </c>
      <c r="D758" s="79">
        <v>41000</v>
      </c>
      <c r="E758" s="91">
        <v>1000</v>
      </c>
      <c r="F758" s="79">
        <v>41000</v>
      </c>
      <c r="G758" s="79"/>
    </row>
    <row r="759" spans="1:7" ht="21.75">
      <c r="A759" s="77" t="s">
        <v>87</v>
      </c>
      <c r="B759" s="78"/>
      <c r="C759" s="91">
        <v>0</v>
      </c>
      <c r="D759" s="79">
        <v>20000</v>
      </c>
      <c r="E759" s="91">
        <v>0</v>
      </c>
      <c r="F759" s="79">
        <v>20000</v>
      </c>
      <c r="G759" s="79"/>
    </row>
    <row r="760" spans="1:7" ht="21.75">
      <c r="A760" s="77" t="s">
        <v>88</v>
      </c>
      <c r="B760" s="78"/>
      <c r="C760" s="91">
        <v>0</v>
      </c>
      <c r="D760" s="79">
        <v>3000</v>
      </c>
      <c r="E760" s="79">
        <v>0</v>
      </c>
      <c r="F760" s="79">
        <v>3000</v>
      </c>
      <c r="G760" s="79"/>
    </row>
    <row r="761" spans="1:7" ht="21.75">
      <c r="A761" s="77" t="s">
        <v>112</v>
      </c>
      <c r="B761" s="78"/>
      <c r="C761" s="79"/>
      <c r="D761" s="79"/>
      <c r="E761" s="79"/>
      <c r="F761" s="79"/>
      <c r="G761" s="79"/>
    </row>
    <row r="762" spans="1:7" ht="21.75">
      <c r="A762" s="77" t="s">
        <v>55</v>
      </c>
      <c r="B762" s="78">
        <v>659</v>
      </c>
      <c r="C762" s="79">
        <v>231718</v>
      </c>
      <c r="D762" s="79">
        <v>2221697</v>
      </c>
      <c r="E762" s="79">
        <v>231718</v>
      </c>
      <c r="F762" s="79">
        <v>2221697</v>
      </c>
      <c r="G762" s="79"/>
    </row>
    <row r="763" spans="1:7" ht="21.75">
      <c r="A763" s="77" t="s">
        <v>113</v>
      </c>
      <c r="B763" s="78"/>
      <c r="C763" s="79"/>
      <c r="D763" s="79"/>
      <c r="E763" s="79"/>
      <c r="F763" s="79"/>
      <c r="G763" s="79"/>
    </row>
    <row r="764" spans="1:7" ht="21.75">
      <c r="A764" s="77" t="s">
        <v>56</v>
      </c>
      <c r="B764" s="80">
        <v>791</v>
      </c>
      <c r="C764" s="79">
        <v>21760</v>
      </c>
      <c r="D764" s="79">
        <v>217760</v>
      </c>
      <c r="E764" s="79">
        <v>21760</v>
      </c>
      <c r="F764" s="79">
        <v>217760</v>
      </c>
      <c r="G764" s="79"/>
    </row>
    <row r="765" spans="1:7" ht="21.75">
      <c r="A765" s="77" t="s">
        <v>195</v>
      </c>
      <c r="B765" s="80"/>
      <c r="C765" s="79">
        <v>0</v>
      </c>
      <c r="D765" s="79">
        <v>7650</v>
      </c>
      <c r="E765" s="79">
        <v>0</v>
      </c>
      <c r="F765" s="79">
        <v>7650</v>
      </c>
      <c r="G765" s="79"/>
    </row>
    <row r="766" spans="1:7" ht="21.75">
      <c r="A766" s="77" t="s">
        <v>196</v>
      </c>
      <c r="B766" s="78"/>
      <c r="C766" s="91">
        <v>0</v>
      </c>
      <c r="D766" s="91">
        <v>24700</v>
      </c>
      <c r="E766" s="91">
        <v>0</v>
      </c>
      <c r="F766" s="91">
        <v>24700</v>
      </c>
      <c r="G766" s="79"/>
    </row>
    <row r="767" spans="1:7" ht="21.75">
      <c r="A767" s="77" t="s">
        <v>334</v>
      </c>
      <c r="B767" s="78">
        <v>2</v>
      </c>
      <c r="C767" s="79">
        <v>15000</v>
      </c>
      <c r="D767" s="79">
        <v>15000</v>
      </c>
      <c r="E767" s="79">
        <v>15000</v>
      </c>
      <c r="F767" s="79">
        <v>15000</v>
      </c>
      <c r="G767" s="79"/>
    </row>
    <row r="768" spans="1:7" ht="21.75">
      <c r="A768" s="77" t="s">
        <v>197</v>
      </c>
      <c r="B768" s="72">
        <v>1</v>
      </c>
      <c r="C768" s="141">
        <v>2300</v>
      </c>
      <c r="D768" s="94">
        <v>58760</v>
      </c>
      <c r="E768" s="94">
        <v>2300</v>
      </c>
      <c r="F768" s="94">
        <v>58760</v>
      </c>
      <c r="G768" s="94"/>
    </row>
    <row r="769" spans="1:7" ht="21.75">
      <c r="A769" s="54" t="s">
        <v>90</v>
      </c>
      <c r="B769" s="93">
        <f aca="true" t="shared" si="39" ref="B769:G769">SUM(B740:B768)</f>
        <v>5090</v>
      </c>
      <c r="C769" s="73">
        <f t="shared" si="39"/>
        <v>1426403</v>
      </c>
      <c r="D769" s="73">
        <f t="shared" si="39"/>
        <v>13928862.5</v>
      </c>
      <c r="E769" s="94">
        <f t="shared" si="39"/>
        <v>1426403</v>
      </c>
      <c r="F769" s="94">
        <f t="shared" si="39"/>
        <v>13928862.5</v>
      </c>
      <c r="G769" s="94">
        <f t="shared" si="39"/>
        <v>0</v>
      </c>
    </row>
    <row r="770" spans="1:7" ht="21.75">
      <c r="A770" s="147" t="s">
        <v>70</v>
      </c>
      <c r="B770" s="147"/>
      <c r="C770" s="147"/>
      <c r="D770" s="147"/>
      <c r="E770" s="147"/>
      <c r="F770" s="147"/>
      <c r="G770" s="147"/>
    </row>
    <row r="771" spans="1:7" ht="21.75">
      <c r="A771" s="98"/>
      <c r="B771" s="99"/>
      <c r="C771" s="100"/>
      <c r="D771" s="100"/>
      <c r="E771" s="100"/>
      <c r="F771" s="100"/>
      <c r="G771" s="101"/>
    </row>
    <row r="772" spans="1:7" ht="21.75">
      <c r="A772" s="68"/>
      <c r="B772" s="69" t="s">
        <v>78</v>
      </c>
      <c r="C772" s="146" t="s">
        <v>31</v>
      </c>
      <c r="D772" s="146"/>
      <c r="E772" s="146" t="s">
        <v>32</v>
      </c>
      <c r="F772" s="146"/>
      <c r="G772" s="102" t="s">
        <v>33</v>
      </c>
    </row>
    <row r="773" spans="1:7" ht="21.75">
      <c r="A773" s="72" t="s">
        <v>35</v>
      </c>
      <c r="B773" s="72" t="s">
        <v>79</v>
      </c>
      <c r="C773" s="73" t="s">
        <v>9</v>
      </c>
      <c r="D773" s="73" t="s">
        <v>36</v>
      </c>
      <c r="E773" s="73" t="s">
        <v>9</v>
      </c>
      <c r="F773" s="73" t="s">
        <v>36</v>
      </c>
      <c r="G773" s="73" t="s">
        <v>34</v>
      </c>
    </row>
    <row r="774" spans="1:7" ht="21.75">
      <c r="A774" s="74" t="s">
        <v>114</v>
      </c>
      <c r="B774" s="75"/>
      <c r="C774" s="76"/>
      <c r="D774" s="76"/>
      <c r="E774" s="76"/>
      <c r="F774" s="76"/>
      <c r="G774" s="76"/>
    </row>
    <row r="775" spans="1:7" ht="21.75">
      <c r="A775" s="77" t="s">
        <v>82</v>
      </c>
      <c r="B775" s="78">
        <v>5</v>
      </c>
      <c r="C775" s="79">
        <v>121128</v>
      </c>
      <c r="D775" s="79">
        <v>891408</v>
      </c>
      <c r="E775" s="79">
        <v>121128</v>
      </c>
      <c r="F775" s="79">
        <v>891408</v>
      </c>
      <c r="G775" s="79"/>
    </row>
    <row r="776" spans="1:7" ht="21.75">
      <c r="A776" s="77" t="s">
        <v>59</v>
      </c>
      <c r="B776" s="78"/>
      <c r="C776" s="91"/>
      <c r="D776" s="91"/>
      <c r="E776" s="91"/>
      <c r="F776" s="91"/>
      <c r="G776" s="79"/>
    </row>
    <row r="777" spans="1:7" ht="21.75">
      <c r="A777" s="87" t="s">
        <v>60</v>
      </c>
      <c r="B777" s="88">
        <v>9</v>
      </c>
      <c r="C777" s="89">
        <v>22718.27</v>
      </c>
      <c r="D777" s="89">
        <v>393356.98</v>
      </c>
      <c r="E777" s="89">
        <v>22718.27</v>
      </c>
      <c r="F777" s="89">
        <v>393356.98</v>
      </c>
      <c r="G777" s="89"/>
    </row>
    <row r="778" spans="1:7" ht="21.75">
      <c r="A778" s="110" t="s">
        <v>61</v>
      </c>
      <c r="B778" s="106">
        <f>SUM(B770:B777)</f>
        <v>14</v>
      </c>
      <c r="C778" s="86">
        <f>SUM(C775:C777)</f>
        <v>143846.27</v>
      </c>
      <c r="D778" s="86">
        <f>SUM(D775:D777)</f>
        <v>1284764.98</v>
      </c>
      <c r="E778" s="86">
        <f>SUM(E775:E777)</f>
        <v>143846.27</v>
      </c>
      <c r="F778" s="86">
        <f>SUM(F775:F777)</f>
        <v>1284764.98</v>
      </c>
      <c r="G778" s="86">
        <f>SUM(G774:G777)</f>
        <v>0</v>
      </c>
    </row>
    <row r="779" spans="1:7" ht="21.75">
      <c r="A779" s="87" t="s">
        <v>115</v>
      </c>
      <c r="B779" s="88"/>
      <c r="C779" s="89"/>
      <c r="D779" s="89"/>
      <c r="E779" s="89"/>
      <c r="F779" s="89"/>
      <c r="G779" s="89"/>
    </row>
    <row r="780" spans="1:7" ht="21.75">
      <c r="A780" s="107" t="s">
        <v>62</v>
      </c>
      <c r="B780" s="108">
        <v>13</v>
      </c>
      <c r="C780" s="109">
        <v>224986.97</v>
      </c>
      <c r="D780" s="109">
        <v>817595.83</v>
      </c>
      <c r="E780" s="109">
        <v>224986.97</v>
      </c>
      <c r="F780" s="91">
        <v>817595.83</v>
      </c>
      <c r="G780" s="79"/>
    </row>
    <row r="781" spans="1:7" ht="21.75">
      <c r="A781" s="77" t="s">
        <v>63</v>
      </c>
      <c r="B781" s="122"/>
      <c r="C781" s="109"/>
      <c r="D781" s="109"/>
      <c r="E781" s="109"/>
      <c r="F781" s="91"/>
      <c r="G781" s="79"/>
    </row>
    <row r="782" spans="1:7" ht="21.75">
      <c r="A782" s="77" t="s">
        <v>101</v>
      </c>
      <c r="B782" s="78">
        <v>167</v>
      </c>
      <c r="C782" s="79">
        <v>987172.2</v>
      </c>
      <c r="D782" s="79">
        <v>10078864.88</v>
      </c>
      <c r="E782" s="79">
        <v>987172.2</v>
      </c>
      <c r="F782" s="79">
        <v>10078864.88</v>
      </c>
      <c r="G782" s="79"/>
    </row>
    <row r="783" spans="1:7" ht="21.75">
      <c r="A783" s="77" t="s">
        <v>227</v>
      </c>
      <c r="B783" s="72">
        <v>2</v>
      </c>
      <c r="C783" s="94">
        <v>19748.19</v>
      </c>
      <c r="D783" s="94">
        <v>215641.96</v>
      </c>
      <c r="E783" s="94">
        <v>19748.19</v>
      </c>
      <c r="F783" s="94">
        <v>215641.96</v>
      </c>
      <c r="G783" s="94"/>
    </row>
    <row r="784" spans="1:7" ht="21.75">
      <c r="A784" s="110" t="s">
        <v>66</v>
      </c>
      <c r="B784" s="72">
        <f aca="true" t="shared" si="40" ref="B784:G784">SUM(B780:B783)</f>
        <v>182</v>
      </c>
      <c r="C784" s="73">
        <f t="shared" si="40"/>
        <v>1231907.3599999999</v>
      </c>
      <c r="D784" s="73">
        <f t="shared" si="40"/>
        <v>11112102.670000002</v>
      </c>
      <c r="E784" s="73">
        <f t="shared" si="40"/>
        <v>1231907.3599999999</v>
      </c>
      <c r="F784" s="73">
        <f t="shared" si="40"/>
        <v>11112102.670000002</v>
      </c>
      <c r="G784" s="86">
        <f t="shared" si="40"/>
        <v>0</v>
      </c>
    </row>
    <row r="785" spans="1:7" ht="21.75">
      <c r="A785" s="110" t="s">
        <v>67</v>
      </c>
      <c r="B785" s="111">
        <f aca="true" t="shared" si="41" ref="B785:G785">SUM(B737+B769+B778+B784)</f>
        <v>5529</v>
      </c>
      <c r="C785" s="70">
        <f t="shared" si="41"/>
        <v>22113086.61</v>
      </c>
      <c r="D785" s="70">
        <f t="shared" si="41"/>
        <v>234364111.45</v>
      </c>
      <c r="E785" s="70">
        <f t="shared" si="41"/>
        <v>22113086.61</v>
      </c>
      <c r="F785" s="70">
        <f t="shared" si="41"/>
        <v>234364111.45</v>
      </c>
      <c r="G785" s="70">
        <f t="shared" si="41"/>
        <v>0</v>
      </c>
    </row>
    <row r="786" spans="1:7" ht="21.75">
      <c r="A786" s="110" t="s">
        <v>174</v>
      </c>
      <c r="B786" s="106"/>
      <c r="C786" s="86">
        <v>848.76</v>
      </c>
      <c r="D786" s="86">
        <v>101494.91</v>
      </c>
      <c r="E786" s="86">
        <v>848.76</v>
      </c>
      <c r="F786" s="86">
        <v>101494.91</v>
      </c>
      <c r="G786" s="86"/>
    </row>
    <row r="787" spans="1:7" ht="22.5" thickBot="1">
      <c r="A787" s="112" t="s">
        <v>69</v>
      </c>
      <c r="B787" s="113">
        <f>+B785</f>
        <v>5529</v>
      </c>
      <c r="C787" s="114">
        <f>C785-C786</f>
        <v>22112237.849999998</v>
      </c>
      <c r="D787" s="114">
        <f>D785-D786</f>
        <v>234262616.54</v>
      </c>
      <c r="E787" s="114">
        <f>E785-E786</f>
        <v>22112237.849999998</v>
      </c>
      <c r="F787" s="114">
        <f>F785-F786</f>
        <v>234262616.54</v>
      </c>
      <c r="G787" s="114">
        <f>G785-G786</f>
        <v>0</v>
      </c>
    </row>
    <row r="788" spans="1:7" ht="22.5" thickTop="1">
      <c r="A788" s="135"/>
      <c r="B788" s="136"/>
      <c r="C788" s="97"/>
      <c r="D788" s="97"/>
      <c r="E788" s="97"/>
      <c r="F788" s="97"/>
      <c r="G788" s="97"/>
    </row>
    <row r="789" spans="1:7" ht="21.75">
      <c r="A789" s="134"/>
      <c r="B789" s="115"/>
      <c r="C789" s="97"/>
      <c r="D789" s="97"/>
      <c r="E789" s="97"/>
      <c r="F789" s="97"/>
      <c r="G789" s="97"/>
    </row>
    <row r="790" spans="1:7" ht="21.75">
      <c r="A790" s="64"/>
      <c r="B790" s="66"/>
      <c r="C790" s="97"/>
      <c r="D790" s="97" t="s">
        <v>12</v>
      </c>
      <c r="E790" s="97"/>
      <c r="F790" s="97"/>
      <c r="G790" s="97"/>
    </row>
    <row r="791" spans="1:7" ht="21.75">
      <c r="A791" s="64" t="s">
        <v>324</v>
      </c>
      <c r="B791" s="66"/>
      <c r="C791" s="97"/>
      <c r="D791" s="97" t="s">
        <v>325</v>
      </c>
      <c r="E791" s="97"/>
      <c r="F791" s="97"/>
      <c r="G791" s="97"/>
    </row>
    <row r="792" spans="1:7" ht="21.75">
      <c r="A792" s="128" t="s">
        <v>222</v>
      </c>
      <c r="B792" s="129"/>
      <c r="C792" s="67"/>
      <c r="D792" s="97" t="s">
        <v>11</v>
      </c>
      <c r="E792" s="97"/>
      <c r="F792" s="97"/>
      <c r="G792" s="97"/>
    </row>
    <row r="793" spans="1:7" ht="21.75">
      <c r="A793" s="64"/>
      <c r="B793" s="66"/>
      <c r="C793" s="67"/>
      <c r="D793" s="97" t="s">
        <v>10</v>
      </c>
      <c r="E793" s="97"/>
      <c r="F793" s="97"/>
      <c r="G793" s="97"/>
    </row>
    <row r="794" spans="1:7" ht="21.75">
      <c r="A794" s="64"/>
      <c r="B794" s="66"/>
      <c r="C794" s="67"/>
      <c r="D794" s="97"/>
      <c r="E794" s="97"/>
      <c r="F794" s="97"/>
      <c r="G794" s="97"/>
    </row>
    <row r="795" spans="1:7" ht="21.75">
      <c r="A795" s="134" t="s">
        <v>322</v>
      </c>
      <c r="B795" s="115"/>
      <c r="C795" s="97"/>
      <c r="D795" s="97"/>
      <c r="E795" s="97"/>
      <c r="F795" s="97"/>
      <c r="G795" s="97"/>
    </row>
    <row r="796" spans="1:7" ht="21.75">
      <c r="A796" s="95" t="s">
        <v>340</v>
      </c>
      <c r="B796" s="137" t="s">
        <v>78</v>
      </c>
      <c r="C796" s="97">
        <v>22112237.85</v>
      </c>
      <c r="D796" s="97"/>
      <c r="E796" s="97"/>
      <c r="F796" s="97"/>
      <c r="G796" s="97"/>
    </row>
    <row r="797" spans="1:7" ht="21.75">
      <c r="A797" s="95" t="s">
        <v>329</v>
      </c>
      <c r="B797" s="137" t="s">
        <v>78</v>
      </c>
      <c r="C797" s="97">
        <v>22092489.66</v>
      </c>
      <c r="D797" s="97"/>
      <c r="E797" s="97"/>
      <c r="F797" s="97"/>
      <c r="G797" s="97"/>
    </row>
    <row r="798" spans="1:7" ht="22.5" thickBot="1">
      <c r="A798" s="95" t="s">
        <v>357</v>
      </c>
      <c r="B798" s="115"/>
      <c r="C798" s="138">
        <f>SUM(C796-C797)</f>
        <v>19748.19000000134</v>
      </c>
      <c r="D798" s="97"/>
      <c r="E798" s="97"/>
      <c r="F798" s="97"/>
      <c r="G798" s="97"/>
    </row>
    <row r="799" spans="1:7" ht="22.5" thickTop="1">
      <c r="A799" s="95"/>
      <c r="B799" s="115"/>
      <c r="C799" s="97"/>
      <c r="D799" s="97"/>
      <c r="E799" s="97"/>
      <c r="F799" s="97"/>
      <c r="G799" s="97"/>
    </row>
    <row r="800" spans="1:7" ht="23.25">
      <c r="A800" s="145" t="s">
        <v>58</v>
      </c>
      <c r="B800" s="145"/>
      <c r="C800" s="145"/>
      <c r="D800" s="145"/>
      <c r="E800" s="145"/>
      <c r="F800" s="145"/>
      <c r="G800" s="145"/>
    </row>
    <row r="801" spans="1:7" ht="23.25">
      <c r="A801" s="145" t="s">
        <v>364</v>
      </c>
      <c r="B801" s="145"/>
      <c r="C801" s="145"/>
      <c r="D801" s="145"/>
      <c r="E801" s="145"/>
      <c r="F801" s="145"/>
      <c r="G801" s="145"/>
    </row>
    <row r="802" spans="1:7" ht="21">
      <c r="A802" s="3"/>
      <c r="B802" s="18"/>
      <c r="C802" s="4"/>
      <c r="D802" s="4"/>
      <c r="E802" s="4"/>
      <c r="F802" s="4"/>
      <c r="G802" s="4"/>
    </row>
    <row r="803" spans="1:7" ht="21.75">
      <c r="A803" s="68"/>
      <c r="B803" s="69" t="s">
        <v>78</v>
      </c>
      <c r="C803" s="146" t="s">
        <v>31</v>
      </c>
      <c r="D803" s="146"/>
      <c r="E803" s="146" t="s">
        <v>32</v>
      </c>
      <c r="F803" s="146"/>
      <c r="G803" s="71" t="s">
        <v>33</v>
      </c>
    </row>
    <row r="804" spans="1:7" ht="21.75">
      <c r="A804" s="72" t="s">
        <v>35</v>
      </c>
      <c r="B804" s="72" t="s">
        <v>79</v>
      </c>
      <c r="C804" s="73" t="s">
        <v>9</v>
      </c>
      <c r="D804" s="73" t="s">
        <v>36</v>
      </c>
      <c r="E804" s="73" t="s">
        <v>9</v>
      </c>
      <c r="F804" s="73" t="s">
        <v>36</v>
      </c>
      <c r="G804" s="73" t="s">
        <v>34</v>
      </c>
    </row>
    <row r="805" spans="1:7" ht="21.75">
      <c r="A805" s="74" t="s">
        <v>108</v>
      </c>
      <c r="B805" s="75"/>
      <c r="C805" s="76"/>
      <c r="D805" s="76"/>
      <c r="E805" s="76"/>
      <c r="F805" s="76"/>
      <c r="G805" s="76"/>
    </row>
    <row r="806" spans="1:7" ht="21.75">
      <c r="A806" s="77" t="s">
        <v>37</v>
      </c>
      <c r="B806" s="78">
        <v>140</v>
      </c>
      <c r="C806" s="79">
        <v>4580839.82</v>
      </c>
      <c r="D806" s="79">
        <v>193146694.67</v>
      </c>
      <c r="E806" s="79">
        <v>4580839.82</v>
      </c>
      <c r="F806" s="79">
        <v>193146694.67</v>
      </c>
      <c r="G806" s="79"/>
    </row>
    <row r="807" spans="1:7" ht="21.75">
      <c r="A807" s="77" t="s">
        <v>39</v>
      </c>
      <c r="B807" s="80">
        <v>100</v>
      </c>
      <c r="C807" s="79">
        <v>118569.82</v>
      </c>
      <c r="D807" s="79">
        <v>2150245.64</v>
      </c>
      <c r="E807" s="79">
        <v>118569.82</v>
      </c>
      <c r="F807" s="79">
        <v>2150245.64</v>
      </c>
      <c r="G807" s="79"/>
    </row>
    <row r="808" spans="1:7" ht="21.75">
      <c r="A808" s="77" t="s">
        <v>41</v>
      </c>
      <c r="B808" s="78">
        <v>27</v>
      </c>
      <c r="C808" s="79">
        <v>126691</v>
      </c>
      <c r="D808" s="79">
        <v>16289576.55</v>
      </c>
      <c r="E808" s="79">
        <v>126691</v>
      </c>
      <c r="F808" s="79">
        <v>16289576.55</v>
      </c>
      <c r="G808" s="140"/>
    </row>
    <row r="809" spans="1:7" ht="21.75">
      <c r="A809" s="77" t="s">
        <v>271</v>
      </c>
      <c r="B809" s="69">
        <v>7</v>
      </c>
      <c r="C809" s="130">
        <v>119483.62</v>
      </c>
      <c r="D809" s="130">
        <v>1397448.7</v>
      </c>
      <c r="E809" s="130">
        <v>119483.62</v>
      </c>
      <c r="F809" s="130">
        <v>1397448.7</v>
      </c>
      <c r="G809" s="130"/>
    </row>
    <row r="810" spans="1:7" ht="21.75">
      <c r="A810" s="110" t="s">
        <v>44</v>
      </c>
      <c r="B810" s="85">
        <f aca="true" t="shared" si="42" ref="B810:G810">SUM(B806:B809)</f>
        <v>274</v>
      </c>
      <c r="C810" s="86">
        <f t="shared" si="42"/>
        <v>4945584.260000001</v>
      </c>
      <c r="D810" s="86">
        <f t="shared" si="42"/>
        <v>212983965.55999997</v>
      </c>
      <c r="E810" s="86">
        <f t="shared" si="42"/>
        <v>4945584.260000001</v>
      </c>
      <c r="F810" s="86">
        <f t="shared" si="42"/>
        <v>212983965.55999997</v>
      </c>
      <c r="G810" s="86">
        <f t="shared" si="42"/>
        <v>0</v>
      </c>
    </row>
    <row r="811" spans="1:7" ht="21.75">
      <c r="A811" s="87" t="s">
        <v>321</v>
      </c>
      <c r="B811" s="88"/>
      <c r="C811" s="89"/>
      <c r="D811" s="89"/>
      <c r="E811" s="89"/>
      <c r="F811" s="89"/>
      <c r="G811" s="89"/>
    </row>
    <row r="812" spans="1:7" ht="21.75">
      <c r="A812" s="77" t="s">
        <v>110</v>
      </c>
      <c r="B812" s="78"/>
      <c r="C812" s="79"/>
      <c r="D812" s="79"/>
      <c r="E812" s="79"/>
      <c r="F812" s="79"/>
      <c r="G812" s="79"/>
    </row>
    <row r="813" spans="1:7" ht="21.75">
      <c r="A813" s="77" t="s">
        <v>45</v>
      </c>
      <c r="B813" s="80">
        <v>2566</v>
      </c>
      <c r="C813" s="79">
        <v>956340</v>
      </c>
      <c r="D813" s="79">
        <v>8186720</v>
      </c>
      <c r="E813" s="79">
        <v>956340</v>
      </c>
      <c r="F813" s="79">
        <v>8186720</v>
      </c>
      <c r="G813" s="79"/>
    </row>
    <row r="814" spans="1:7" ht="21.75">
      <c r="A814" s="77" t="s">
        <v>46</v>
      </c>
      <c r="B814" s="78">
        <v>122</v>
      </c>
      <c r="C814" s="79">
        <v>40000</v>
      </c>
      <c r="D814" s="79">
        <v>558250</v>
      </c>
      <c r="E814" s="79">
        <v>40000</v>
      </c>
      <c r="F814" s="79">
        <v>558250</v>
      </c>
      <c r="G814" s="79"/>
    </row>
    <row r="815" spans="1:7" ht="21.75">
      <c r="A815" s="77" t="s">
        <v>99</v>
      </c>
      <c r="B815" s="78"/>
      <c r="C815" s="79"/>
      <c r="D815" s="79"/>
      <c r="E815" s="79"/>
      <c r="F815" s="79"/>
      <c r="G815" s="79"/>
    </row>
    <row r="816" spans="1:7" ht="21.75">
      <c r="A816" s="77" t="s">
        <v>100</v>
      </c>
      <c r="B816" s="78">
        <v>14</v>
      </c>
      <c r="C816" s="79">
        <v>24750</v>
      </c>
      <c r="D816" s="79">
        <v>540500</v>
      </c>
      <c r="E816" s="79">
        <v>24750</v>
      </c>
      <c r="F816" s="79">
        <v>540500</v>
      </c>
      <c r="G816" s="79"/>
    </row>
    <row r="817" spans="1:7" ht="21.75">
      <c r="A817" s="77" t="s">
        <v>107</v>
      </c>
      <c r="B817" s="78">
        <v>8</v>
      </c>
      <c r="C817" s="79">
        <v>14883</v>
      </c>
      <c r="D817" s="79">
        <v>115498.5</v>
      </c>
      <c r="E817" s="79">
        <v>14883</v>
      </c>
      <c r="F817" s="79">
        <v>115498.5</v>
      </c>
      <c r="G817" s="79"/>
    </row>
    <row r="818" spans="1:7" ht="21.75">
      <c r="A818" s="77" t="s">
        <v>48</v>
      </c>
      <c r="B818" s="78"/>
      <c r="C818" s="79"/>
      <c r="D818" s="79"/>
      <c r="E818" s="79"/>
      <c r="F818" s="79"/>
      <c r="G818" s="79"/>
    </row>
    <row r="819" spans="1:7" ht="21.75">
      <c r="A819" s="77" t="s">
        <v>49</v>
      </c>
      <c r="B819" s="80">
        <v>1109</v>
      </c>
      <c r="C819" s="79">
        <v>107380</v>
      </c>
      <c r="D819" s="79">
        <v>1278470</v>
      </c>
      <c r="E819" s="79">
        <v>107380</v>
      </c>
      <c r="F819" s="79">
        <v>1278470</v>
      </c>
      <c r="G819" s="79"/>
    </row>
    <row r="820" spans="1:7" ht="21.75">
      <c r="A820" s="77" t="s">
        <v>116</v>
      </c>
      <c r="B820" s="78">
        <v>28</v>
      </c>
      <c r="C820" s="79">
        <v>990</v>
      </c>
      <c r="D820" s="79">
        <v>9160</v>
      </c>
      <c r="E820" s="79">
        <v>990</v>
      </c>
      <c r="F820" s="79">
        <v>9160</v>
      </c>
      <c r="G820" s="79"/>
    </row>
    <row r="821" spans="1:7" ht="21.75">
      <c r="A821" s="77" t="s">
        <v>319</v>
      </c>
      <c r="B821" s="78"/>
      <c r="C821" s="79"/>
      <c r="D821" s="79"/>
      <c r="E821" s="79"/>
      <c r="F821" s="79"/>
      <c r="G821" s="79"/>
    </row>
    <row r="822" spans="1:7" ht="21.75">
      <c r="A822" s="77" t="s">
        <v>320</v>
      </c>
      <c r="B822" s="78"/>
      <c r="C822" s="79"/>
      <c r="D822" s="79"/>
      <c r="E822" s="79"/>
      <c r="F822" s="79"/>
      <c r="G822" s="79"/>
    </row>
    <row r="823" spans="1:7" ht="21.75">
      <c r="A823" s="77" t="s">
        <v>111</v>
      </c>
      <c r="B823" s="78"/>
      <c r="C823" s="79"/>
      <c r="D823" s="79"/>
      <c r="E823" s="79"/>
      <c r="F823" s="79"/>
      <c r="G823" s="79"/>
    </row>
    <row r="824" spans="1:7" ht="21.75">
      <c r="A824" s="77" t="s">
        <v>50</v>
      </c>
      <c r="B824" s="78"/>
      <c r="C824" s="79"/>
      <c r="D824" s="79"/>
      <c r="E824" s="79"/>
      <c r="F824" s="79"/>
      <c r="G824" s="79"/>
    </row>
    <row r="825" spans="1:7" ht="21.75">
      <c r="A825" s="77" t="s">
        <v>51</v>
      </c>
      <c r="B825" s="78">
        <v>54</v>
      </c>
      <c r="C825" s="79">
        <v>98595</v>
      </c>
      <c r="D825" s="79">
        <v>1362371</v>
      </c>
      <c r="E825" s="79">
        <v>98595</v>
      </c>
      <c r="F825" s="79">
        <v>1362371</v>
      </c>
      <c r="G825" s="79"/>
    </row>
    <row r="826" spans="1:7" ht="21.75">
      <c r="A826" s="77" t="s">
        <v>52</v>
      </c>
      <c r="B826" s="78"/>
      <c r="C826" s="79"/>
      <c r="D826" s="79"/>
      <c r="E826" s="79"/>
      <c r="F826" s="79"/>
      <c r="G826" s="79"/>
    </row>
    <row r="827" spans="1:7" ht="21.75">
      <c r="A827" s="77" t="s">
        <v>53</v>
      </c>
      <c r="B827" s="78">
        <v>5</v>
      </c>
      <c r="C827" s="79">
        <v>17400</v>
      </c>
      <c r="D827" s="79">
        <v>324860</v>
      </c>
      <c r="E827" s="79">
        <v>17400</v>
      </c>
      <c r="F827" s="79">
        <v>324860</v>
      </c>
      <c r="G827" s="79"/>
    </row>
    <row r="828" spans="1:7" ht="21.75">
      <c r="A828" s="77" t="s">
        <v>91</v>
      </c>
      <c r="B828" s="78"/>
      <c r="C828" s="79"/>
      <c r="D828" s="79"/>
      <c r="E828" s="79"/>
      <c r="F828" s="79"/>
      <c r="G828" s="79"/>
    </row>
    <row r="829" spans="1:7" ht="21.75">
      <c r="A829" s="77" t="s">
        <v>92</v>
      </c>
      <c r="B829" s="78">
        <v>115</v>
      </c>
      <c r="C829" s="79">
        <v>86235</v>
      </c>
      <c r="D829" s="79">
        <v>289664</v>
      </c>
      <c r="E829" s="79">
        <v>86235</v>
      </c>
      <c r="F829" s="79">
        <v>289664</v>
      </c>
      <c r="G829" s="79"/>
    </row>
    <row r="830" spans="1:7" ht="21.75">
      <c r="A830" s="77" t="s">
        <v>54</v>
      </c>
      <c r="B830" s="78"/>
      <c r="C830" s="79">
        <v>0</v>
      </c>
      <c r="D830" s="79">
        <v>375</v>
      </c>
      <c r="E830" s="79">
        <v>0</v>
      </c>
      <c r="F830" s="79">
        <v>375</v>
      </c>
      <c r="G830" s="79"/>
    </row>
    <row r="831" spans="1:7" ht="21.75">
      <c r="A831" s="77" t="s">
        <v>86</v>
      </c>
      <c r="B831" s="78">
        <v>15</v>
      </c>
      <c r="C831" s="91">
        <v>5500</v>
      </c>
      <c r="D831" s="79">
        <v>46500</v>
      </c>
      <c r="E831" s="91">
        <v>5500</v>
      </c>
      <c r="F831" s="79">
        <v>46500</v>
      </c>
      <c r="G831" s="79"/>
    </row>
    <row r="832" spans="1:7" ht="21.75">
      <c r="A832" s="77" t="s">
        <v>87</v>
      </c>
      <c r="B832" s="78"/>
      <c r="C832" s="91">
        <v>0</v>
      </c>
      <c r="D832" s="79">
        <v>20000</v>
      </c>
      <c r="E832" s="91">
        <v>0</v>
      </c>
      <c r="F832" s="79">
        <v>20000</v>
      </c>
      <c r="G832" s="79"/>
    </row>
    <row r="833" spans="1:7" ht="21.75">
      <c r="A833" s="77" t="s">
        <v>88</v>
      </c>
      <c r="B833" s="78">
        <v>16</v>
      </c>
      <c r="C833" s="91">
        <v>12000</v>
      </c>
      <c r="D833" s="79">
        <v>15000</v>
      </c>
      <c r="E833" s="79">
        <v>12000</v>
      </c>
      <c r="F833" s="79">
        <v>15000</v>
      </c>
      <c r="G833" s="79"/>
    </row>
    <row r="834" spans="1:7" ht="21.75">
      <c r="A834" s="77" t="s">
        <v>112</v>
      </c>
      <c r="B834" s="78"/>
      <c r="C834" s="79"/>
      <c r="D834" s="79"/>
      <c r="E834" s="79"/>
      <c r="F834" s="79"/>
      <c r="G834" s="79"/>
    </row>
    <row r="835" spans="1:7" ht="21.75">
      <c r="A835" s="77" t="s">
        <v>55</v>
      </c>
      <c r="B835" s="78">
        <v>749</v>
      </c>
      <c r="C835" s="79">
        <v>255814</v>
      </c>
      <c r="D835" s="79">
        <v>2477511</v>
      </c>
      <c r="E835" s="79">
        <v>255814</v>
      </c>
      <c r="F835" s="79">
        <v>2477511</v>
      </c>
      <c r="G835" s="79"/>
    </row>
    <row r="836" spans="1:7" ht="21.75">
      <c r="A836" s="77" t="s">
        <v>113</v>
      </c>
      <c r="B836" s="78"/>
      <c r="C836" s="79"/>
      <c r="D836" s="79"/>
      <c r="E836" s="79"/>
      <c r="F836" s="79"/>
      <c r="G836" s="79"/>
    </row>
    <row r="837" spans="1:7" ht="21.75">
      <c r="A837" s="77" t="s">
        <v>56</v>
      </c>
      <c r="B837" s="80">
        <v>783</v>
      </c>
      <c r="C837" s="79">
        <v>25390</v>
      </c>
      <c r="D837" s="79">
        <v>243150</v>
      </c>
      <c r="E837" s="79">
        <v>25390</v>
      </c>
      <c r="F837" s="79">
        <v>243150</v>
      </c>
      <c r="G837" s="79"/>
    </row>
    <row r="838" spans="1:7" ht="21.75">
      <c r="A838" s="77" t="s">
        <v>195</v>
      </c>
      <c r="B838" s="80">
        <v>2</v>
      </c>
      <c r="C838" s="79">
        <v>4075</v>
      </c>
      <c r="D838" s="79">
        <v>11725</v>
      </c>
      <c r="E838" s="79">
        <v>4075</v>
      </c>
      <c r="F838" s="79">
        <v>11725</v>
      </c>
      <c r="G838" s="79"/>
    </row>
    <row r="839" spans="1:7" ht="21.75">
      <c r="A839" s="77" t="s">
        <v>196</v>
      </c>
      <c r="B839" s="78">
        <v>2</v>
      </c>
      <c r="C839" s="91">
        <v>40</v>
      </c>
      <c r="D839" s="91">
        <v>24740</v>
      </c>
      <c r="E839" s="91">
        <v>40</v>
      </c>
      <c r="F839" s="91">
        <v>24740</v>
      </c>
      <c r="G839" s="79"/>
    </row>
    <row r="840" spans="1:7" ht="21.75">
      <c r="A840" s="77" t="s">
        <v>334</v>
      </c>
      <c r="B840" s="78"/>
      <c r="C840" s="79">
        <v>0</v>
      </c>
      <c r="D840" s="79">
        <v>15000</v>
      </c>
      <c r="E840" s="79">
        <v>0</v>
      </c>
      <c r="F840" s="79">
        <v>15000</v>
      </c>
      <c r="G840" s="79"/>
    </row>
    <row r="841" spans="1:7" ht="21.75">
      <c r="A841" s="77" t="s">
        <v>197</v>
      </c>
      <c r="B841" s="72">
        <v>6</v>
      </c>
      <c r="C841" s="141">
        <v>19000</v>
      </c>
      <c r="D841" s="94">
        <v>77760</v>
      </c>
      <c r="E841" s="94">
        <v>19000</v>
      </c>
      <c r="F841" s="94">
        <v>77760</v>
      </c>
      <c r="G841" s="94"/>
    </row>
    <row r="842" spans="1:7" ht="21.75">
      <c r="A842" s="54" t="s">
        <v>90</v>
      </c>
      <c r="B842" s="93">
        <f aca="true" t="shared" si="43" ref="B842:G842">SUM(B813:B841)</f>
        <v>5594</v>
      </c>
      <c r="C842" s="73">
        <f t="shared" si="43"/>
        <v>1668392</v>
      </c>
      <c r="D842" s="73">
        <f t="shared" si="43"/>
        <v>15597254.5</v>
      </c>
      <c r="E842" s="94">
        <f t="shared" si="43"/>
        <v>1668392</v>
      </c>
      <c r="F842" s="94">
        <f t="shared" si="43"/>
        <v>15597254.5</v>
      </c>
      <c r="G842" s="94">
        <f t="shared" si="43"/>
        <v>0</v>
      </c>
    </row>
    <row r="843" spans="1:7" ht="21.75">
      <c r="A843" s="147" t="s">
        <v>70</v>
      </c>
      <c r="B843" s="147"/>
      <c r="C843" s="147"/>
      <c r="D843" s="147"/>
      <c r="E843" s="147"/>
      <c r="F843" s="147"/>
      <c r="G843" s="147"/>
    </row>
    <row r="844" spans="1:7" ht="21.75">
      <c r="A844" s="98"/>
      <c r="B844" s="99"/>
      <c r="C844" s="100"/>
      <c r="D844" s="100"/>
      <c r="E844" s="100"/>
      <c r="F844" s="100"/>
      <c r="G844" s="101"/>
    </row>
    <row r="845" spans="1:7" ht="21.75">
      <c r="A845" s="68"/>
      <c r="B845" s="69" t="s">
        <v>78</v>
      </c>
      <c r="C845" s="146" t="s">
        <v>31</v>
      </c>
      <c r="D845" s="146"/>
      <c r="E845" s="146" t="s">
        <v>32</v>
      </c>
      <c r="F845" s="146"/>
      <c r="G845" s="102" t="s">
        <v>33</v>
      </c>
    </row>
    <row r="846" spans="1:7" ht="21.75">
      <c r="A846" s="72" t="s">
        <v>35</v>
      </c>
      <c r="B846" s="72" t="s">
        <v>79</v>
      </c>
      <c r="C846" s="73" t="s">
        <v>9</v>
      </c>
      <c r="D846" s="73" t="s">
        <v>36</v>
      </c>
      <c r="E846" s="73" t="s">
        <v>9</v>
      </c>
      <c r="F846" s="73" t="s">
        <v>36</v>
      </c>
      <c r="G846" s="73" t="s">
        <v>34</v>
      </c>
    </row>
    <row r="847" spans="1:7" ht="21.75">
      <c r="A847" s="74" t="s">
        <v>114</v>
      </c>
      <c r="B847" s="75"/>
      <c r="C847" s="76"/>
      <c r="D847" s="76"/>
      <c r="E847" s="76"/>
      <c r="F847" s="76"/>
      <c r="G847" s="76"/>
    </row>
    <row r="848" spans="1:7" ht="21.75">
      <c r="A848" s="77" t="s">
        <v>82</v>
      </c>
      <c r="B848" s="78">
        <v>5</v>
      </c>
      <c r="C848" s="79">
        <v>121128</v>
      </c>
      <c r="D848" s="79">
        <v>1012536</v>
      </c>
      <c r="E848" s="79">
        <v>121128</v>
      </c>
      <c r="F848" s="79">
        <v>1012536</v>
      </c>
      <c r="G848" s="79"/>
    </row>
    <row r="849" spans="1:7" ht="21.75">
      <c r="A849" s="77" t="s">
        <v>59</v>
      </c>
      <c r="B849" s="78"/>
      <c r="C849" s="91"/>
      <c r="D849" s="91"/>
      <c r="E849" s="91"/>
      <c r="F849" s="91"/>
      <c r="G849" s="79"/>
    </row>
    <row r="850" spans="1:7" ht="21.75">
      <c r="A850" s="87" t="s">
        <v>60</v>
      </c>
      <c r="B850" s="88"/>
      <c r="C850" s="89">
        <v>0</v>
      </c>
      <c r="D850" s="89">
        <v>393356.98</v>
      </c>
      <c r="E850" s="89">
        <v>0</v>
      </c>
      <c r="F850" s="89">
        <v>393356.98</v>
      </c>
      <c r="G850" s="89"/>
    </row>
    <row r="851" spans="1:7" ht="21.75">
      <c r="A851" s="110" t="s">
        <v>61</v>
      </c>
      <c r="B851" s="106">
        <f>SUM(B843:B850)</f>
        <v>5</v>
      </c>
      <c r="C851" s="86">
        <f>SUM(C848:C850)</f>
        <v>121128</v>
      </c>
      <c r="D851" s="86">
        <f>SUM(D848:D850)</f>
        <v>1405892.98</v>
      </c>
      <c r="E851" s="86">
        <f>SUM(E848:E850)</f>
        <v>121128</v>
      </c>
      <c r="F851" s="86">
        <f>SUM(F848:F850)</f>
        <v>1405892.98</v>
      </c>
      <c r="G851" s="86">
        <f>SUM(G847:G850)</f>
        <v>0</v>
      </c>
    </row>
    <row r="852" spans="1:7" ht="21.75">
      <c r="A852" s="87" t="s">
        <v>115</v>
      </c>
      <c r="B852" s="88"/>
      <c r="C852" s="89"/>
      <c r="D852" s="89"/>
      <c r="E852" s="89"/>
      <c r="F852" s="89"/>
      <c r="G852" s="89"/>
    </row>
    <row r="853" spans="1:7" ht="21.75">
      <c r="A853" s="107" t="s">
        <v>62</v>
      </c>
      <c r="B853" s="108">
        <v>8</v>
      </c>
      <c r="C853" s="109">
        <v>25024.37</v>
      </c>
      <c r="D853" s="109">
        <v>842620.2</v>
      </c>
      <c r="E853" s="109">
        <v>25024.37</v>
      </c>
      <c r="F853" s="91">
        <v>842620.2</v>
      </c>
      <c r="G853" s="79"/>
    </row>
    <row r="854" spans="1:7" ht="21.75">
      <c r="A854" s="77" t="s">
        <v>63</v>
      </c>
      <c r="B854" s="122"/>
      <c r="C854" s="109"/>
      <c r="D854" s="109"/>
      <c r="E854" s="109"/>
      <c r="F854" s="91"/>
      <c r="G854" s="79"/>
    </row>
    <row r="855" spans="1:7" ht="21.75">
      <c r="A855" s="77" t="s">
        <v>101</v>
      </c>
      <c r="B855" s="78">
        <v>142</v>
      </c>
      <c r="C855" s="79">
        <v>9082</v>
      </c>
      <c r="D855" s="79">
        <v>10087946.88</v>
      </c>
      <c r="E855" s="79">
        <v>9082</v>
      </c>
      <c r="F855" s="79">
        <v>10087946.88</v>
      </c>
      <c r="G855" s="79"/>
    </row>
    <row r="856" spans="1:7" ht="21.75">
      <c r="A856" s="77" t="s">
        <v>227</v>
      </c>
      <c r="B856" s="72">
        <v>2</v>
      </c>
      <c r="C856" s="94">
        <v>21350.41</v>
      </c>
      <c r="D856" s="94">
        <v>236992.37</v>
      </c>
      <c r="E856" s="94">
        <v>21350.41</v>
      </c>
      <c r="F856" s="94">
        <v>236992.37</v>
      </c>
      <c r="G856" s="94"/>
    </row>
    <row r="857" spans="1:7" ht="21.75">
      <c r="A857" s="110" t="s">
        <v>66</v>
      </c>
      <c r="B857" s="72">
        <f aca="true" t="shared" si="44" ref="B857:G857">SUM(B853:B856)</f>
        <v>152</v>
      </c>
      <c r="C857" s="73">
        <f t="shared" si="44"/>
        <v>55456.78</v>
      </c>
      <c r="D857" s="73">
        <f t="shared" si="44"/>
        <v>11167559.45</v>
      </c>
      <c r="E857" s="73">
        <f t="shared" si="44"/>
        <v>55456.78</v>
      </c>
      <c r="F857" s="73">
        <f t="shared" si="44"/>
        <v>11167559.45</v>
      </c>
      <c r="G857" s="86">
        <f t="shared" si="44"/>
        <v>0</v>
      </c>
    </row>
    <row r="858" spans="1:7" ht="21.75">
      <c r="A858" s="110" t="s">
        <v>67</v>
      </c>
      <c r="B858" s="111">
        <f aca="true" t="shared" si="45" ref="B858:G858">SUM(B810+B842+B851+B857)</f>
        <v>6025</v>
      </c>
      <c r="C858" s="70">
        <f t="shared" si="45"/>
        <v>6790561.040000001</v>
      </c>
      <c r="D858" s="70">
        <f t="shared" si="45"/>
        <v>241154672.48999995</v>
      </c>
      <c r="E858" s="70">
        <f t="shared" si="45"/>
        <v>6790561.040000001</v>
      </c>
      <c r="F858" s="70">
        <f t="shared" si="45"/>
        <v>241154672.48999995</v>
      </c>
      <c r="G858" s="70">
        <f t="shared" si="45"/>
        <v>0</v>
      </c>
    </row>
    <row r="859" spans="1:7" ht="21.75">
      <c r="A859" s="110" t="s">
        <v>174</v>
      </c>
      <c r="B859" s="106"/>
      <c r="C859" s="86">
        <v>5928.12</v>
      </c>
      <c r="D859" s="86">
        <v>107423.03</v>
      </c>
      <c r="E859" s="86">
        <v>5928.12</v>
      </c>
      <c r="F859" s="86">
        <v>107423.03</v>
      </c>
      <c r="G859" s="86"/>
    </row>
    <row r="860" spans="1:7" ht="22.5" thickBot="1">
      <c r="A860" s="112" t="s">
        <v>69</v>
      </c>
      <c r="B860" s="113">
        <f>+B858</f>
        <v>6025</v>
      </c>
      <c r="C860" s="114">
        <f>C858-C859</f>
        <v>6784632.920000001</v>
      </c>
      <c r="D860" s="114">
        <f>D858-D859</f>
        <v>241047249.45999995</v>
      </c>
      <c r="E860" s="114">
        <f>E858-E859</f>
        <v>6784632.920000001</v>
      </c>
      <c r="F860" s="114">
        <f>F858-F859</f>
        <v>241047249.45999995</v>
      </c>
      <c r="G860" s="114">
        <f>G858-G859</f>
        <v>0</v>
      </c>
    </row>
    <row r="861" spans="1:7" ht="22.5" thickTop="1">
      <c r="A861" s="135"/>
      <c r="B861" s="136"/>
      <c r="C861" s="97"/>
      <c r="D861" s="97"/>
      <c r="E861" s="97"/>
      <c r="F861" s="97"/>
      <c r="G861" s="97"/>
    </row>
    <row r="862" spans="1:7" ht="21.75">
      <c r="A862" s="134"/>
      <c r="B862" s="115"/>
      <c r="C862" s="97"/>
      <c r="D862" s="97"/>
      <c r="E862" s="97"/>
      <c r="F862" s="97"/>
      <c r="G862" s="97"/>
    </row>
    <row r="863" spans="1:7" ht="21.75">
      <c r="A863" s="64"/>
      <c r="B863" s="66"/>
      <c r="C863" s="97"/>
      <c r="D863" s="97" t="s">
        <v>12</v>
      </c>
      <c r="E863" s="97"/>
      <c r="F863" s="97"/>
      <c r="G863" s="97"/>
    </row>
    <row r="864" spans="1:7" ht="21.75">
      <c r="A864" s="64" t="s">
        <v>324</v>
      </c>
      <c r="B864" s="66"/>
      <c r="C864" s="97"/>
      <c r="D864" s="97" t="s">
        <v>325</v>
      </c>
      <c r="E864" s="97"/>
      <c r="F864" s="97"/>
      <c r="G864" s="97"/>
    </row>
    <row r="865" spans="1:7" ht="21.75">
      <c r="A865" s="128" t="s">
        <v>222</v>
      </c>
      <c r="B865" s="129"/>
      <c r="C865" s="67"/>
      <c r="D865" s="97" t="s">
        <v>11</v>
      </c>
      <c r="E865" s="97"/>
      <c r="F865" s="97"/>
      <c r="G865" s="97"/>
    </row>
    <row r="866" spans="1:7" ht="21.75">
      <c r="A866" s="64"/>
      <c r="B866" s="66"/>
      <c r="C866" s="67"/>
      <c r="D866" s="97" t="s">
        <v>10</v>
      </c>
      <c r="E866" s="97"/>
      <c r="F866" s="97"/>
      <c r="G866" s="97"/>
    </row>
    <row r="867" spans="1:7" ht="21.75">
      <c r="A867" s="64"/>
      <c r="B867" s="66"/>
      <c r="C867" s="67"/>
      <c r="D867" s="97"/>
      <c r="E867" s="97"/>
      <c r="F867" s="97"/>
      <c r="G867" s="97"/>
    </row>
    <row r="868" spans="1:7" ht="21.75">
      <c r="A868" s="134" t="s">
        <v>322</v>
      </c>
      <c r="B868" s="115"/>
      <c r="C868" s="97"/>
      <c r="D868" s="97"/>
      <c r="E868" s="97"/>
      <c r="F868" s="97"/>
      <c r="G868" s="97"/>
    </row>
    <row r="869" spans="1:7" ht="21.75">
      <c r="A869" s="95" t="s">
        <v>340</v>
      </c>
      <c r="B869" s="137" t="s">
        <v>78</v>
      </c>
      <c r="C869" s="97">
        <v>6784632.92</v>
      </c>
      <c r="D869" s="97"/>
      <c r="E869" s="97"/>
      <c r="F869" s="97"/>
      <c r="G869" s="97"/>
    </row>
    <row r="870" spans="1:7" ht="21.75">
      <c r="A870" s="95" t="s">
        <v>329</v>
      </c>
      <c r="B870" s="137" t="s">
        <v>78</v>
      </c>
      <c r="C870" s="97">
        <v>6763282.51</v>
      </c>
      <c r="D870" s="97"/>
      <c r="E870" s="97"/>
      <c r="F870" s="97"/>
      <c r="G870" s="97"/>
    </row>
    <row r="871" spans="1:7" ht="22.5" thickBot="1">
      <c r="A871" s="95" t="s">
        <v>357</v>
      </c>
      <c r="B871" s="115"/>
      <c r="C871" s="138">
        <f>SUM(C869-C870)</f>
        <v>21350.41000000015</v>
      </c>
      <c r="D871" s="97"/>
      <c r="E871" s="97"/>
      <c r="F871" s="97"/>
      <c r="G871" s="97"/>
    </row>
    <row r="872" spans="1:7" ht="22.5" thickTop="1">
      <c r="A872" s="95"/>
      <c r="B872" s="115"/>
      <c r="C872" s="97"/>
      <c r="D872" s="97"/>
      <c r="E872" s="97"/>
      <c r="F872" s="97"/>
      <c r="G872" s="97"/>
    </row>
  </sheetData>
  <sheetProtection/>
  <mergeCells count="84">
    <mergeCell ref="C772:D772"/>
    <mergeCell ref="E772:F772"/>
    <mergeCell ref="A800:G800"/>
    <mergeCell ref="A801:G801"/>
    <mergeCell ref="C803:D803"/>
    <mergeCell ref="A624:G624"/>
    <mergeCell ref="C626:D626"/>
    <mergeCell ref="E626:F626"/>
    <mergeCell ref="C730:D730"/>
    <mergeCell ref="E730:F730"/>
    <mergeCell ref="A770:G770"/>
    <mergeCell ref="A727:G727"/>
    <mergeCell ref="A728:G728"/>
    <mergeCell ref="A654:G654"/>
    <mergeCell ref="A655:G655"/>
    <mergeCell ref="C657:D657"/>
    <mergeCell ref="E657:F657"/>
    <mergeCell ref="A551:G551"/>
    <mergeCell ref="C553:D553"/>
    <mergeCell ref="E553:F553"/>
    <mergeCell ref="A697:G697"/>
    <mergeCell ref="C699:D699"/>
    <mergeCell ref="E699:F699"/>
    <mergeCell ref="A581:G581"/>
    <mergeCell ref="A582:G582"/>
    <mergeCell ref="C584:D584"/>
    <mergeCell ref="E584:F584"/>
    <mergeCell ref="A478:G478"/>
    <mergeCell ref="C480:D480"/>
    <mergeCell ref="E480:F480"/>
    <mergeCell ref="A508:G508"/>
    <mergeCell ref="A509:G509"/>
    <mergeCell ref="C511:D511"/>
    <mergeCell ref="E511:F511"/>
    <mergeCell ref="A405:G405"/>
    <mergeCell ref="C407:D407"/>
    <mergeCell ref="E407:F407"/>
    <mergeCell ref="A435:G435"/>
    <mergeCell ref="A436:G436"/>
    <mergeCell ref="C438:D438"/>
    <mergeCell ref="E438:F438"/>
    <mergeCell ref="A332:G332"/>
    <mergeCell ref="C334:D334"/>
    <mergeCell ref="E334:F334"/>
    <mergeCell ref="A362:G362"/>
    <mergeCell ref="A363:G363"/>
    <mergeCell ref="C365:D365"/>
    <mergeCell ref="E365:F365"/>
    <mergeCell ref="A260:G260"/>
    <mergeCell ref="C262:D262"/>
    <mergeCell ref="E262:F262"/>
    <mergeCell ref="A289:G289"/>
    <mergeCell ref="A290:G290"/>
    <mergeCell ref="C292:D292"/>
    <mergeCell ref="E292:F292"/>
    <mergeCell ref="A188:G188"/>
    <mergeCell ref="C190:D190"/>
    <mergeCell ref="E190:F190"/>
    <mergeCell ref="A218:G218"/>
    <mergeCell ref="C220:D220"/>
    <mergeCell ref="E220:F220"/>
    <mergeCell ref="A116:G116"/>
    <mergeCell ref="C118:D118"/>
    <mergeCell ref="E118:F118"/>
    <mergeCell ref="A145:G145"/>
    <mergeCell ref="A146:G146"/>
    <mergeCell ref="C148:D148"/>
    <mergeCell ref="E148:F148"/>
    <mergeCell ref="C46:D46"/>
    <mergeCell ref="E46:F46"/>
    <mergeCell ref="A73:G73"/>
    <mergeCell ref="A74:G74"/>
    <mergeCell ref="C76:D76"/>
    <mergeCell ref="E76:F76"/>
    <mergeCell ref="E803:F803"/>
    <mergeCell ref="A843:G843"/>
    <mergeCell ref="C845:D845"/>
    <mergeCell ref="E845:F845"/>
    <mergeCell ref="A217:G217"/>
    <mergeCell ref="A1:G1"/>
    <mergeCell ref="A2:G2"/>
    <mergeCell ref="C4:D4"/>
    <mergeCell ref="E4:F4"/>
    <mergeCell ref="A44:G44"/>
  </mergeCells>
  <printOptions/>
  <pageMargins left="0.7480314960629921" right="0.2362204724409449" top="0.6692913385826772" bottom="0.15748031496062992" header="0.31496062992125984" footer="0.31496062992125984"/>
  <pageSetup horizontalDpi="600" verticalDpi="600" orientation="portrait" paperSize="9" scale="84" r:id="rId1"/>
  <rowBreaks count="23" manualBreakCount="23">
    <brk id="43" max="255" man="1"/>
    <brk id="72" max="255" man="1"/>
    <brk id="115" max="7" man="1"/>
    <brk id="144" max="7" man="1"/>
    <brk id="187" max="7" man="1"/>
    <brk id="216" max="7" man="1"/>
    <brk id="259" max="7" man="1"/>
    <brk id="288" max="7" man="1"/>
    <brk id="331" max="7" man="1"/>
    <brk id="361" max="7" man="1"/>
    <brk id="404" max="7" man="1"/>
    <brk id="434" max="7" man="1"/>
    <brk id="477" max="7" man="1"/>
    <brk id="507" max="7" man="1"/>
    <brk id="550" max="7" man="1"/>
    <brk id="580" max="7" man="1"/>
    <brk id="623" max="7" man="1"/>
    <brk id="653" max="7" man="1"/>
    <brk id="696" max="7" man="1"/>
    <brk id="726" max="7" man="1"/>
    <brk id="769" max="7" man="1"/>
    <brk id="799" max="7" man="1"/>
    <brk id="842" max="7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87"/>
  <sheetViews>
    <sheetView zoomScalePageLayoutView="0" workbookViewId="0" topLeftCell="A1">
      <selection activeCell="E886" sqref="E886"/>
    </sheetView>
  </sheetViews>
  <sheetFormatPr defaultColWidth="9.140625" defaultRowHeight="21.75"/>
  <cols>
    <col min="1" max="1" width="41.00390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318</v>
      </c>
      <c r="B2" s="145"/>
      <c r="C2" s="145"/>
      <c r="D2" s="145"/>
      <c r="E2" s="145"/>
      <c r="F2" s="145"/>
      <c r="G2" s="145"/>
    </row>
    <row r="3" spans="1:7" ht="22.5" customHeight="1">
      <c r="A3" s="3"/>
      <c r="B3" s="18"/>
      <c r="C3" s="4"/>
      <c r="D3" s="4"/>
      <c r="E3" s="4"/>
      <c r="F3" s="4"/>
      <c r="G3" s="4"/>
    </row>
    <row r="4" spans="1:8" ht="22.5" customHeight="1">
      <c r="A4" s="68"/>
      <c r="B4" s="69" t="s">
        <v>78</v>
      </c>
      <c r="C4" s="146" t="s">
        <v>31</v>
      </c>
      <c r="D4" s="146"/>
      <c r="E4" s="146" t="s">
        <v>32</v>
      </c>
      <c r="F4" s="146"/>
      <c r="G4" s="71" t="s">
        <v>33</v>
      </c>
      <c r="H4" s="7"/>
    </row>
    <row r="5" spans="1:8" ht="22.5" customHeight="1">
      <c r="A5" s="72" t="s">
        <v>35</v>
      </c>
      <c r="B5" s="72" t="s">
        <v>79</v>
      </c>
      <c r="C5" s="73" t="s">
        <v>9</v>
      </c>
      <c r="D5" s="73" t="s">
        <v>36</v>
      </c>
      <c r="E5" s="73" t="s">
        <v>9</v>
      </c>
      <c r="F5" s="73" t="s">
        <v>36</v>
      </c>
      <c r="G5" s="73" t="s">
        <v>34</v>
      </c>
      <c r="H5" s="7"/>
    </row>
    <row r="6" spans="1:7" ht="22.5" customHeight="1">
      <c r="A6" s="74" t="s">
        <v>108</v>
      </c>
      <c r="B6" s="75"/>
      <c r="C6" s="76"/>
      <c r="D6" s="76"/>
      <c r="E6" s="76"/>
      <c r="F6" s="76"/>
      <c r="G6" s="76"/>
    </row>
    <row r="7" spans="1:7" ht="22.5" customHeight="1">
      <c r="A7" s="77" t="s">
        <v>37</v>
      </c>
      <c r="B7" s="78">
        <v>73</v>
      </c>
      <c r="C7" s="79">
        <v>3182022.56</v>
      </c>
      <c r="D7" s="79">
        <v>3182022.56</v>
      </c>
      <c r="E7" s="79">
        <v>3182022.56</v>
      </c>
      <c r="F7" s="79">
        <v>3182022.56</v>
      </c>
      <c r="G7" s="79"/>
    </row>
    <row r="8" spans="1:7" ht="22.5" customHeight="1">
      <c r="A8" s="77" t="s">
        <v>39</v>
      </c>
      <c r="B8" s="80">
        <v>28</v>
      </c>
      <c r="C8" s="79">
        <v>14991.67</v>
      </c>
      <c r="D8" s="79">
        <v>14991.67</v>
      </c>
      <c r="E8" s="79">
        <v>14991.67</v>
      </c>
      <c r="F8" s="79">
        <v>14991.67</v>
      </c>
      <c r="G8" s="79"/>
    </row>
    <row r="9" spans="1:7" ht="22.5" customHeight="1">
      <c r="A9" s="77" t="s">
        <v>41</v>
      </c>
      <c r="B9" s="78">
        <v>49</v>
      </c>
      <c r="C9" s="79">
        <v>146162.39</v>
      </c>
      <c r="D9" s="79">
        <v>146162.39</v>
      </c>
      <c r="E9" s="79">
        <v>146162.39</v>
      </c>
      <c r="F9" s="79">
        <v>146162.39</v>
      </c>
      <c r="G9" s="79"/>
    </row>
    <row r="10" spans="1:7" ht="22.5" customHeight="1">
      <c r="A10" s="77" t="s">
        <v>271</v>
      </c>
      <c r="B10" s="69">
        <v>6</v>
      </c>
      <c r="C10" s="130">
        <v>103427.15</v>
      </c>
      <c r="D10" s="130">
        <v>103427.15</v>
      </c>
      <c r="E10" s="130">
        <v>103427.15</v>
      </c>
      <c r="F10" s="130">
        <v>103427.15</v>
      </c>
      <c r="G10" s="130"/>
    </row>
    <row r="11" spans="1:7" ht="22.5" customHeight="1">
      <c r="A11" s="110" t="s">
        <v>44</v>
      </c>
      <c r="B11" s="85">
        <f aca="true" t="shared" si="0" ref="B11:G11">SUM(B7:B10)</f>
        <v>156</v>
      </c>
      <c r="C11" s="86">
        <f t="shared" si="0"/>
        <v>3446603.77</v>
      </c>
      <c r="D11" s="86">
        <f t="shared" si="0"/>
        <v>3446603.77</v>
      </c>
      <c r="E11" s="86">
        <f t="shared" si="0"/>
        <v>3446603.77</v>
      </c>
      <c r="F11" s="86">
        <f t="shared" si="0"/>
        <v>3446603.77</v>
      </c>
      <c r="G11" s="86">
        <f t="shared" si="0"/>
        <v>0</v>
      </c>
    </row>
    <row r="12" spans="1:7" ht="22.5" customHeight="1">
      <c r="A12" s="87" t="s">
        <v>321</v>
      </c>
      <c r="B12" s="88"/>
      <c r="C12" s="89"/>
      <c r="D12" s="89"/>
      <c r="E12" s="89"/>
      <c r="F12" s="89"/>
      <c r="G12" s="89"/>
    </row>
    <row r="13" spans="1:7" ht="22.5" customHeight="1">
      <c r="A13" s="77" t="s">
        <v>110</v>
      </c>
      <c r="B13" s="78"/>
      <c r="C13" s="79"/>
      <c r="D13" s="79"/>
      <c r="E13" s="79"/>
      <c r="F13" s="79"/>
      <c r="G13" s="79"/>
    </row>
    <row r="14" spans="1:7" ht="22.5" customHeight="1">
      <c r="A14" s="77" t="s">
        <v>45</v>
      </c>
      <c r="B14" s="80">
        <v>1846</v>
      </c>
      <c r="C14" s="79">
        <v>673210</v>
      </c>
      <c r="D14" s="79">
        <v>673210</v>
      </c>
      <c r="E14" s="79">
        <v>673210</v>
      </c>
      <c r="F14" s="79">
        <v>673210</v>
      </c>
      <c r="G14" s="79"/>
    </row>
    <row r="15" spans="1:7" ht="22.5" customHeight="1">
      <c r="A15" s="77" t="s">
        <v>46</v>
      </c>
      <c r="B15" s="78">
        <v>141</v>
      </c>
      <c r="C15" s="79">
        <v>50250</v>
      </c>
      <c r="D15" s="79">
        <v>50250</v>
      </c>
      <c r="E15" s="79">
        <v>50250</v>
      </c>
      <c r="F15" s="79">
        <v>50250</v>
      </c>
      <c r="G15" s="79"/>
    </row>
    <row r="16" spans="1:7" ht="22.5" customHeight="1">
      <c r="A16" s="77" t="s">
        <v>99</v>
      </c>
      <c r="B16" s="78"/>
      <c r="C16" s="79"/>
      <c r="D16" s="79"/>
      <c r="E16" s="79"/>
      <c r="F16" s="79"/>
      <c r="G16" s="79"/>
    </row>
    <row r="17" spans="1:7" ht="22.5" customHeight="1">
      <c r="A17" s="77" t="s">
        <v>100</v>
      </c>
      <c r="B17" s="78">
        <v>5</v>
      </c>
      <c r="C17" s="79">
        <v>60000</v>
      </c>
      <c r="D17" s="79">
        <v>60000</v>
      </c>
      <c r="E17" s="79">
        <v>60000</v>
      </c>
      <c r="F17" s="79">
        <v>60000</v>
      </c>
      <c r="G17" s="79"/>
    </row>
    <row r="18" spans="1:7" ht="22.5" customHeight="1">
      <c r="A18" s="77" t="s">
        <v>107</v>
      </c>
      <c r="B18" s="78">
        <v>10</v>
      </c>
      <c r="C18" s="79">
        <v>17080.5</v>
      </c>
      <c r="D18" s="79">
        <v>17080.5</v>
      </c>
      <c r="E18" s="79">
        <v>17080.5</v>
      </c>
      <c r="F18" s="79">
        <v>17080.5</v>
      </c>
      <c r="G18" s="79"/>
    </row>
    <row r="19" spans="1:7" ht="22.5" customHeight="1">
      <c r="A19" s="77" t="s">
        <v>48</v>
      </c>
      <c r="B19" s="78"/>
      <c r="C19" s="79"/>
      <c r="D19" s="79"/>
      <c r="E19" s="79"/>
      <c r="F19" s="79"/>
      <c r="G19" s="79"/>
    </row>
    <row r="20" spans="1:7" ht="22.5" customHeight="1">
      <c r="A20" s="77" t="s">
        <v>49</v>
      </c>
      <c r="B20" s="80">
        <v>949</v>
      </c>
      <c r="C20" s="79">
        <v>88790</v>
      </c>
      <c r="D20" s="79">
        <v>88790</v>
      </c>
      <c r="E20" s="79">
        <v>88790</v>
      </c>
      <c r="F20" s="79">
        <v>88790</v>
      </c>
      <c r="G20" s="79"/>
    </row>
    <row r="21" spans="1:7" ht="22.5" customHeight="1">
      <c r="A21" s="77" t="s">
        <v>116</v>
      </c>
      <c r="B21" s="78">
        <v>19</v>
      </c>
      <c r="C21" s="79">
        <v>770</v>
      </c>
      <c r="D21" s="79">
        <v>770</v>
      </c>
      <c r="E21" s="79">
        <v>770</v>
      </c>
      <c r="F21" s="79">
        <v>770</v>
      </c>
      <c r="G21" s="79"/>
    </row>
    <row r="22" spans="1:7" ht="22.5" customHeight="1">
      <c r="A22" s="77" t="s">
        <v>319</v>
      </c>
      <c r="B22" s="78">
        <v>1</v>
      </c>
      <c r="C22" s="79">
        <v>4000</v>
      </c>
      <c r="D22" s="79">
        <v>4000</v>
      </c>
      <c r="E22" s="79">
        <v>4000</v>
      </c>
      <c r="F22" s="79">
        <v>4000</v>
      </c>
      <c r="G22" s="79"/>
    </row>
    <row r="23" spans="1:7" ht="22.5" customHeight="1">
      <c r="A23" s="77" t="s">
        <v>320</v>
      </c>
      <c r="B23" s="78">
        <v>1</v>
      </c>
      <c r="C23" s="79">
        <v>750</v>
      </c>
      <c r="D23" s="79">
        <v>750</v>
      </c>
      <c r="E23" s="79">
        <v>750</v>
      </c>
      <c r="F23" s="79">
        <v>750</v>
      </c>
      <c r="G23" s="79"/>
    </row>
    <row r="24" spans="1:7" ht="22.5" customHeight="1">
      <c r="A24" s="77" t="s">
        <v>111</v>
      </c>
      <c r="B24" s="78"/>
      <c r="C24" s="79"/>
      <c r="D24" s="79"/>
      <c r="E24" s="79"/>
      <c r="F24" s="79"/>
      <c r="G24" s="79"/>
    </row>
    <row r="25" spans="1:7" ht="22.5" customHeight="1">
      <c r="A25" s="77" t="s">
        <v>50</v>
      </c>
      <c r="B25" s="78"/>
      <c r="C25" s="79"/>
      <c r="D25" s="79"/>
      <c r="E25" s="79"/>
      <c r="F25" s="79"/>
      <c r="G25" s="79"/>
    </row>
    <row r="26" spans="1:7" ht="22.5" customHeight="1">
      <c r="A26" s="77" t="s">
        <v>51</v>
      </c>
      <c r="B26" s="78">
        <v>48</v>
      </c>
      <c r="C26" s="79">
        <v>119770</v>
      </c>
      <c r="D26" s="79">
        <v>119770</v>
      </c>
      <c r="E26" s="79">
        <v>119770</v>
      </c>
      <c r="F26" s="79">
        <v>119770</v>
      </c>
      <c r="G26" s="79"/>
    </row>
    <row r="27" spans="1:7" ht="22.5" customHeight="1">
      <c r="A27" s="77" t="s">
        <v>52</v>
      </c>
      <c r="B27" s="78"/>
      <c r="C27" s="79"/>
      <c r="D27" s="79"/>
      <c r="E27" s="79"/>
      <c r="F27" s="79"/>
      <c r="G27" s="79"/>
    </row>
    <row r="28" spans="1:7" ht="22.5" customHeight="1">
      <c r="A28" s="77" t="s">
        <v>53</v>
      </c>
      <c r="B28" s="78">
        <v>17</v>
      </c>
      <c r="C28" s="79">
        <v>39095</v>
      </c>
      <c r="D28" s="79">
        <v>39095</v>
      </c>
      <c r="E28" s="79">
        <v>39095</v>
      </c>
      <c r="F28" s="79">
        <v>39095</v>
      </c>
      <c r="G28" s="79"/>
    </row>
    <row r="29" spans="1:7" ht="22.5" customHeight="1">
      <c r="A29" s="77" t="s">
        <v>91</v>
      </c>
      <c r="B29" s="78"/>
      <c r="C29" s="79"/>
      <c r="D29" s="79"/>
      <c r="E29" s="79"/>
      <c r="F29" s="79"/>
      <c r="G29" s="79"/>
    </row>
    <row r="30" spans="1:7" ht="22.5" customHeight="1">
      <c r="A30" s="77" t="s">
        <v>92</v>
      </c>
      <c r="B30" s="78">
        <v>103</v>
      </c>
      <c r="C30" s="79">
        <v>36917</v>
      </c>
      <c r="D30" s="79">
        <v>36917</v>
      </c>
      <c r="E30" s="79">
        <v>36917</v>
      </c>
      <c r="F30" s="79">
        <v>36917</v>
      </c>
      <c r="G30" s="79"/>
    </row>
    <row r="31" spans="1:7" ht="22.5" customHeight="1">
      <c r="A31" s="77" t="s">
        <v>54</v>
      </c>
      <c r="B31" s="78"/>
      <c r="C31" s="79">
        <v>0</v>
      </c>
      <c r="D31" s="79">
        <v>0</v>
      </c>
      <c r="E31" s="79">
        <v>0</v>
      </c>
      <c r="F31" s="79">
        <v>0</v>
      </c>
      <c r="G31" s="79"/>
    </row>
    <row r="32" spans="1:7" ht="22.5" customHeight="1">
      <c r="A32" s="77" t="s">
        <v>86</v>
      </c>
      <c r="B32" s="78"/>
      <c r="C32" s="91">
        <v>0</v>
      </c>
      <c r="D32" s="79">
        <v>0</v>
      </c>
      <c r="E32" s="91">
        <v>0</v>
      </c>
      <c r="F32" s="79">
        <v>0</v>
      </c>
      <c r="G32" s="79"/>
    </row>
    <row r="33" spans="1:7" ht="22.5" customHeight="1">
      <c r="A33" s="77" t="s">
        <v>87</v>
      </c>
      <c r="B33" s="78">
        <v>2</v>
      </c>
      <c r="C33" s="91">
        <v>4000</v>
      </c>
      <c r="D33" s="79">
        <v>4000</v>
      </c>
      <c r="E33" s="91">
        <v>4000</v>
      </c>
      <c r="F33" s="79">
        <v>4000</v>
      </c>
      <c r="G33" s="79"/>
    </row>
    <row r="34" spans="1:7" ht="22.5" customHeight="1">
      <c r="A34" s="77" t="s">
        <v>88</v>
      </c>
      <c r="B34" s="78"/>
      <c r="C34" s="79">
        <v>0</v>
      </c>
      <c r="D34" s="79">
        <v>0</v>
      </c>
      <c r="E34" s="79">
        <v>0</v>
      </c>
      <c r="F34" s="79">
        <v>0</v>
      </c>
      <c r="G34" s="79"/>
    </row>
    <row r="35" spans="1:7" ht="22.5" customHeight="1">
      <c r="A35" s="77" t="s">
        <v>112</v>
      </c>
      <c r="B35" s="78"/>
      <c r="C35" s="79"/>
      <c r="D35" s="79"/>
      <c r="E35" s="79"/>
      <c r="F35" s="79"/>
      <c r="G35" s="79"/>
    </row>
    <row r="36" spans="1:7" ht="22.5" customHeight="1">
      <c r="A36" s="77" t="s">
        <v>55</v>
      </c>
      <c r="B36" s="78">
        <v>359</v>
      </c>
      <c r="C36" s="79">
        <v>83908</v>
      </c>
      <c r="D36" s="79">
        <v>83908</v>
      </c>
      <c r="E36" s="79">
        <v>59308</v>
      </c>
      <c r="F36" s="79">
        <v>59308</v>
      </c>
      <c r="G36" s="79">
        <v>24600</v>
      </c>
    </row>
    <row r="37" spans="1:7" ht="22.5" customHeight="1">
      <c r="A37" s="77" t="s">
        <v>113</v>
      </c>
      <c r="B37" s="78"/>
      <c r="C37" s="79"/>
      <c r="D37" s="79"/>
      <c r="E37" s="79"/>
      <c r="F37" s="79"/>
      <c r="G37" s="79"/>
    </row>
    <row r="38" spans="1:7" ht="22.5" customHeight="1">
      <c r="A38" s="77" t="s">
        <v>56</v>
      </c>
      <c r="B38" s="80">
        <v>623</v>
      </c>
      <c r="C38" s="79">
        <v>14990</v>
      </c>
      <c r="D38" s="79">
        <v>14990</v>
      </c>
      <c r="E38" s="79">
        <v>14990</v>
      </c>
      <c r="F38" s="79">
        <v>14990</v>
      </c>
      <c r="G38" s="79"/>
    </row>
    <row r="39" spans="1:7" ht="22.5" customHeight="1">
      <c r="A39" s="77" t="s">
        <v>57</v>
      </c>
      <c r="B39" s="78"/>
      <c r="C39" s="91">
        <v>0</v>
      </c>
      <c r="D39" s="91">
        <v>0</v>
      </c>
      <c r="E39" s="91">
        <v>0</v>
      </c>
      <c r="F39" s="91">
        <v>0</v>
      </c>
      <c r="G39" s="79"/>
    </row>
    <row r="40" spans="1:7" ht="22.5" customHeight="1">
      <c r="A40" s="77" t="s">
        <v>89</v>
      </c>
      <c r="B40" s="78"/>
      <c r="C40" s="79">
        <v>0</v>
      </c>
      <c r="D40" s="79">
        <v>0</v>
      </c>
      <c r="E40" s="79">
        <v>0</v>
      </c>
      <c r="F40" s="79">
        <v>0</v>
      </c>
      <c r="G40" s="79"/>
    </row>
    <row r="41" spans="1:7" ht="22.5" customHeight="1">
      <c r="A41" s="77" t="s">
        <v>137</v>
      </c>
      <c r="B41" s="72">
        <v>1</v>
      </c>
      <c r="C41" s="94">
        <v>1700</v>
      </c>
      <c r="D41" s="94">
        <v>1700</v>
      </c>
      <c r="E41" s="94">
        <v>1700</v>
      </c>
      <c r="F41" s="94">
        <v>1700</v>
      </c>
      <c r="G41" s="94"/>
    </row>
    <row r="42" spans="1:7" ht="22.5" customHeight="1">
      <c r="A42" s="54" t="s">
        <v>90</v>
      </c>
      <c r="B42" s="93">
        <f aca="true" t="shared" si="1" ref="B42:G42">SUM(B14:B41)</f>
        <v>4125</v>
      </c>
      <c r="C42" s="73">
        <f t="shared" si="1"/>
        <v>1195230.5</v>
      </c>
      <c r="D42" s="73">
        <f t="shared" si="1"/>
        <v>1195230.5</v>
      </c>
      <c r="E42" s="94">
        <f t="shared" si="1"/>
        <v>1170630.5</v>
      </c>
      <c r="F42" s="94">
        <f t="shared" si="1"/>
        <v>1170630.5</v>
      </c>
      <c r="G42" s="94">
        <f t="shared" si="1"/>
        <v>24600</v>
      </c>
    </row>
    <row r="43" spans="1:7" ht="22.5" customHeight="1">
      <c r="A43" s="147" t="s">
        <v>70</v>
      </c>
      <c r="B43" s="147"/>
      <c r="C43" s="147"/>
      <c r="D43" s="147"/>
      <c r="E43" s="147"/>
      <c r="F43" s="147"/>
      <c r="G43" s="147"/>
    </row>
    <row r="44" spans="1:7" ht="22.5" customHeight="1">
      <c r="A44" s="98"/>
      <c r="B44" s="99"/>
      <c r="C44" s="100"/>
      <c r="D44" s="100"/>
      <c r="E44" s="100"/>
      <c r="F44" s="100"/>
      <c r="G44" s="101"/>
    </row>
    <row r="45" spans="1:7" ht="22.5" customHeight="1">
      <c r="A45" s="68"/>
      <c r="B45" s="69" t="s">
        <v>78</v>
      </c>
      <c r="C45" s="146" t="s">
        <v>31</v>
      </c>
      <c r="D45" s="146"/>
      <c r="E45" s="146" t="s">
        <v>32</v>
      </c>
      <c r="F45" s="146"/>
      <c r="G45" s="102" t="s">
        <v>33</v>
      </c>
    </row>
    <row r="46" spans="1:7" ht="22.5" customHeight="1">
      <c r="A46" s="72" t="s">
        <v>35</v>
      </c>
      <c r="B46" s="72" t="s">
        <v>79</v>
      </c>
      <c r="C46" s="73" t="s">
        <v>9</v>
      </c>
      <c r="D46" s="73" t="s">
        <v>36</v>
      </c>
      <c r="E46" s="73" t="s">
        <v>9</v>
      </c>
      <c r="F46" s="73" t="s">
        <v>36</v>
      </c>
      <c r="G46" s="73" t="s">
        <v>34</v>
      </c>
    </row>
    <row r="47" spans="1:7" ht="22.5" customHeight="1">
      <c r="A47" s="74" t="s">
        <v>114</v>
      </c>
      <c r="B47" s="75"/>
      <c r="C47" s="76"/>
      <c r="D47" s="76"/>
      <c r="E47" s="76"/>
      <c r="F47" s="76"/>
      <c r="G47" s="76"/>
    </row>
    <row r="48" spans="1:7" ht="22.5" customHeight="1">
      <c r="A48" s="77" t="s">
        <v>82</v>
      </c>
      <c r="B48" s="78">
        <v>6</v>
      </c>
      <c r="C48" s="79">
        <v>125744</v>
      </c>
      <c r="D48" s="79">
        <v>125744</v>
      </c>
      <c r="E48" s="79">
        <v>125744</v>
      </c>
      <c r="F48" s="79">
        <v>125744</v>
      </c>
      <c r="G48" s="79"/>
    </row>
    <row r="49" spans="1:7" ht="22.5" customHeight="1">
      <c r="A49" s="77" t="s">
        <v>59</v>
      </c>
      <c r="B49" s="78"/>
      <c r="C49" s="91"/>
      <c r="D49" s="91"/>
      <c r="E49" s="91"/>
      <c r="F49" s="91"/>
      <c r="G49" s="79"/>
    </row>
    <row r="50" spans="1:7" ht="22.5" customHeight="1">
      <c r="A50" s="87" t="s">
        <v>60</v>
      </c>
      <c r="B50" s="88">
        <v>3</v>
      </c>
      <c r="C50" s="89">
        <v>6177.14</v>
      </c>
      <c r="D50" s="89">
        <v>6177.14</v>
      </c>
      <c r="E50" s="89">
        <v>6177.14</v>
      </c>
      <c r="F50" s="89">
        <v>6177.14</v>
      </c>
      <c r="G50" s="89"/>
    </row>
    <row r="51" spans="1:7" ht="22.5" customHeight="1">
      <c r="A51" s="110" t="s">
        <v>61</v>
      </c>
      <c r="B51" s="106">
        <f>SUM(B43:B50)</f>
        <v>9</v>
      </c>
      <c r="C51" s="86">
        <f>SUM(C48:C50)</f>
        <v>131921.14</v>
      </c>
      <c r="D51" s="86">
        <f>SUM(D48:D50)</f>
        <v>131921.14</v>
      </c>
      <c r="E51" s="86">
        <f>SUM(E48:E50)</f>
        <v>131921.14</v>
      </c>
      <c r="F51" s="86">
        <f>SUM(F48:F50)</f>
        <v>131921.14</v>
      </c>
      <c r="G51" s="86">
        <f>SUM(G47:G50)</f>
        <v>0</v>
      </c>
    </row>
    <row r="52" spans="1:8" ht="22.5" customHeight="1">
      <c r="A52" s="87" t="s">
        <v>115</v>
      </c>
      <c r="B52" s="88"/>
      <c r="C52" s="89"/>
      <c r="D52" s="89"/>
      <c r="E52" s="89"/>
      <c r="F52" s="89"/>
      <c r="G52" s="89"/>
      <c r="H52" s="7"/>
    </row>
    <row r="53" spans="1:8" ht="22.5" customHeight="1">
      <c r="A53" s="107" t="s">
        <v>62</v>
      </c>
      <c r="B53" s="108">
        <v>160</v>
      </c>
      <c r="C53" s="109">
        <v>217501.12</v>
      </c>
      <c r="D53" s="109">
        <v>217501.12</v>
      </c>
      <c r="E53" s="109">
        <v>217501.12</v>
      </c>
      <c r="F53" s="91">
        <v>217501.12</v>
      </c>
      <c r="G53" s="79"/>
      <c r="H53" s="7"/>
    </row>
    <row r="54" spans="1:7" ht="21.75">
      <c r="A54" s="77" t="s">
        <v>63</v>
      </c>
      <c r="B54" s="122"/>
      <c r="C54" s="109">
        <v>0</v>
      </c>
      <c r="D54" s="109">
        <v>0</v>
      </c>
      <c r="E54" s="109">
        <v>0</v>
      </c>
      <c r="F54" s="91">
        <v>0</v>
      </c>
      <c r="G54" s="79"/>
    </row>
    <row r="55" spans="1:8" ht="22.5" customHeight="1">
      <c r="A55" s="77" t="s">
        <v>101</v>
      </c>
      <c r="B55" s="78">
        <v>160</v>
      </c>
      <c r="C55" s="79">
        <v>3610</v>
      </c>
      <c r="D55" s="79">
        <v>3610</v>
      </c>
      <c r="E55" s="79">
        <v>3610</v>
      </c>
      <c r="F55" s="79">
        <v>3610</v>
      </c>
      <c r="G55" s="79"/>
      <c r="H55" s="7"/>
    </row>
    <row r="56" spans="1:8" ht="22.5" customHeight="1">
      <c r="A56" s="77" t="s">
        <v>227</v>
      </c>
      <c r="B56" s="72">
        <v>3</v>
      </c>
      <c r="C56" s="94">
        <v>29115.59</v>
      </c>
      <c r="D56" s="94">
        <v>29115.59</v>
      </c>
      <c r="E56" s="94">
        <v>29115.59</v>
      </c>
      <c r="F56" s="94">
        <v>29115.59</v>
      </c>
      <c r="G56" s="94"/>
      <c r="H56" s="7"/>
    </row>
    <row r="57" spans="1:8" ht="22.5" customHeight="1">
      <c r="A57" s="110" t="s">
        <v>66</v>
      </c>
      <c r="B57" s="72">
        <f>SUM(B53:B56)</f>
        <v>323</v>
      </c>
      <c r="C57" s="73">
        <f>SUM(C53:C56)</f>
        <v>250226.71</v>
      </c>
      <c r="D57" s="73">
        <f>SUM(D53:D56)</f>
        <v>250226.71</v>
      </c>
      <c r="E57" s="73">
        <f>SUM(E53:E56)</f>
        <v>250226.71</v>
      </c>
      <c r="F57" s="73">
        <f>SUM(F53:F56)</f>
        <v>250226.71</v>
      </c>
      <c r="G57" s="94"/>
      <c r="H57" s="7"/>
    </row>
    <row r="58" spans="1:8" ht="22.5" customHeight="1">
      <c r="A58" s="110" t="s">
        <v>67</v>
      </c>
      <c r="B58" s="111">
        <f aca="true" t="shared" si="2" ref="B58:G58">SUM(B11+B42+B51+B57)</f>
        <v>4613</v>
      </c>
      <c r="C58" s="70">
        <f t="shared" si="2"/>
        <v>5023982.119999999</v>
      </c>
      <c r="D58" s="70">
        <f t="shared" si="2"/>
        <v>5023982.119999999</v>
      </c>
      <c r="E58" s="70">
        <f t="shared" si="2"/>
        <v>4999382.119999999</v>
      </c>
      <c r="F58" s="70">
        <f t="shared" si="2"/>
        <v>4999382.119999999</v>
      </c>
      <c r="G58" s="70">
        <f t="shared" si="2"/>
        <v>24600</v>
      </c>
      <c r="H58" s="7"/>
    </row>
    <row r="59" spans="1:8" ht="22.5" customHeight="1">
      <c r="A59" s="110" t="s">
        <v>174</v>
      </c>
      <c r="B59" s="106"/>
      <c r="C59" s="86">
        <v>749.66</v>
      </c>
      <c r="D59" s="86">
        <v>749.66</v>
      </c>
      <c r="E59" s="86">
        <v>749.66</v>
      </c>
      <c r="F59" s="86">
        <v>749.66</v>
      </c>
      <c r="G59" s="86"/>
      <c r="H59" s="7"/>
    </row>
    <row r="60" spans="1:8" ht="22.5" customHeight="1" thickBot="1">
      <c r="A60" s="112" t="s">
        <v>69</v>
      </c>
      <c r="B60" s="113">
        <f>+B58</f>
        <v>4613</v>
      </c>
      <c r="C60" s="114">
        <f>C58-C59</f>
        <v>5023232.459999999</v>
      </c>
      <c r="D60" s="114">
        <f>D58-D59</f>
        <v>5023232.459999999</v>
      </c>
      <c r="E60" s="114">
        <f>E58-E59</f>
        <v>4998632.459999999</v>
      </c>
      <c r="F60" s="114">
        <f>F58-F59</f>
        <v>4998632.459999999</v>
      </c>
      <c r="G60" s="114">
        <f>G58-G59</f>
        <v>24600</v>
      </c>
      <c r="H60" s="7"/>
    </row>
    <row r="61" spans="1:8" ht="22.5" customHeight="1" thickTop="1">
      <c r="A61" s="135"/>
      <c r="B61" s="136"/>
      <c r="C61" s="97"/>
      <c r="D61" s="97"/>
      <c r="E61" s="97"/>
      <c r="F61" s="97"/>
      <c r="G61" s="97"/>
      <c r="H61" s="7"/>
    </row>
    <row r="62" spans="1:8" ht="22.5" customHeight="1">
      <c r="A62" s="134"/>
      <c r="B62" s="115"/>
      <c r="C62" s="97"/>
      <c r="D62" s="97"/>
      <c r="E62" s="97"/>
      <c r="F62" s="97"/>
      <c r="G62" s="97"/>
      <c r="H62" s="7"/>
    </row>
    <row r="63" spans="1:8" ht="22.5" customHeight="1">
      <c r="A63" s="64"/>
      <c r="B63" s="66"/>
      <c r="C63" s="97"/>
      <c r="D63" s="97" t="s">
        <v>12</v>
      </c>
      <c r="E63" s="97"/>
      <c r="F63" s="97"/>
      <c r="G63" s="97"/>
      <c r="H63" s="7"/>
    </row>
    <row r="64" spans="1:8" ht="22.5" customHeight="1">
      <c r="A64" s="64" t="s">
        <v>324</v>
      </c>
      <c r="B64" s="66"/>
      <c r="C64" s="97"/>
      <c r="D64" s="97" t="s">
        <v>325</v>
      </c>
      <c r="E64" s="97"/>
      <c r="F64" s="97"/>
      <c r="G64" s="97"/>
      <c r="H64" s="14"/>
    </row>
    <row r="65" spans="1:8" s="65" customFormat="1" ht="22.5" customHeight="1">
      <c r="A65" s="128" t="s">
        <v>222</v>
      </c>
      <c r="B65" s="129"/>
      <c r="C65" s="67"/>
      <c r="D65" s="97" t="s">
        <v>11</v>
      </c>
      <c r="E65" s="97"/>
      <c r="F65" s="97"/>
      <c r="G65" s="97"/>
      <c r="H65" s="61"/>
    </row>
    <row r="66" spans="1:8" ht="22.5" customHeight="1">
      <c r="A66" s="64"/>
      <c r="B66" s="66"/>
      <c r="C66" s="67"/>
      <c r="D66" s="97" t="s">
        <v>10</v>
      </c>
      <c r="E66" s="97"/>
      <c r="F66" s="97"/>
      <c r="G66" s="97"/>
      <c r="H66" s="14"/>
    </row>
    <row r="67" spans="1:8" ht="22.5" customHeight="1">
      <c r="A67" s="64"/>
      <c r="B67" s="66"/>
      <c r="C67" s="67"/>
      <c r="D67" s="97"/>
      <c r="E67" s="97"/>
      <c r="F67" s="97"/>
      <c r="G67" s="97"/>
      <c r="H67" s="14"/>
    </row>
    <row r="68" spans="1:8" ht="22.5" customHeight="1">
      <c r="A68" s="134" t="s">
        <v>322</v>
      </c>
      <c r="B68" s="115"/>
      <c r="C68" s="97"/>
      <c r="D68" s="97"/>
      <c r="E68" s="97"/>
      <c r="F68" s="97"/>
      <c r="G68" s="97"/>
      <c r="H68" s="14"/>
    </row>
    <row r="69" spans="1:8" ht="22.5" customHeight="1">
      <c r="A69" s="95" t="s">
        <v>323</v>
      </c>
      <c r="B69" s="115"/>
      <c r="C69" s="97"/>
      <c r="D69" s="97"/>
      <c r="E69" s="97"/>
      <c r="F69" s="97"/>
      <c r="G69" s="97"/>
      <c r="H69" s="14"/>
    </row>
    <row r="70" spans="1:8" ht="22.5" customHeight="1">
      <c r="A70" s="95"/>
      <c r="B70" s="115"/>
      <c r="C70" s="97"/>
      <c r="D70" s="97"/>
      <c r="E70" s="97"/>
      <c r="F70" s="97"/>
      <c r="G70" s="97"/>
      <c r="H70" s="14"/>
    </row>
    <row r="71" spans="1:8" ht="22.5" customHeight="1">
      <c r="A71" s="95"/>
      <c r="B71" s="115"/>
      <c r="C71" s="97"/>
      <c r="D71" s="97"/>
      <c r="E71" s="97"/>
      <c r="F71" s="97"/>
      <c r="G71" s="97"/>
      <c r="H71" s="14"/>
    </row>
    <row r="72" spans="1:8" ht="23.25">
      <c r="A72" s="145" t="s">
        <v>58</v>
      </c>
      <c r="B72" s="145"/>
      <c r="C72" s="145"/>
      <c r="D72" s="145"/>
      <c r="E72" s="145"/>
      <c r="F72" s="145"/>
      <c r="G72" s="145"/>
      <c r="H72" s="14"/>
    </row>
    <row r="73" spans="1:8" ht="23.25">
      <c r="A73" s="145" t="s">
        <v>326</v>
      </c>
      <c r="B73" s="145"/>
      <c r="C73" s="145"/>
      <c r="D73" s="145"/>
      <c r="E73" s="145"/>
      <c r="F73" s="145"/>
      <c r="G73" s="145"/>
      <c r="H73" s="14"/>
    </row>
    <row r="74" spans="1:8" ht="21">
      <c r="A74" s="3"/>
      <c r="B74" s="18"/>
      <c r="C74" s="4"/>
      <c r="D74" s="4"/>
      <c r="E74" s="4"/>
      <c r="F74" s="4"/>
      <c r="G74" s="4"/>
      <c r="H74" s="14"/>
    </row>
    <row r="75" spans="1:8" ht="21.75">
      <c r="A75" s="68"/>
      <c r="B75" s="69" t="s">
        <v>78</v>
      </c>
      <c r="C75" s="146" t="s">
        <v>31</v>
      </c>
      <c r="D75" s="146"/>
      <c r="E75" s="146" t="s">
        <v>32</v>
      </c>
      <c r="F75" s="146"/>
      <c r="G75" s="71" t="s">
        <v>33</v>
      </c>
      <c r="H75" s="14"/>
    </row>
    <row r="76" spans="1:8" ht="21.75">
      <c r="A76" s="72" t="s">
        <v>35</v>
      </c>
      <c r="B76" s="72" t="s">
        <v>79</v>
      </c>
      <c r="C76" s="73" t="s">
        <v>9</v>
      </c>
      <c r="D76" s="73" t="s">
        <v>36</v>
      </c>
      <c r="E76" s="73" t="s">
        <v>9</v>
      </c>
      <c r="F76" s="73" t="s">
        <v>36</v>
      </c>
      <c r="G76" s="73" t="s">
        <v>34</v>
      </c>
      <c r="H76" s="14"/>
    </row>
    <row r="77" spans="1:8" ht="21.75">
      <c r="A77" s="74" t="s">
        <v>108</v>
      </c>
      <c r="B77" s="75"/>
      <c r="C77" s="76"/>
      <c r="D77" s="76"/>
      <c r="E77" s="76"/>
      <c r="F77" s="76"/>
      <c r="G77" s="76"/>
      <c r="H77" s="14"/>
    </row>
    <row r="78" spans="1:8" ht="21.75">
      <c r="A78" s="77" t="s">
        <v>37</v>
      </c>
      <c r="B78" s="78">
        <v>100</v>
      </c>
      <c r="C78" s="79">
        <v>1704380.28</v>
      </c>
      <c r="D78" s="79">
        <v>4886402.84</v>
      </c>
      <c r="E78" s="79">
        <v>1704380.28</v>
      </c>
      <c r="F78" s="79">
        <v>4886402.84</v>
      </c>
      <c r="G78" s="79"/>
      <c r="H78" s="14"/>
    </row>
    <row r="79" spans="1:8" ht="21.75">
      <c r="A79" s="77" t="s">
        <v>39</v>
      </c>
      <c r="B79" s="80">
        <v>27</v>
      </c>
      <c r="C79" s="79">
        <v>6062.49</v>
      </c>
      <c r="D79" s="79">
        <v>21054.16</v>
      </c>
      <c r="E79" s="79">
        <v>6062.49</v>
      </c>
      <c r="F79" s="79">
        <v>21054.16</v>
      </c>
      <c r="G79" s="79"/>
      <c r="H79" s="14"/>
    </row>
    <row r="80" spans="1:8" ht="21.75">
      <c r="A80" s="77" t="s">
        <v>41</v>
      </c>
      <c r="B80" s="78">
        <v>46</v>
      </c>
      <c r="C80" s="79">
        <v>58772.45</v>
      </c>
      <c r="D80" s="79">
        <v>204934.84</v>
      </c>
      <c r="E80" s="79">
        <v>58552.45</v>
      </c>
      <c r="F80" s="79">
        <v>204714.84</v>
      </c>
      <c r="G80" s="79">
        <v>220</v>
      </c>
      <c r="H80" s="14"/>
    </row>
    <row r="81" spans="1:8" ht="21.75">
      <c r="A81" s="77" t="s">
        <v>271</v>
      </c>
      <c r="B81" s="69">
        <v>7</v>
      </c>
      <c r="C81" s="130">
        <v>109714.96</v>
      </c>
      <c r="D81" s="130">
        <v>213142.11</v>
      </c>
      <c r="E81" s="130">
        <v>109714.96</v>
      </c>
      <c r="F81" s="130">
        <v>213142.11</v>
      </c>
      <c r="G81" s="130"/>
      <c r="H81" s="14"/>
    </row>
    <row r="82" spans="1:8" ht="21.75">
      <c r="A82" s="110" t="s">
        <v>44</v>
      </c>
      <c r="B82" s="85">
        <f aca="true" t="shared" si="3" ref="B82:G82">SUM(B78:B81)</f>
        <v>180</v>
      </c>
      <c r="C82" s="86">
        <f t="shared" si="3"/>
        <v>1878930.18</v>
      </c>
      <c r="D82" s="86">
        <f t="shared" si="3"/>
        <v>5325533.95</v>
      </c>
      <c r="E82" s="86">
        <f t="shared" si="3"/>
        <v>1878710.18</v>
      </c>
      <c r="F82" s="86">
        <f t="shared" si="3"/>
        <v>5325313.95</v>
      </c>
      <c r="G82" s="86">
        <f t="shared" si="3"/>
        <v>220</v>
      </c>
      <c r="H82" s="14"/>
    </row>
    <row r="83" spans="1:8" ht="21.75">
      <c r="A83" s="87" t="s">
        <v>321</v>
      </c>
      <c r="B83" s="88"/>
      <c r="C83" s="89"/>
      <c r="D83" s="89"/>
      <c r="E83" s="89"/>
      <c r="F83" s="89"/>
      <c r="G83" s="89"/>
      <c r="H83" s="14"/>
    </row>
    <row r="84" spans="1:8" ht="21.75">
      <c r="A84" s="77" t="s">
        <v>110</v>
      </c>
      <c r="B84" s="78"/>
      <c r="C84" s="79"/>
      <c r="D84" s="79"/>
      <c r="E84" s="79"/>
      <c r="F84" s="79"/>
      <c r="G84" s="79"/>
      <c r="H84" s="14"/>
    </row>
    <row r="85" spans="1:7" ht="21.75" customHeight="1">
      <c r="A85" s="77" t="s">
        <v>45</v>
      </c>
      <c r="B85" s="80">
        <v>1973</v>
      </c>
      <c r="C85" s="79">
        <v>611260</v>
      </c>
      <c r="D85" s="79">
        <v>1284470</v>
      </c>
      <c r="E85" s="79">
        <v>611260</v>
      </c>
      <c r="F85" s="79">
        <v>1284470</v>
      </c>
      <c r="G85" s="79"/>
    </row>
    <row r="86" spans="1:7" ht="21.75" customHeight="1">
      <c r="A86" s="77" t="s">
        <v>46</v>
      </c>
      <c r="B86" s="78">
        <v>147</v>
      </c>
      <c r="C86" s="79">
        <v>51250</v>
      </c>
      <c r="D86" s="79">
        <v>101500</v>
      </c>
      <c r="E86" s="79">
        <v>51250</v>
      </c>
      <c r="F86" s="79">
        <v>101500</v>
      </c>
      <c r="G86" s="79"/>
    </row>
    <row r="87" spans="1:7" ht="21.75" customHeight="1">
      <c r="A87" s="77" t="s">
        <v>99</v>
      </c>
      <c r="B87" s="78"/>
      <c r="C87" s="79"/>
      <c r="D87" s="79"/>
      <c r="E87" s="79"/>
      <c r="F87" s="79"/>
      <c r="G87" s="79"/>
    </row>
    <row r="88" spans="1:7" ht="21.75" customHeight="1">
      <c r="A88" s="77" t="s">
        <v>100</v>
      </c>
      <c r="B88" s="78">
        <v>10</v>
      </c>
      <c r="C88" s="79">
        <v>45500</v>
      </c>
      <c r="D88" s="79">
        <v>105500</v>
      </c>
      <c r="E88" s="79">
        <v>45500</v>
      </c>
      <c r="F88" s="79">
        <v>105500</v>
      </c>
      <c r="G88" s="79"/>
    </row>
    <row r="89" spans="1:8" ht="21.75">
      <c r="A89" s="77" t="s">
        <v>107</v>
      </c>
      <c r="B89" s="78">
        <v>12</v>
      </c>
      <c r="C89" s="79">
        <v>2353.5</v>
      </c>
      <c r="D89" s="79">
        <v>19434</v>
      </c>
      <c r="E89" s="79">
        <v>2353.5</v>
      </c>
      <c r="F89" s="79">
        <v>19434</v>
      </c>
      <c r="G89" s="79"/>
      <c r="H89" s="14"/>
    </row>
    <row r="90" spans="1:8" ht="21.75">
      <c r="A90" s="77" t="s">
        <v>48</v>
      </c>
      <c r="B90" s="78"/>
      <c r="C90" s="79"/>
      <c r="D90" s="79"/>
      <c r="E90" s="79"/>
      <c r="F90" s="79"/>
      <c r="G90" s="79"/>
      <c r="H90" s="14"/>
    </row>
    <row r="91" spans="1:8" ht="21.75">
      <c r="A91" s="77" t="s">
        <v>49</v>
      </c>
      <c r="B91" s="80">
        <v>1183</v>
      </c>
      <c r="C91" s="79">
        <v>106900</v>
      </c>
      <c r="D91" s="79">
        <v>195690</v>
      </c>
      <c r="E91" s="79">
        <v>106900</v>
      </c>
      <c r="F91" s="79">
        <v>195690</v>
      </c>
      <c r="G91" s="79"/>
      <c r="H91" s="14"/>
    </row>
    <row r="92" spans="1:8" ht="21.75">
      <c r="A92" s="77" t="s">
        <v>116</v>
      </c>
      <c r="B92" s="78">
        <v>30</v>
      </c>
      <c r="C92" s="79">
        <v>1140</v>
      </c>
      <c r="D92" s="79">
        <v>1910</v>
      </c>
      <c r="E92" s="79">
        <v>1140</v>
      </c>
      <c r="F92" s="79">
        <v>1910</v>
      </c>
      <c r="G92" s="79"/>
      <c r="H92" s="14"/>
    </row>
    <row r="93" spans="1:8" ht="21.75">
      <c r="A93" s="77" t="s">
        <v>319</v>
      </c>
      <c r="B93" s="78"/>
      <c r="C93" s="79">
        <v>0</v>
      </c>
      <c r="D93" s="79">
        <v>4000</v>
      </c>
      <c r="E93" s="79">
        <v>0</v>
      </c>
      <c r="F93" s="79">
        <v>4000</v>
      </c>
      <c r="G93" s="79"/>
      <c r="H93" s="14"/>
    </row>
    <row r="94" spans="1:8" ht="21.75">
      <c r="A94" s="77" t="s">
        <v>320</v>
      </c>
      <c r="B94" s="78"/>
      <c r="C94" s="79">
        <v>0</v>
      </c>
      <c r="D94" s="79">
        <v>750</v>
      </c>
      <c r="E94" s="79">
        <v>0</v>
      </c>
      <c r="F94" s="79">
        <v>750</v>
      </c>
      <c r="G94" s="79"/>
      <c r="H94" s="14"/>
    </row>
    <row r="95" spans="1:8" ht="21.75">
      <c r="A95" s="77" t="s">
        <v>111</v>
      </c>
      <c r="B95" s="78"/>
      <c r="C95" s="79"/>
      <c r="D95" s="79"/>
      <c r="E95" s="79"/>
      <c r="F95" s="79"/>
      <c r="G95" s="79"/>
      <c r="H95" s="14"/>
    </row>
    <row r="96" spans="1:8" ht="21.75">
      <c r="A96" s="77" t="s">
        <v>50</v>
      </c>
      <c r="B96" s="78"/>
      <c r="C96" s="79"/>
      <c r="D96" s="79"/>
      <c r="E96" s="79"/>
      <c r="F96" s="79"/>
      <c r="G96" s="79"/>
      <c r="H96" s="14"/>
    </row>
    <row r="97" spans="1:8" ht="21.75">
      <c r="A97" s="77" t="s">
        <v>51</v>
      </c>
      <c r="B97" s="78">
        <v>66</v>
      </c>
      <c r="C97" s="79">
        <v>176325</v>
      </c>
      <c r="D97" s="79">
        <v>296095</v>
      </c>
      <c r="E97" s="79">
        <v>174325</v>
      </c>
      <c r="F97" s="79">
        <v>294095</v>
      </c>
      <c r="G97" s="79">
        <v>2000</v>
      </c>
      <c r="H97" s="14"/>
    </row>
    <row r="98" spans="1:8" ht="21.75">
      <c r="A98" s="77" t="s">
        <v>52</v>
      </c>
      <c r="B98" s="78"/>
      <c r="C98" s="79"/>
      <c r="D98" s="79"/>
      <c r="E98" s="79"/>
      <c r="F98" s="79"/>
      <c r="G98" s="79"/>
      <c r="H98" s="14"/>
    </row>
    <row r="99" spans="1:8" ht="21.75">
      <c r="A99" s="77" t="s">
        <v>53</v>
      </c>
      <c r="B99" s="78">
        <v>12</v>
      </c>
      <c r="C99" s="79">
        <v>26720</v>
      </c>
      <c r="D99" s="79">
        <v>65815</v>
      </c>
      <c r="E99" s="79">
        <v>26720</v>
      </c>
      <c r="F99" s="79">
        <v>65815</v>
      </c>
      <c r="G99" s="79"/>
      <c r="H99" s="14"/>
    </row>
    <row r="100" spans="1:8" ht="21.75">
      <c r="A100" s="77" t="s">
        <v>91</v>
      </c>
      <c r="B100" s="78"/>
      <c r="C100" s="79"/>
      <c r="D100" s="79"/>
      <c r="E100" s="79"/>
      <c r="F100" s="79"/>
      <c r="G100" s="79"/>
      <c r="H100" s="14"/>
    </row>
    <row r="101" spans="1:8" ht="21.75">
      <c r="A101" s="77" t="s">
        <v>92</v>
      </c>
      <c r="B101" s="78">
        <v>30</v>
      </c>
      <c r="C101" s="79">
        <v>12425</v>
      </c>
      <c r="D101" s="79">
        <v>49342</v>
      </c>
      <c r="E101" s="79">
        <v>12425</v>
      </c>
      <c r="F101" s="79">
        <v>49342</v>
      </c>
      <c r="G101" s="79"/>
      <c r="H101" s="14"/>
    </row>
    <row r="102" spans="1:8" ht="21.75">
      <c r="A102" s="77" t="s">
        <v>54</v>
      </c>
      <c r="B102" s="78">
        <v>3</v>
      </c>
      <c r="C102" s="79">
        <v>30</v>
      </c>
      <c r="D102" s="79">
        <v>30</v>
      </c>
      <c r="E102" s="79">
        <v>30</v>
      </c>
      <c r="F102" s="79">
        <v>30</v>
      </c>
      <c r="G102" s="79"/>
      <c r="H102" s="14"/>
    </row>
    <row r="103" spans="1:8" ht="21.75">
      <c r="A103" s="77" t="s">
        <v>86</v>
      </c>
      <c r="B103" s="78">
        <v>1</v>
      </c>
      <c r="C103" s="91">
        <v>100</v>
      </c>
      <c r="D103" s="79">
        <v>100</v>
      </c>
      <c r="E103" s="91">
        <v>100</v>
      </c>
      <c r="F103" s="79">
        <v>100</v>
      </c>
      <c r="G103" s="79"/>
      <c r="H103" s="14"/>
    </row>
    <row r="104" spans="1:7" ht="21.75">
      <c r="A104" s="77" t="s">
        <v>87</v>
      </c>
      <c r="B104" s="78">
        <v>1</v>
      </c>
      <c r="C104" s="91">
        <v>2000</v>
      </c>
      <c r="D104" s="79">
        <v>6000</v>
      </c>
      <c r="E104" s="91">
        <v>2000</v>
      </c>
      <c r="F104" s="79">
        <v>6000</v>
      </c>
      <c r="G104" s="79"/>
    </row>
    <row r="105" spans="1:7" ht="21.75">
      <c r="A105" s="77" t="s">
        <v>88</v>
      </c>
      <c r="B105" s="78">
        <v>2</v>
      </c>
      <c r="C105" s="79">
        <v>1500</v>
      </c>
      <c r="D105" s="79">
        <v>1500</v>
      </c>
      <c r="E105" s="79">
        <v>1500</v>
      </c>
      <c r="F105" s="79">
        <v>1500</v>
      </c>
      <c r="G105" s="79"/>
    </row>
    <row r="106" spans="1:7" ht="21.75">
      <c r="A106" s="77" t="s">
        <v>112</v>
      </c>
      <c r="B106" s="78"/>
      <c r="C106" s="79"/>
      <c r="D106" s="79"/>
      <c r="E106" s="79"/>
      <c r="F106" s="79"/>
      <c r="G106" s="79"/>
    </row>
    <row r="107" spans="1:7" ht="21.75">
      <c r="A107" s="77" t="s">
        <v>55</v>
      </c>
      <c r="B107" s="78">
        <v>567</v>
      </c>
      <c r="C107" s="79">
        <v>140856</v>
      </c>
      <c r="D107" s="79">
        <v>224764</v>
      </c>
      <c r="E107" s="79">
        <v>165456</v>
      </c>
      <c r="F107" s="79">
        <v>224764</v>
      </c>
      <c r="G107" s="79"/>
    </row>
    <row r="108" spans="1:7" ht="21.75">
      <c r="A108" s="77" t="s">
        <v>113</v>
      </c>
      <c r="B108" s="78"/>
      <c r="C108" s="79"/>
      <c r="D108" s="79"/>
      <c r="E108" s="79"/>
      <c r="F108" s="79"/>
      <c r="G108" s="79"/>
    </row>
    <row r="109" spans="1:7" ht="21.75">
      <c r="A109" s="77" t="s">
        <v>56</v>
      </c>
      <c r="B109" s="80">
        <v>790</v>
      </c>
      <c r="C109" s="79">
        <v>22520</v>
      </c>
      <c r="D109" s="79">
        <v>37510</v>
      </c>
      <c r="E109" s="79">
        <v>22520</v>
      </c>
      <c r="F109" s="79">
        <v>37510</v>
      </c>
      <c r="G109" s="79"/>
    </row>
    <row r="110" spans="1:7" ht="21.75">
      <c r="A110" s="77" t="s">
        <v>57</v>
      </c>
      <c r="B110" s="78"/>
      <c r="C110" s="91">
        <v>0</v>
      </c>
      <c r="D110" s="91">
        <v>0</v>
      </c>
      <c r="E110" s="91">
        <v>0</v>
      </c>
      <c r="F110" s="91">
        <v>0</v>
      </c>
      <c r="G110" s="79"/>
    </row>
    <row r="111" spans="1:7" ht="21.75">
      <c r="A111" s="77" t="s">
        <v>89</v>
      </c>
      <c r="B111" s="78"/>
      <c r="C111" s="79">
        <v>0</v>
      </c>
      <c r="D111" s="79">
        <v>0</v>
      </c>
      <c r="E111" s="79">
        <v>0</v>
      </c>
      <c r="F111" s="79">
        <v>0</v>
      </c>
      <c r="G111" s="79"/>
    </row>
    <row r="112" spans="1:7" ht="21.75">
      <c r="A112" s="77" t="s">
        <v>137</v>
      </c>
      <c r="B112" s="72">
        <v>15</v>
      </c>
      <c r="C112" s="94">
        <v>28800</v>
      </c>
      <c r="D112" s="94">
        <v>30500</v>
      </c>
      <c r="E112" s="94">
        <v>28800</v>
      </c>
      <c r="F112" s="94">
        <v>30500</v>
      </c>
      <c r="G112" s="94"/>
    </row>
    <row r="113" spans="1:7" ht="21.75">
      <c r="A113" s="54" t="s">
        <v>90</v>
      </c>
      <c r="B113" s="93">
        <f aca="true" t="shared" si="4" ref="B113:G113">SUM(B85:B112)</f>
        <v>4842</v>
      </c>
      <c r="C113" s="73">
        <f t="shared" si="4"/>
        <v>1229679.5</v>
      </c>
      <c r="D113" s="73">
        <f t="shared" si="4"/>
        <v>2424910</v>
      </c>
      <c r="E113" s="94">
        <f t="shared" si="4"/>
        <v>1252279.5</v>
      </c>
      <c r="F113" s="94">
        <f t="shared" si="4"/>
        <v>2422910</v>
      </c>
      <c r="G113" s="94">
        <f t="shared" si="4"/>
        <v>2000</v>
      </c>
    </row>
    <row r="114" spans="1:7" ht="21.75">
      <c r="A114" s="147" t="s">
        <v>70</v>
      </c>
      <c r="B114" s="147"/>
      <c r="C114" s="147"/>
      <c r="D114" s="147"/>
      <c r="E114" s="147"/>
      <c r="F114" s="147"/>
      <c r="G114" s="147"/>
    </row>
    <row r="115" spans="1:7" ht="21.75">
      <c r="A115" s="98"/>
      <c r="B115" s="99"/>
      <c r="C115" s="100"/>
      <c r="D115" s="100"/>
      <c r="E115" s="100"/>
      <c r="F115" s="100"/>
      <c r="G115" s="101"/>
    </row>
    <row r="116" spans="1:7" ht="21.75">
      <c r="A116" s="68"/>
      <c r="B116" s="69" t="s">
        <v>78</v>
      </c>
      <c r="C116" s="146" t="s">
        <v>31</v>
      </c>
      <c r="D116" s="146"/>
      <c r="E116" s="146" t="s">
        <v>32</v>
      </c>
      <c r="F116" s="146"/>
      <c r="G116" s="102" t="s">
        <v>33</v>
      </c>
    </row>
    <row r="117" spans="1:7" ht="21.75">
      <c r="A117" s="72" t="s">
        <v>35</v>
      </c>
      <c r="B117" s="72" t="s">
        <v>79</v>
      </c>
      <c r="C117" s="73" t="s">
        <v>9</v>
      </c>
      <c r="D117" s="73" t="s">
        <v>36</v>
      </c>
      <c r="E117" s="73" t="s">
        <v>9</v>
      </c>
      <c r="F117" s="73" t="s">
        <v>36</v>
      </c>
      <c r="G117" s="73" t="s">
        <v>34</v>
      </c>
    </row>
    <row r="118" spans="1:7" ht="21.75">
      <c r="A118" s="74" t="s">
        <v>114</v>
      </c>
      <c r="B118" s="75"/>
      <c r="C118" s="76"/>
      <c r="D118" s="76"/>
      <c r="E118" s="76"/>
      <c r="F118" s="76"/>
      <c r="G118" s="76"/>
    </row>
    <row r="119" spans="1:7" ht="21.75">
      <c r="A119" s="77" t="s">
        <v>82</v>
      </c>
      <c r="B119" s="78">
        <v>4</v>
      </c>
      <c r="C119" s="79">
        <v>64536</v>
      </c>
      <c r="D119" s="79">
        <v>190280</v>
      </c>
      <c r="E119" s="79">
        <v>64536</v>
      </c>
      <c r="F119" s="79">
        <v>190280</v>
      </c>
      <c r="G119" s="79"/>
    </row>
    <row r="120" spans="1:7" ht="21.75">
      <c r="A120" s="77" t="s">
        <v>59</v>
      </c>
      <c r="B120" s="78"/>
      <c r="C120" s="91"/>
      <c r="D120" s="91"/>
      <c r="E120" s="91"/>
      <c r="F120" s="91"/>
      <c r="G120" s="79"/>
    </row>
    <row r="121" spans="1:7" ht="21.75">
      <c r="A121" s="87" t="s">
        <v>60</v>
      </c>
      <c r="B121" s="88"/>
      <c r="C121" s="89">
        <v>0</v>
      </c>
      <c r="D121" s="89">
        <v>6177.14</v>
      </c>
      <c r="E121" s="89">
        <v>0</v>
      </c>
      <c r="F121" s="89">
        <v>6177.14</v>
      </c>
      <c r="G121" s="89"/>
    </row>
    <row r="122" spans="1:7" ht="21.75">
      <c r="A122" s="110" t="s">
        <v>61</v>
      </c>
      <c r="B122" s="106">
        <f>SUM(B114:B121)</f>
        <v>4</v>
      </c>
      <c r="C122" s="86">
        <f>SUM(C119:C121)</f>
        <v>64536</v>
      </c>
      <c r="D122" s="86">
        <f>SUM(D119:D121)</f>
        <v>196457.14</v>
      </c>
      <c r="E122" s="86">
        <f>SUM(E119:E121)</f>
        <v>64536</v>
      </c>
      <c r="F122" s="86">
        <f>SUM(F119:F121)</f>
        <v>196457.14</v>
      </c>
      <c r="G122" s="86">
        <f>SUM(G118:G121)</f>
        <v>0</v>
      </c>
    </row>
    <row r="123" spans="1:7" ht="21.75">
      <c r="A123" s="87" t="s">
        <v>115</v>
      </c>
      <c r="B123" s="88"/>
      <c r="C123" s="89"/>
      <c r="D123" s="89"/>
      <c r="E123" s="89"/>
      <c r="F123" s="89"/>
      <c r="G123" s="89"/>
    </row>
    <row r="124" spans="1:7" ht="21.75">
      <c r="A124" s="107" t="s">
        <v>62</v>
      </c>
      <c r="B124" s="108">
        <v>13</v>
      </c>
      <c r="C124" s="109">
        <v>18800</v>
      </c>
      <c r="D124" s="109">
        <v>236301.12</v>
      </c>
      <c r="E124" s="109">
        <v>18800</v>
      </c>
      <c r="F124" s="91">
        <v>236301.12</v>
      </c>
      <c r="G124" s="79"/>
    </row>
    <row r="125" spans="1:7" ht="21.75">
      <c r="A125" s="77" t="s">
        <v>63</v>
      </c>
      <c r="B125" s="122"/>
      <c r="C125" s="109">
        <v>0</v>
      </c>
      <c r="D125" s="109">
        <v>0</v>
      </c>
      <c r="E125" s="109">
        <v>0</v>
      </c>
      <c r="F125" s="91">
        <v>0</v>
      </c>
      <c r="G125" s="79"/>
    </row>
    <row r="126" spans="1:7" ht="21.75">
      <c r="A126" s="77" t="s">
        <v>101</v>
      </c>
      <c r="B126" s="78">
        <v>161</v>
      </c>
      <c r="C126" s="79">
        <v>15050</v>
      </c>
      <c r="D126" s="79">
        <v>18660</v>
      </c>
      <c r="E126" s="79">
        <v>15050</v>
      </c>
      <c r="F126" s="79">
        <v>18660</v>
      </c>
      <c r="G126" s="79"/>
    </row>
    <row r="127" spans="1:7" ht="21.75">
      <c r="A127" s="77" t="s">
        <v>227</v>
      </c>
      <c r="B127" s="72">
        <v>3</v>
      </c>
      <c r="C127" s="94">
        <v>26208.31</v>
      </c>
      <c r="D127" s="94">
        <v>55323.9</v>
      </c>
      <c r="E127" s="94">
        <v>26208.31</v>
      </c>
      <c r="F127" s="94">
        <v>55323.9</v>
      </c>
      <c r="G127" s="94"/>
    </row>
    <row r="128" spans="1:7" ht="21.75">
      <c r="A128" s="110" t="s">
        <v>66</v>
      </c>
      <c r="B128" s="72">
        <f>SUM(B124:B127)</f>
        <v>177</v>
      </c>
      <c r="C128" s="73">
        <f>SUM(C124:C127)</f>
        <v>60058.31</v>
      </c>
      <c r="D128" s="73">
        <f>SUM(D124:D127)</f>
        <v>310285.02</v>
      </c>
      <c r="E128" s="73">
        <f>SUM(E124:E127)</f>
        <v>60058.31</v>
      </c>
      <c r="F128" s="73">
        <f>SUM(F124:F127)</f>
        <v>310285.02</v>
      </c>
      <c r="G128" s="94"/>
    </row>
    <row r="129" spans="1:7" ht="21.75">
      <c r="A129" s="110" t="s">
        <v>67</v>
      </c>
      <c r="B129" s="111">
        <f aca="true" t="shared" si="5" ref="B129:G129">SUM(B82+B113+B122+B128)</f>
        <v>5203</v>
      </c>
      <c r="C129" s="70">
        <f t="shared" si="5"/>
        <v>3233203.9899999998</v>
      </c>
      <c r="D129" s="70">
        <f t="shared" si="5"/>
        <v>8257186.109999999</v>
      </c>
      <c r="E129" s="70">
        <f t="shared" si="5"/>
        <v>3255583.9899999998</v>
      </c>
      <c r="F129" s="70">
        <f t="shared" si="5"/>
        <v>8254966.109999999</v>
      </c>
      <c r="G129" s="70">
        <f t="shared" si="5"/>
        <v>2220</v>
      </c>
    </row>
    <row r="130" spans="1:7" ht="21.75">
      <c r="A130" s="110" t="s">
        <v>174</v>
      </c>
      <c r="B130" s="106"/>
      <c r="C130" s="86">
        <v>303.16</v>
      </c>
      <c r="D130" s="86">
        <v>1052.82</v>
      </c>
      <c r="E130" s="86">
        <v>303.16</v>
      </c>
      <c r="F130" s="86">
        <v>1052.82</v>
      </c>
      <c r="G130" s="86"/>
    </row>
    <row r="131" spans="1:7" ht="22.5" thickBot="1">
      <c r="A131" s="112" t="s">
        <v>69</v>
      </c>
      <c r="B131" s="113">
        <f>+B129</f>
        <v>5203</v>
      </c>
      <c r="C131" s="114">
        <f>C129-C130</f>
        <v>3232900.8299999996</v>
      </c>
      <c r="D131" s="114">
        <f>D129-D130</f>
        <v>8256133.289999999</v>
      </c>
      <c r="E131" s="114">
        <f>E129-E130</f>
        <v>3255280.8299999996</v>
      </c>
      <c r="F131" s="114">
        <f>F129-F130</f>
        <v>8253913.289999999</v>
      </c>
      <c r="G131" s="114">
        <f>G129-G130</f>
        <v>2220</v>
      </c>
    </row>
    <row r="132" spans="1:7" ht="22.5" thickTop="1">
      <c r="A132" s="135"/>
      <c r="B132" s="136"/>
      <c r="C132" s="97"/>
      <c r="D132" s="97"/>
      <c r="E132" s="97"/>
      <c r="F132" s="97"/>
      <c r="G132" s="97"/>
    </row>
    <row r="133" spans="1:7" ht="21.75">
      <c r="A133" s="134"/>
      <c r="B133" s="115"/>
      <c r="C133" s="97"/>
      <c r="D133" s="97"/>
      <c r="E133" s="97"/>
      <c r="F133" s="97"/>
      <c r="G133" s="97"/>
    </row>
    <row r="134" spans="1:7" ht="21.75">
      <c r="A134" s="64"/>
      <c r="B134" s="66"/>
      <c r="C134" s="97"/>
      <c r="D134" s="97" t="s">
        <v>12</v>
      </c>
      <c r="E134" s="97"/>
      <c r="F134" s="97"/>
      <c r="G134" s="97"/>
    </row>
    <row r="135" spans="1:7" ht="21.75">
      <c r="A135" s="64" t="s">
        <v>324</v>
      </c>
      <c r="B135" s="66"/>
      <c r="C135" s="97"/>
      <c r="D135" s="97" t="s">
        <v>325</v>
      </c>
      <c r="E135" s="97"/>
      <c r="F135" s="97"/>
      <c r="G135" s="97"/>
    </row>
    <row r="136" spans="1:7" ht="21.75">
      <c r="A136" s="128" t="s">
        <v>222</v>
      </c>
      <c r="B136" s="129"/>
      <c r="C136" s="67"/>
      <c r="D136" s="97" t="s">
        <v>11</v>
      </c>
      <c r="E136" s="97"/>
      <c r="F136" s="97"/>
      <c r="G136" s="97"/>
    </row>
    <row r="137" spans="1:7" ht="21.75">
      <c r="A137" s="64"/>
      <c r="B137" s="66"/>
      <c r="C137" s="67"/>
      <c r="D137" s="97" t="s">
        <v>10</v>
      </c>
      <c r="E137" s="97"/>
      <c r="F137" s="97"/>
      <c r="G137" s="97"/>
    </row>
    <row r="138" spans="1:7" ht="21.75">
      <c r="A138" s="64"/>
      <c r="B138" s="66"/>
      <c r="C138" s="67"/>
      <c r="D138" s="97"/>
      <c r="E138" s="97"/>
      <c r="F138" s="97"/>
      <c r="G138" s="97"/>
    </row>
    <row r="139" spans="1:7" ht="21.75">
      <c r="A139" s="134" t="s">
        <v>322</v>
      </c>
      <c r="B139" s="115"/>
      <c r="C139" s="97"/>
      <c r="D139" s="97"/>
      <c r="E139" s="97"/>
      <c r="F139" s="97"/>
      <c r="G139" s="97"/>
    </row>
    <row r="140" spans="1:7" ht="21.75">
      <c r="A140" s="95" t="s">
        <v>327</v>
      </c>
      <c r="B140" s="137" t="s">
        <v>78</v>
      </c>
      <c r="C140" s="97">
        <v>107800</v>
      </c>
      <c r="D140" s="97"/>
      <c r="E140" s="97"/>
      <c r="F140" s="97"/>
      <c r="G140" s="97"/>
    </row>
    <row r="141" spans="1:7" ht="21.75">
      <c r="A141" s="95" t="s">
        <v>331</v>
      </c>
      <c r="B141" s="137" t="s">
        <v>78</v>
      </c>
      <c r="C141" s="97">
        <v>26208.31</v>
      </c>
      <c r="D141" s="97"/>
      <c r="E141" s="97"/>
      <c r="F141" s="97"/>
      <c r="G141" s="97"/>
    </row>
    <row r="142" spans="1:7" ht="22.5" thickBot="1">
      <c r="A142" s="95" t="s">
        <v>328</v>
      </c>
      <c r="B142" s="137" t="s">
        <v>78</v>
      </c>
      <c r="C142" s="138">
        <f>SUM(C140-C141)</f>
        <v>81591.69</v>
      </c>
      <c r="D142" s="97"/>
      <c r="E142" s="97"/>
      <c r="F142" s="97"/>
      <c r="G142" s="97"/>
    </row>
    <row r="143" spans="1:7" ht="22.5" thickTop="1">
      <c r="A143" s="95"/>
      <c r="B143" s="137"/>
      <c r="C143" s="97"/>
      <c r="D143" s="97"/>
      <c r="E143" s="97"/>
      <c r="F143" s="97"/>
      <c r="G143" s="97"/>
    </row>
    <row r="144" spans="1:7" ht="21.75">
      <c r="A144" s="95" t="s">
        <v>329</v>
      </c>
      <c r="B144" s="137" t="s">
        <v>78</v>
      </c>
      <c r="C144" s="97">
        <v>3314492.52</v>
      </c>
      <c r="D144" s="97"/>
      <c r="E144" s="97"/>
      <c r="F144" s="97"/>
      <c r="G144" s="97"/>
    </row>
    <row r="145" spans="1:7" ht="21.75">
      <c r="A145" s="95" t="s">
        <v>330</v>
      </c>
      <c r="B145" s="137" t="s">
        <v>78</v>
      </c>
      <c r="C145" s="97">
        <v>3232900.83</v>
      </c>
      <c r="D145" s="97"/>
      <c r="E145" s="97"/>
      <c r="F145" s="97"/>
      <c r="G145" s="97"/>
    </row>
    <row r="146" spans="1:7" ht="22.5" thickBot="1">
      <c r="A146" s="95" t="s">
        <v>332</v>
      </c>
      <c r="B146" s="115"/>
      <c r="C146" s="138">
        <f>SUM(C144-C145)</f>
        <v>81591.68999999994</v>
      </c>
      <c r="D146" s="97"/>
      <c r="E146" s="97"/>
      <c r="F146" s="97"/>
      <c r="G146" s="97"/>
    </row>
    <row r="147" spans="1:7" ht="22.5" thickTop="1">
      <c r="A147" s="95"/>
      <c r="B147" s="115"/>
      <c r="C147" s="97"/>
      <c r="D147" s="97"/>
      <c r="E147" s="97"/>
      <c r="F147" s="97"/>
      <c r="G147" s="97"/>
    </row>
    <row r="148" spans="1:7" ht="21.75">
      <c r="A148" s="95"/>
      <c r="B148" s="115"/>
      <c r="C148" s="97"/>
      <c r="D148" s="97"/>
      <c r="E148" s="97"/>
      <c r="F148" s="97"/>
      <c r="G148" s="97"/>
    </row>
    <row r="149" spans="1:8" ht="21.75" customHeight="1">
      <c r="A149" s="145" t="s">
        <v>58</v>
      </c>
      <c r="B149" s="145"/>
      <c r="C149" s="145"/>
      <c r="D149" s="145"/>
      <c r="E149" s="145"/>
      <c r="F149" s="145"/>
      <c r="G149" s="145"/>
      <c r="H149" s="14"/>
    </row>
    <row r="150" spans="1:8" ht="21.75" customHeight="1">
      <c r="A150" s="145" t="s">
        <v>333</v>
      </c>
      <c r="B150" s="145"/>
      <c r="C150" s="145"/>
      <c r="D150" s="145"/>
      <c r="E150" s="145"/>
      <c r="F150" s="145"/>
      <c r="G150" s="145"/>
      <c r="H150" s="14"/>
    </row>
    <row r="151" spans="1:8" ht="21.75" customHeight="1">
      <c r="A151" s="3"/>
      <c r="B151" s="18"/>
      <c r="C151" s="4"/>
      <c r="D151" s="4"/>
      <c r="E151" s="4"/>
      <c r="F151" s="4"/>
      <c r="G151" s="4"/>
      <c r="H151" s="14"/>
    </row>
    <row r="152" spans="1:8" ht="21.75" customHeight="1">
      <c r="A152" s="68"/>
      <c r="B152" s="69" t="s">
        <v>78</v>
      </c>
      <c r="C152" s="146" t="s">
        <v>31</v>
      </c>
      <c r="D152" s="146"/>
      <c r="E152" s="146" t="s">
        <v>32</v>
      </c>
      <c r="F152" s="146"/>
      <c r="G152" s="71" t="s">
        <v>33</v>
      </c>
      <c r="H152" s="14"/>
    </row>
    <row r="153" spans="1:8" ht="21.75" customHeight="1">
      <c r="A153" s="72" t="s">
        <v>35</v>
      </c>
      <c r="B153" s="72" t="s">
        <v>79</v>
      </c>
      <c r="C153" s="73" t="s">
        <v>9</v>
      </c>
      <c r="D153" s="73" t="s">
        <v>36</v>
      </c>
      <c r="E153" s="73" t="s">
        <v>9</v>
      </c>
      <c r="F153" s="73" t="s">
        <v>36</v>
      </c>
      <c r="G153" s="73" t="s">
        <v>34</v>
      </c>
      <c r="H153" s="14"/>
    </row>
    <row r="154" spans="1:8" ht="21.75" customHeight="1">
      <c r="A154" s="74" t="s">
        <v>108</v>
      </c>
      <c r="B154" s="75"/>
      <c r="C154" s="76"/>
      <c r="D154" s="76"/>
      <c r="E154" s="76"/>
      <c r="F154" s="76"/>
      <c r="G154" s="76"/>
      <c r="H154" s="14"/>
    </row>
    <row r="155" spans="1:8" ht="21.75" customHeight="1">
      <c r="A155" s="77" t="s">
        <v>37</v>
      </c>
      <c r="B155" s="78">
        <v>107</v>
      </c>
      <c r="C155" s="79">
        <v>3360106.33</v>
      </c>
      <c r="D155" s="79">
        <v>8246509.17</v>
      </c>
      <c r="E155" s="79">
        <v>3414006.33</v>
      </c>
      <c r="F155" s="79">
        <v>8300409.17</v>
      </c>
      <c r="G155" s="79"/>
      <c r="H155" s="14"/>
    </row>
    <row r="156" spans="1:8" ht="21.75" customHeight="1">
      <c r="A156" s="77" t="s">
        <v>39</v>
      </c>
      <c r="B156" s="80">
        <v>16</v>
      </c>
      <c r="C156" s="79">
        <v>2567.11</v>
      </c>
      <c r="D156" s="79">
        <v>23621.27</v>
      </c>
      <c r="E156" s="79">
        <v>2567.11</v>
      </c>
      <c r="F156" s="79">
        <v>23621.27</v>
      </c>
      <c r="G156" s="79"/>
      <c r="H156" s="14"/>
    </row>
    <row r="157" spans="1:8" ht="21.75" customHeight="1">
      <c r="A157" s="77" t="s">
        <v>41</v>
      </c>
      <c r="B157" s="78">
        <v>35</v>
      </c>
      <c r="C157" s="79">
        <v>102121.7</v>
      </c>
      <c r="D157" s="79">
        <v>307056.54</v>
      </c>
      <c r="E157" s="79">
        <v>99719.7</v>
      </c>
      <c r="F157" s="79">
        <v>304434.54</v>
      </c>
      <c r="G157" s="79">
        <v>2622</v>
      </c>
      <c r="H157" s="14"/>
    </row>
    <row r="158" spans="1:8" ht="21.75" customHeight="1">
      <c r="A158" s="77" t="s">
        <v>271</v>
      </c>
      <c r="B158" s="69">
        <v>7</v>
      </c>
      <c r="C158" s="130">
        <v>116944.63</v>
      </c>
      <c r="D158" s="130">
        <v>330086.74</v>
      </c>
      <c r="E158" s="130">
        <v>116944.63</v>
      </c>
      <c r="F158" s="130">
        <v>330086.74</v>
      </c>
      <c r="G158" s="130"/>
      <c r="H158" s="14"/>
    </row>
    <row r="159" spans="1:8" ht="21.75" customHeight="1">
      <c r="A159" s="110" t="s">
        <v>44</v>
      </c>
      <c r="B159" s="85">
        <f aca="true" t="shared" si="6" ref="B159:G159">SUM(B155:B158)</f>
        <v>165</v>
      </c>
      <c r="C159" s="86">
        <f t="shared" si="6"/>
        <v>3581739.77</v>
      </c>
      <c r="D159" s="86">
        <f t="shared" si="6"/>
        <v>8907273.719999999</v>
      </c>
      <c r="E159" s="86">
        <f t="shared" si="6"/>
        <v>3633237.77</v>
      </c>
      <c r="F159" s="86">
        <f t="shared" si="6"/>
        <v>8958551.719999999</v>
      </c>
      <c r="G159" s="86">
        <f t="shared" si="6"/>
        <v>2622</v>
      </c>
      <c r="H159" s="14"/>
    </row>
    <row r="160" spans="1:8" ht="21.75" customHeight="1">
      <c r="A160" s="87" t="s">
        <v>321</v>
      </c>
      <c r="B160" s="88"/>
      <c r="C160" s="89"/>
      <c r="D160" s="89"/>
      <c r="E160" s="89"/>
      <c r="F160" s="89"/>
      <c r="G160" s="89"/>
      <c r="H160" s="14"/>
    </row>
    <row r="161" spans="1:7" ht="21.75" customHeight="1">
      <c r="A161" s="77" t="s">
        <v>110</v>
      </c>
      <c r="B161" s="78"/>
      <c r="C161" s="79"/>
      <c r="D161" s="79"/>
      <c r="E161" s="79"/>
      <c r="F161" s="79"/>
      <c r="G161" s="79"/>
    </row>
    <row r="162" spans="1:7" ht="21.75" customHeight="1">
      <c r="A162" s="77" t="s">
        <v>45</v>
      </c>
      <c r="B162" s="80">
        <v>1333</v>
      </c>
      <c r="C162" s="79">
        <v>510740</v>
      </c>
      <c r="D162" s="79">
        <v>1795210</v>
      </c>
      <c r="E162" s="79">
        <v>510740</v>
      </c>
      <c r="F162" s="79">
        <v>1795210</v>
      </c>
      <c r="G162" s="79"/>
    </row>
    <row r="163" spans="1:7" ht="21.75" customHeight="1">
      <c r="A163" s="77" t="s">
        <v>46</v>
      </c>
      <c r="B163" s="78">
        <v>144</v>
      </c>
      <c r="C163" s="79">
        <v>48250</v>
      </c>
      <c r="D163" s="79">
        <v>149750</v>
      </c>
      <c r="E163" s="79">
        <v>48250</v>
      </c>
      <c r="F163" s="79">
        <v>149750</v>
      </c>
      <c r="G163" s="79"/>
    </row>
    <row r="164" spans="1:7" ht="21.75" customHeight="1">
      <c r="A164" s="77" t="s">
        <v>99</v>
      </c>
      <c r="B164" s="78"/>
      <c r="C164" s="79"/>
      <c r="D164" s="79"/>
      <c r="E164" s="79"/>
      <c r="F164" s="79"/>
      <c r="G164" s="79"/>
    </row>
    <row r="165" spans="1:8" ht="21.75" customHeight="1">
      <c r="A165" s="77" t="s">
        <v>100</v>
      </c>
      <c r="B165" s="78">
        <v>9</v>
      </c>
      <c r="C165" s="79">
        <v>33750</v>
      </c>
      <c r="D165" s="79">
        <v>139250</v>
      </c>
      <c r="E165" s="79">
        <v>33750</v>
      </c>
      <c r="F165" s="79">
        <v>139250</v>
      </c>
      <c r="G165" s="79"/>
      <c r="H165" s="14"/>
    </row>
    <row r="166" spans="1:8" ht="21.75" customHeight="1">
      <c r="A166" s="77" t="s">
        <v>107</v>
      </c>
      <c r="B166" s="78">
        <v>4</v>
      </c>
      <c r="C166" s="79">
        <v>49280</v>
      </c>
      <c r="D166" s="79">
        <v>68714</v>
      </c>
      <c r="E166" s="79">
        <v>8666</v>
      </c>
      <c r="F166" s="79">
        <v>28100</v>
      </c>
      <c r="G166" s="79">
        <v>40614</v>
      </c>
      <c r="H166" s="14"/>
    </row>
    <row r="167" spans="1:8" ht="21.75" customHeight="1">
      <c r="A167" s="77" t="s">
        <v>48</v>
      </c>
      <c r="B167" s="78"/>
      <c r="C167" s="79"/>
      <c r="D167" s="79"/>
      <c r="E167" s="79"/>
      <c r="F167" s="79"/>
      <c r="G167" s="79"/>
      <c r="H167" s="14"/>
    </row>
    <row r="168" spans="1:8" ht="21.75" customHeight="1">
      <c r="A168" s="77" t="s">
        <v>49</v>
      </c>
      <c r="B168" s="80">
        <v>1061</v>
      </c>
      <c r="C168" s="79">
        <v>95850</v>
      </c>
      <c r="D168" s="79">
        <v>291540</v>
      </c>
      <c r="E168" s="79">
        <v>95850</v>
      </c>
      <c r="F168" s="79">
        <v>291540</v>
      </c>
      <c r="G168" s="79"/>
      <c r="H168" s="14"/>
    </row>
    <row r="169" spans="1:8" ht="21.75" customHeight="1">
      <c r="A169" s="77" t="s">
        <v>116</v>
      </c>
      <c r="B169" s="78">
        <v>49</v>
      </c>
      <c r="C169" s="79">
        <v>1840</v>
      </c>
      <c r="D169" s="79">
        <v>3750</v>
      </c>
      <c r="E169" s="79">
        <v>1840</v>
      </c>
      <c r="F169" s="79">
        <v>3750</v>
      </c>
      <c r="G169" s="79"/>
      <c r="H169" s="14"/>
    </row>
    <row r="170" spans="1:8" ht="21.75" customHeight="1">
      <c r="A170" s="77" t="s">
        <v>319</v>
      </c>
      <c r="B170" s="78">
        <v>2</v>
      </c>
      <c r="C170" s="79">
        <v>6000</v>
      </c>
      <c r="D170" s="79">
        <v>10000</v>
      </c>
      <c r="E170" s="79">
        <v>6000</v>
      </c>
      <c r="F170" s="79">
        <v>10000</v>
      </c>
      <c r="G170" s="79"/>
      <c r="H170" s="14"/>
    </row>
    <row r="171" spans="1:8" ht="21.75" customHeight="1">
      <c r="A171" s="77" t="s">
        <v>320</v>
      </c>
      <c r="B171" s="78">
        <v>6</v>
      </c>
      <c r="C171" s="79">
        <v>3500</v>
      </c>
      <c r="D171" s="79">
        <v>4250</v>
      </c>
      <c r="E171" s="79">
        <v>3500</v>
      </c>
      <c r="F171" s="79">
        <v>4250</v>
      </c>
      <c r="G171" s="79"/>
      <c r="H171" s="14"/>
    </row>
    <row r="172" spans="1:8" ht="21.75" customHeight="1">
      <c r="A172" s="77" t="s">
        <v>111</v>
      </c>
      <c r="B172" s="78"/>
      <c r="C172" s="79"/>
      <c r="D172" s="79"/>
      <c r="E172" s="79"/>
      <c r="F172" s="79"/>
      <c r="G172" s="79"/>
      <c r="H172" s="14"/>
    </row>
    <row r="173" spans="1:8" ht="21.75" customHeight="1">
      <c r="A173" s="77" t="s">
        <v>50</v>
      </c>
      <c r="B173" s="78"/>
      <c r="C173" s="79"/>
      <c r="D173" s="79"/>
      <c r="E173" s="79"/>
      <c r="F173" s="79"/>
      <c r="G173" s="79"/>
      <c r="H173" s="14"/>
    </row>
    <row r="174" spans="1:8" ht="21.75" customHeight="1">
      <c r="A174" s="77" t="s">
        <v>51</v>
      </c>
      <c r="B174" s="78">
        <v>81</v>
      </c>
      <c r="C174" s="79">
        <v>198884</v>
      </c>
      <c r="D174" s="79">
        <v>494979</v>
      </c>
      <c r="E174" s="79">
        <v>200884</v>
      </c>
      <c r="F174" s="79">
        <v>494979</v>
      </c>
      <c r="G174" s="79"/>
      <c r="H174" s="14"/>
    </row>
    <row r="175" spans="1:8" ht="21.75" customHeight="1">
      <c r="A175" s="77" t="s">
        <v>52</v>
      </c>
      <c r="B175" s="78"/>
      <c r="C175" s="79"/>
      <c r="D175" s="79"/>
      <c r="E175" s="79"/>
      <c r="F175" s="79"/>
      <c r="G175" s="79"/>
      <c r="H175" s="14"/>
    </row>
    <row r="176" spans="1:8" ht="21.75" customHeight="1">
      <c r="A176" s="77" t="s">
        <v>53</v>
      </c>
      <c r="B176" s="78">
        <v>9</v>
      </c>
      <c r="C176" s="79">
        <v>22000</v>
      </c>
      <c r="D176" s="79">
        <v>87815</v>
      </c>
      <c r="E176" s="79">
        <v>22000</v>
      </c>
      <c r="F176" s="79">
        <v>87815</v>
      </c>
      <c r="G176" s="79"/>
      <c r="H176" s="14"/>
    </row>
    <row r="177" spans="1:8" ht="21.75" customHeight="1">
      <c r="A177" s="77" t="s">
        <v>91</v>
      </c>
      <c r="B177" s="78"/>
      <c r="C177" s="79"/>
      <c r="D177" s="79"/>
      <c r="E177" s="79"/>
      <c r="F177" s="79"/>
      <c r="G177" s="79"/>
      <c r="H177" s="14"/>
    </row>
    <row r="178" spans="1:8" ht="21.75" customHeight="1">
      <c r="A178" s="77" t="s">
        <v>92</v>
      </c>
      <c r="B178" s="78">
        <v>13</v>
      </c>
      <c r="C178" s="79">
        <v>6000</v>
      </c>
      <c r="D178" s="79">
        <v>55342</v>
      </c>
      <c r="E178" s="79">
        <v>6000</v>
      </c>
      <c r="F178" s="79">
        <v>55342</v>
      </c>
      <c r="G178" s="79"/>
      <c r="H178" s="14"/>
    </row>
    <row r="179" spans="1:8" ht="21.75" customHeight="1">
      <c r="A179" s="77" t="s">
        <v>54</v>
      </c>
      <c r="B179" s="78">
        <v>2</v>
      </c>
      <c r="C179" s="79">
        <v>20</v>
      </c>
      <c r="D179" s="79">
        <v>50</v>
      </c>
      <c r="E179" s="79">
        <v>20</v>
      </c>
      <c r="F179" s="79">
        <v>50</v>
      </c>
      <c r="G179" s="79"/>
      <c r="H179" s="14"/>
    </row>
    <row r="180" spans="1:7" ht="21.75" customHeight="1">
      <c r="A180" s="77" t="s">
        <v>86</v>
      </c>
      <c r="B180" s="78">
        <v>8</v>
      </c>
      <c r="C180" s="91">
        <v>800</v>
      </c>
      <c r="D180" s="79">
        <v>900</v>
      </c>
      <c r="E180" s="91">
        <v>800</v>
      </c>
      <c r="F180" s="79">
        <v>900</v>
      </c>
      <c r="G180" s="79"/>
    </row>
    <row r="181" spans="1:7" ht="21.75" customHeight="1">
      <c r="A181" s="77" t="s">
        <v>87</v>
      </c>
      <c r="B181" s="78">
        <v>1</v>
      </c>
      <c r="C181" s="91">
        <v>2000</v>
      </c>
      <c r="D181" s="79">
        <v>8000</v>
      </c>
      <c r="E181" s="91">
        <v>2000</v>
      </c>
      <c r="F181" s="79">
        <v>8000</v>
      </c>
      <c r="G181" s="79"/>
    </row>
    <row r="182" spans="1:7" ht="21.75" customHeight="1">
      <c r="A182" s="77" t="s">
        <v>88</v>
      </c>
      <c r="B182" s="78">
        <v>12</v>
      </c>
      <c r="C182" s="79">
        <v>9000</v>
      </c>
      <c r="D182" s="79">
        <v>10500</v>
      </c>
      <c r="E182" s="79">
        <v>9000</v>
      </c>
      <c r="F182" s="79">
        <v>10500</v>
      </c>
      <c r="G182" s="79"/>
    </row>
    <row r="183" spans="1:7" ht="21.75" customHeight="1">
      <c r="A183" s="77" t="s">
        <v>112</v>
      </c>
      <c r="B183" s="78"/>
      <c r="C183" s="79"/>
      <c r="D183" s="79"/>
      <c r="E183" s="79"/>
      <c r="F183" s="79"/>
      <c r="G183" s="79"/>
    </row>
    <row r="184" spans="1:7" ht="21.75" customHeight="1">
      <c r="A184" s="77" t="s">
        <v>55</v>
      </c>
      <c r="B184" s="78">
        <v>497</v>
      </c>
      <c r="C184" s="79">
        <v>137588</v>
      </c>
      <c r="D184" s="79">
        <v>362352</v>
      </c>
      <c r="E184" s="79">
        <v>137588</v>
      </c>
      <c r="F184" s="79">
        <v>362352</v>
      </c>
      <c r="G184" s="79"/>
    </row>
    <row r="185" spans="1:7" ht="21.75" customHeight="1">
      <c r="A185" s="77" t="s">
        <v>113</v>
      </c>
      <c r="B185" s="78"/>
      <c r="C185" s="79"/>
      <c r="D185" s="79"/>
      <c r="E185" s="79"/>
      <c r="F185" s="79"/>
      <c r="G185" s="79"/>
    </row>
    <row r="186" spans="1:7" ht="21.75" customHeight="1">
      <c r="A186" s="77" t="s">
        <v>56</v>
      </c>
      <c r="B186" s="80">
        <v>635</v>
      </c>
      <c r="C186" s="79">
        <v>16670</v>
      </c>
      <c r="D186" s="79">
        <v>54180</v>
      </c>
      <c r="E186" s="79">
        <v>16670</v>
      </c>
      <c r="F186" s="79">
        <v>54180</v>
      </c>
      <c r="G186" s="79"/>
    </row>
    <row r="187" spans="1:7" ht="21.75" customHeight="1">
      <c r="A187" s="77" t="s">
        <v>195</v>
      </c>
      <c r="B187" s="80">
        <v>1</v>
      </c>
      <c r="C187" s="79">
        <v>850</v>
      </c>
      <c r="D187" s="79">
        <v>850</v>
      </c>
      <c r="E187" s="79">
        <v>850</v>
      </c>
      <c r="F187" s="79">
        <v>850</v>
      </c>
      <c r="G187" s="79"/>
    </row>
    <row r="188" spans="1:7" ht="21.75" customHeight="1">
      <c r="A188" s="77" t="s">
        <v>196</v>
      </c>
      <c r="B188" s="78"/>
      <c r="C188" s="91">
        <v>0</v>
      </c>
      <c r="D188" s="91">
        <v>0</v>
      </c>
      <c r="E188" s="91">
        <v>0</v>
      </c>
      <c r="F188" s="91">
        <v>0</v>
      </c>
      <c r="G188" s="79"/>
    </row>
    <row r="189" spans="1:7" ht="21.75" customHeight="1">
      <c r="A189" s="77" t="s">
        <v>334</v>
      </c>
      <c r="B189" s="78"/>
      <c r="C189" s="79">
        <v>0</v>
      </c>
      <c r="D189" s="79">
        <v>0</v>
      </c>
      <c r="E189" s="79">
        <v>0</v>
      </c>
      <c r="F189" s="79">
        <v>0</v>
      </c>
      <c r="G189" s="79"/>
    </row>
    <row r="190" spans="1:7" ht="21.75" customHeight="1">
      <c r="A190" s="77" t="s">
        <v>197</v>
      </c>
      <c r="B190" s="72">
        <v>8</v>
      </c>
      <c r="C190" s="94">
        <v>20800</v>
      </c>
      <c r="D190" s="94">
        <v>51300</v>
      </c>
      <c r="E190" s="94">
        <v>18000</v>
      </c>
      <c r="F190" s="94">
        <v>48500</v>
      </c>
      <c r="G190" s="94">
        <v>2800</v>
      </c>
    </row>
    <row r="191" spans="1:7" ht="21.75" customHeight="1">
      <c r="A191" s="54" t="s">
        <v>90</v>
      </c>
      <c r="B191" s="93">
        <f aca="true" t="shared" si="7" ref="B191:G191">SUM(B162:B190)</f>
        <v>3875</v>
      </c>
      <c r="C191" s="73">
        <f t="shared" si="7"/>
        <v>1163822</v>
      </c>
      <c r="D191" s="73">
        <f t="shared" si="7"/>
        <v>3588732</v>
      </c>
      <c r="E191" s="94">
        <f t="shared" si="7"/>
        <v>1122408</v>
      </c>
      <c r="F191" s="94">
        <f t="shared" si="7"/>
        <v>3545318</v>
      </c>
      <c r="G191" s="94">
        <f t="shared" si="7"/>
        <v>43414</v>
      </c>
    </row>
    <row r="192" spans="1:7" ht="21.75" customHeight="1">
      <c r="A192" s="147" t="s">
        <v>70</v>
      </c>
      <c r="B192" s="147"/>
      <c r="C192" s="147"/>
      <c r="D192" s="147"/>
      <c r="E192" s="147"/>
      <c r="F192" s="147"/>
      <c r="G192" s="147"/>
    </row>
    <row r="193" spans="1:7" ht="21.75" customHeight="1">
      <c r="A193" s="98"/>
      <c r="B193" s="99"/>
      <c r="C193" s="100"/>
      <c r="D193" s="100"/>
      <c r="E193" s="100"/>
      <c r="F193" s="100"/>
      <c r="G193" s="101"/>
    </row>
    <row r="194" spans="1:7" ht="21.75" customHeight="1">
      <c r="A194" s="68"/>
      <c r="B194" s="69" t="s">
        <v>78</v>
      </c>
      <c r="C194" s="146" t="s">
        <v>31</v>
      </c>
      <c r="D194" s="146"/>
      <c r="E194" s="146" t="s">
        <v>32</v>
      </c>
      <c r="F194" s="146"/>
      <c r="G194" s="102" t="s">
        <v>33</v>
      </c>
    </row>
    <row r="195" spans="1:7" ht="21.75" customHeight="1">
      <c r="A195" s="72" t="s">
        <v>35</v>
      </c>
      <c r="B195" s="72" t="s">
        <v>79</v>
      </c>
      <c r="C195" s="73" t="s">
        <v>9</v>
      </c>
      <c r="D195" s="73" t="s">
        <v>36</v>
      </c>
      <c r="E195" s="73" t="s">
        <v>9</v>
      </c>
      <c r="F195" s="73" t="s">
        <v>36</v>
      </c>
      <c r="G195" s="73" t="s">
        <v>34</v>
      </c>
    </row>
    <row r="196" spans="1:7" ht="21.75" customHeight="1">
      <c r="A196" s="74" t="s">
        <v>114</v>
      </c>
      <c r="B196" s="75"/>
      <c r="C196" s="76"/>
      <c r="D196" s="76"/>
      <c r="E196" s="76"/>
      <c r="F196" s="76"/>
      <c r="G196" s="76"/>
    </row>
    <row r="197" spans="1:7" ht="21.75" customHeight="1">
      <c r="A197" s="77" t="s">
        <v>82</v>
      </c>
      <c r="B197" s="78">
        <v>5</v>
      </c>
      <c r="C197" s="79">
        <v>95140</v>
      </c>
      <c r="D197" s="79">
        <v>285420</v>
      </c>
      <c r="E197" s="79">
        <v>95140</v>
      </c>
      <c r="F197" s="79">
        <v>285420</v>
      </c>
      <c r="G197" s="79"/>
    </row>
    <row r="198" spans="1:7" ht="21.75" customHeight="1">
      <c r="A198" s="77" t="s">
        <v>59</v>
      </c>
      <c r="B198" s="78"/>
      <c r="C198" s="91"/>
      <c r="D198" s="91"/>
      <c r="E198" s="91"/>
      <c r="F198" s="91"/>
      <c r="G198" s="79"/>
    </row>
    <row r="199" spans="1:7" ht="21.75" customHeight="1">
      <c r="A199" s="87" t="s">
        <v>60</v>
      </c>
      <c r="B199" s="88">
        <v>12</v>
      </c>
      <c r="C199" s="89">
        <v>17502</v>
      </c>
      <c r="D199" s="89">
        <v>23679.14</v>
      </c>
      <c r="E199" s="89">
        <v>17502</v>
      </c>
      <c r="F199" s="89">
        <v>23679.14</v>
      </c>
      <c r="G199" s="89"/>
    </row>
    <row r="200" spans="1:7" ht="21.75" customHeight="1">
      <c r="A200" s="110" t="s">
        <v>61</v>
      </c>
      <c r="B200" s="106">
        <f>SUM(B192:B199)</f>
        <v>17</v>
      </c>
      <c r="C200" s="86">
        <f>SUM(C197:C199)</f>
        <v>112642</v>
      </c>
      <c r="D200" s="86">
        <f>SUM(D197:D199)</f>
        <v>309099.14</v>
      </c>
      <c r="E200" s="86">
        <f>SUM(E197:E199)</f>
        <v>112642</v>
      </c>
      <c r="F200" s="86">
        <f>SUM(F197:F199)</f>
        <v>309099.14</v>
      </c>
      <c r="G200" s="86">
        <f>SUM(G196:G199)</f>
        <v>0</v>
      </c>
    </row>
    <row r="201" spans="1:7" ht="21.75" customHeight="1">
      <c r="A201" s="87" t="s">
        <v>115</v>
      </c>
      <c r="B201" s="88"/>
      <c r="C201" s="89"/>
      <c r="D201" s="89"/>
      <c r="E201" s="89"/>
      <c r="F201" s="89"/>
      <c r="G201" s="89"/>
    </row>
    <row r="202" spans="1:7" ht="21.75" customHeight="1">
      <c r="A202" s="107" t="s">
        <v>62</v>
      </c>
      <c r="B202" s="108">
        <v>17</v>
      </c>
      <c r="C202" s="109">
        <v>308863.2</v>
      </c>
      <c r="D202" s="109">
        <v>545164.32</v>
      </c>
      <c r="E202" s="109">
        <v>308863.2</v>
      </c>
      <c r="F202" s="91">
        <v>545164.32</v>
      </c>
      <c r="G202" s="79"/>
    </row>
    <row r="203" spans="1:7" ht="21.75" customHeight="1">
      <c r="A203" s="77" t="s">
        <v>63</v>
      </c>
      <c r="B203" s="122"/>
      <c r="C203" s="109">
        <v>0</v>
      </c>
      <c r="D203" s="109">
        <v>0</v>
      </c>
      <c r="E203" s="109">
        <v>0</v>
      </c>
      <c r="F203" s="91">
        <v>0</v>
      </c>
      <c r="G203" s="79"/>
    </row>
    <row r="204" spans="1:7" ht="21.75" customHeight="1">
      <c r="A204" s="77" t="s">
        <v>101</v>
      </c>
      <c r="B204" s="78">
        <v>254</v>
      </c>
      <c r="C204" s="79">
        <v>5660</v>
      </c>
      <c r="D204" s="79">
        <v>24320</v>
      </c>
      <c r="E204" s="79">
        <v>5660</v>
      </c>
      <c r="F204" s="79">
        <v>24320</v>
      </c>
      <c r="G204" s="79"/>
    </row>
    <row r="205" spans="1:7" ht="21.75" customHeight="1">
      <c r="A205" s="77" t="s">
        <v>227</v>
      </c>
      <c r="B205" s="72">
        <v>3</v>
      </c>
      <c r="C205" s="94">
        <v>27816.53</v>
      </c>
      <c r="D205" s="94">
        <v>83140.43</v>
      </c>
      <c r="E205" s="94">
        <v>27816.53</v>
      </c>
      <c r="F205" s="94">
        <v>83140.43</v>
      </c>
      <c r="G205" s="94"/>
    </row>
    <row r="206" spans="1:7" ht="21.75" customHeight="1">
      <c r="A206" s="110" t="s">
        <v>66</v>
      </c>
      <c r="B206" s="72">
        <f>SUM(B202:B205)</f>
        <v>274</v>
      </c>
      <c r="C206" s="73">
        <f>SUM(C202:C205)</f>
        <v>342339.73</v>
      </c>
      <c r="D206" s="73">
        <f>SUM(D202:D205)</f>
        <v>652624.75</v>
      </c>
      <c r="E206" s="73">
        <f>SUM(E202:E205)</f>
        <v>342339.73</v>
      </c>
      <c r="F206" s="73">
        <f>SUM(F202:F205)</f>
        <v>652624.75</v>
      </c>
      <c r="G206" s="94"/>
    </row>
    <row r="207" spans="1:7" ht="21.75" customHeight="1">
      <c r="A207" s="110" t="s">
        <v>67</v>
      </c>
      <c r="B207" s="111">
        <f aca="true" t="shared" si="8" ref="B207:G207">SUM(B159+B191+B200+B206)</f>
        <v>4331</v>
      </c>
      <c r="C207" s="70">
        <f t="shared" si="8"/>
        <v>5200543.5</v>
      </c>
      <c r="D207" s="70">
        <f t="shared" si="8"/>
        <v>13457729.61</v>
      </c>
      <c r="E207" s="70">
        <f t="shared" si="8"/>
        <v>5210627.5</v>
      </c>
      <c r="F207" s="70">
        <f t="shared" si="8"/>
        <v>13465593.61</v>
      </c>
      <c r="G207" s="70">
        <f t="shared" si="8"/>
        <v>46036</v>
      </c>
    </row>
    <row r="208" spans="1:7" ht="21.75" customHeight="1">
      <c r="A208" s="110" t="s">
        <v>174</v>
      </c>
      <c r="B208" s="106"/>
      <c r="C208" s="86">
        <v>128.39</v>
      </c>
      <c r="D208" s="86">
        <f>C208+1052.82</f>
        <v>1181.21</v>
      </c>
      <c r="E208" s="86">
        <v>128.39</v>
      </c>
      <c r="F208" s="86">
        <v>1181.21</v>
      </c>
      <c r="G208" s="86"/>
    </row>
    <row r="209" spans="1:7" ht="21.75" customHeight="1" thickBot="1">
      <c r="A209" s="112" t="s">
        <v>69</v>
      </c>
      <c r="B209" s="113">
        <f>+B207</f>
        <v>4331</v>
      </c>
      <c r="C209" s="114">
        <f>C207-C208</f>
        <v>5200415.11</v>
      </c>
      <c r="D209" s="114">
        <f>D207-D208</f>
        <v>13456548.399999999</v>
      </c>
      <c r="E209" s="114">
        <f>E207-E208</f>
        <v>5210499.11</v>
      </c>
      <c r="F209" s="114">
        <f>F207-F208</f>
        <v>13464412.399999999</v>
      </c>
      <c r="G209" s="114">
        <f>G207-G208</f>
        <v>46036</v>
      </c>
    </row>
    <row r="210" spans="1:7" ht="21.75" customHeight="1" thickTop="1">
      <c r="A210" s="135"/>
      <c r="B210" s="136"/>
      <c r="C210" s="97"/>
      <c r="D210" s="97"/>
      <c r="E210" s="97"/>
      <c r="F210" s="97"/>
      <c r="G210" s="97"/>
    </row>
    <row r="211" spans="1:7" ht="21.75" customHeight="1">
      <c r="A211" s="64"/>
      <c r="B211" s="66"/>
      <c r="C211" s="97"/>
      <c r="D211" s="97" t="s">
        <v>12</v>
      </c>
      <c r="E211" s="97"/>
      <c r="F211" s="97"/>
      <c r="G211" s="97"/>
    </row>
    <row r="212" spans="1:7" ht="21.75">
      <c r="A212" s="64" t="s">
        <v>324</v>
      </c>
      <c r="B212" s="66"/>
      <c r="C212" s="97"/>
      <c r="D212" s="97" t="s">
        <v>325</v>
      </c>
      <c r="E212" s="97"/>
      <c r="F212" s="97"/>
      <c r="G212" s="97"/>
    </row>
    <row r="213" spans="1:7" ht="21.75">
      <c r="A213" s="128" t="s">
        <v>222</v>
      </c>
      <c r="B213" s="129"/>
      <c r="C213" s="67"/>
      <c r="D213" s="97" t="s">
        <v>11</v>
      </c>
      <c r="E213" s="97"/>
      <c r="F213" s="97"/>
      <c r="G213" s="97"/>
    </row>
    <row r="214" spans="1:7" ht="21.75">
      <c r="A214" s="64"/>
      <c r="B214" s="66"/>
      <c r="C214" s="67"/>
      <c r="D214" s="97" t="s">
        <v>10</v>
      </c>
      <c r="E214" s="97"/>
      <c r="F214" s="97"/>
      <c r="G214" s="97"/>
    </row>
    <row r="215" spans="1:7" ht="21.75">
      <c r="A215" s="64"/>
      <c r="B215" s="66"/>
      <c r="C215" s="67"/>
      <c r="D215" s="97"/>
      <c r="E215" s="97"/>
      <c r="F215" s="97"/>
      <c r="G215" s="97"/>
    </row>
    <row r="216" spans="1:7" ht="21.75" customHeight="1">
      <c r="A216" s="134" t="s">
        <v>322</v>
      </c>
      <c r="B216" s="115"/>
      <c r="C216" s="97"/>
      <c r="D216" s="97"/>
      <c r="E216" s="97"/>
      <c r="F216" s="97"/>
      <c r="G216" s="97"/>
    </row>
    <row r="217" spans="1:7" ht="21.75" customHeight="1">
      <c r="A217" s="95" t="s">
        <v>327</v>
      </c>
      <c r="B217" s="137" t="s">
        <v>78</v>
      </c>
      <c r="C217" s="97">
        <v>53900</v>
      </c>
      <c r="D217" s="97"/>
      <c r="E217" s="97"/>
      <c r="F217" s="97"/>
      <c r="G217" s="97"/>
    </row>
    <row r="218" spans="1:7" ht="21.75" customHeight="1">
      <c r="A218" s="95" t="s">
        <v>331</v>
      </c>
      <c r="B218" s="137" t="s">
        <v>78</v>
      </c>
      <c r="C218" s="97">
        <v>27816.53</v>
      </c>
      <c r="D218" s="97"/>
      <c r="E218" s="97"/>
      <c r="F218" s="97"/>
      <c r="G218" s="97"/>
    </row>
    <row r="219" spans="1:7" ht="21.75" customHeight="1" thickBot="1">
      <c r="A219" s="95" t="s">
        <v>328</v>
      </c>
      <c r="B219" s="137" t="s">
        <v>78</v>
      </c>
      <c r="C219" s="138">
        <f>SUM(C217-C218)</f>
        <v>26083.47</v>
      </c>
      <c r="D219" s="97"/>
      <c r="E219" s="97"/>
      <c r="F219" s="97"/>
      <c r="G219" s="97"/>
    </row>
    <row r="220" spans="1:7" ht="21.75" customHeight="1" thickTop="1">
      <c r="A220" s="95"/>
      <c r="B220" s="137"/>
      <c r="C220" s="97"/>
      <c r="D220" s="97"/>
      <c r="E220" s="97"/>
      <c r="F220" s="97"/>
      <c r="G220" s="97"/>
    </row>
    <row r="221" spans="1:7" ht="21.75" customHeight="1">
      <c r="A221" s="95" t="s">
        <v>329</v>
      </c>
      <c r="B221" s="137" t="s">
        <v>78</v>
      </c>
      <c r="C221" s="97">
        <v>5226498.58</v>
      </c>
      <c r="D221" s="97"/>
      <c r="E221" s="97"/>
      <c r="F221" s="97"/>
      <c r="G221" s="97"/>
    </row>
    <row r="222" spans="1:7" ht="21.75" customHeight="1">
      <c r="A222" s="95" t="s">
        <v>330</v>
      </c>
      <c r="B222" s="137" t="s">
        <v>78</v>
      </c>
      <c r="C222" s="97">
        <v>5200415.11</v>
      </c>
      <c r="D222" s="97"/>
      <c r="E222" s="97"/>
      <c r="F222" s="97"/>
      <c r="G222" s="97"/>
    </row>
    <row r="223" spans="1:7" ht="21.75" customHeight="1" thickBot="1">
      <c r="A223" s="95" t="s">
        <v>332</v>
      </c>
      <c r="B223" s="115"/>
      <c r="C223" s="138">
        <f>SUM(C221-C222)</f>
        <v>26083.46999999974</v>
      </c>
      <c r="D223" s="97"/>
      <c r="E223" s="97"/>
      <c r="F223" s="97"/>
      <c r="G223" s="97"/>
    </row>
    <row r="224" spans="1:7" ht="21.75" customHeight="1" thickTop="1">
      <c r="A224" s="95"/>
      <c r="B224" s="115"/>
      <c r="C224" s="97"/>
      <c r="D224" s="97"/>
      <c r="E224" s="97"/>
      <c r="F224" s="97"/>
      <c r="G224" s="97"/>
    </row>
    <row r="225" spans="1:7" ht="21.75" customHeight="1">
      <c r="A225" s="95"/>
      <c r="B225" s="115"/>
      <c r="C225" s="97"/>
      <c r="D225" s="97"/>
      <c r="E225" s="97"/>
      <c r="F225" s="97"/>
      <c r="G225" s="97"/>
    </row>
    <row r="226" spans="1:7" ht="21.75" customHeight="1">
      <c r="A226" s="145" t="s">
        <v>58</v>
      </c>
      <c r="B226" s="145"/>
      <c r="C226" s="145"/>
      <c r="D226" s="145"/>
      <c r="E226" s="145"/>
      <c r="F226" s="145"/>
      <c r="G226" s="145"/>
    </row>
    <row r="227" spans="1:7" ht="21.75" customHeight="1">
      <c r="A227" s="145" t="s">
        <v>335</v>
      </c>
      <c r="B227" s="145"/>
      <c r="C227" s="145"/>
      <c r="D227" s="145"/>
      <c r="E227" s="145"/>
      <c r="F227" s="145"/>
      <c r="G227" s="145"/>
    </row>
    <row r="228" spans="1:7" ht="21.75" customHeight="1">
      <c r="A228" s="3"/>
      <c r="B228" s="18"/>
      <c r="C228" s="4"/>
      <c r="D228" s="4"/>
      <c r="E228" s="4"/>
      <c r="F228" s="4"/>
      <c r="G228" s="4"/>
    </row>
    <row r="229" spans="1:7" ht="21.75" customHeight="1">
      <c r="A229" s="68"/>
      <c r="B229" s="69" t="s">
        <v>78</v>
      </c>
      <c r="C229" s="146" t="s">
        <v>31</v>
      </c>
      <c r="D229" s="146"/>
      <c r="E229" s="146" t="s">
        <v>32</v>
      </c>
      <c r="F229" s="146"/>
      <c r="G229" s="71" t="s">
        <v>33</v>
      </c>
    </row>
    <row r="230" spans="1:7" ht="21.75" customHeight="1">
      <c r="A230" s="72" t="s">
        <v>35</v>
      </c>
      <c r="B230" s="72" t="s">
        <v>79</v>
      </c>
      <c r="C230" s="73" t="s">
        <v>9</v>
      </c>
      <c r="D230" s="73" t="s">
        <v>36</v>
      </c>
      <c r="E230" s="73" t="s">
        <v>9</v>
      </c>
      <c r="F230" s="73" t="s">
        <v>36</v>
      </c>
      <c r="G230" s="73" t="s">
        <v>34</v>
      </c>
    </row>
    <row r="231" spans="1:8" ht="21.75" customHeight="1">
      <c r="A231" s="74" t="s">
        <v>108</v>
      </c>
      <c r="B231" s="75"/>
      <c r="C231" s="76"/>
      <c r="D231" s="76"/>
      <c r="E231" s="76"/>
      <c r="F231" s="76"/>
      <c r="G231" s="76"/>
      <c r="H231" s="14"/>
    </row>
    <row r="232" spans="1:7" ht="21.75" customHeight="1">
      <c r="A232" s="77" t="s">
        <v>37</v>
      </c>
      <c r="B232" s="78">
        <v>265</v>
      </c>
      <c r="C232" s="79">
        <v>4831885.21</v>
      </c>
      <c r="D232" s="79">
        <f>C232+8246509.17</f>
        <v>13078394.379999999</v>
      </c>
      <c r="E232" s="79">
        <v>4831885.21</v>
      </c>
      <c r="F232" s="79">
        <f>E232+8300409.17</f>
        <v>13132294.379999999</v>
      </c>
      <c r="G232" s="79"/>
    </row>
    <row r="233" spans="1:7" ht="21.75" customHeight="1">
      <c r="A233" s="77" t="s">
        <v>39</v>
      </c>
      <c r="B233" s="80">
        <v>1231</v>
      </c>
      <c r="C233" s="79">
        <v>536689.58</v>
      </c>
      <c r="D233" s="79">
        <f>C233+23621.27</f>
        <v>560310.85</v>
      </c>
      <c r="E233" s="79">
        <v>533897.36</v>
      </c>
      <c r="F233" s="79">
        <f>E233+23621.27</f>
        <v>557518.63</v>
      </c>
      <c r="G233" s="79">
        <v>2792.22</v>
      </c>
    </row>
    <row r="234" spans="1:7" ht="21.75" customHeight="1">
      <c r="A234" s="77" t="s">
        <v>41</v>
      </c>
      <c r="B234" s="78">
        <v>238</v>
      </c>
      <c r="C234" s="79">
        <v>1296881</v>
      </c>
      <c r="D234" s="79">
        <f>C234+307056.54</f>
        <v>1603937.54</v>
      </c>
      <c r="E234" s="79">
        <v>1295143</v>
      </c>
      <c r="F234" s="79">
        <f>E234+304434.54</f>
        <v>1599577.54</v>
      </c>
      <c r="G234" s="79">
        <v>4360</v>
      </c>
    </row>
    <row r="235" spans="1:7" ht="21.75" customHeight="1">
      <c r="A235" s="77" t="s">
        <v>271</v>
      </c>
      <c r="B235" s="69">
        <v>6</v>
      </c>
      <c r="C235" s="130">
        <v>109957.93</v>
      </c>
      <c r="D235" s="79">
        <f>C235+330086.74</f>
        <v>440044.67</v>
      </c>
      <c r="E235" s="130">
        <v>109957.93</v>
      </c>
      <c r="F235" s="130">
        <f>E235+330086.74</f>
        <v>440044.67</v>
      </c>
      <c r="G235" s="130"/>
    </row>
    <row r="236" spans="1:7" ht="21.75" customHeight="1">
      <c r="A236" s="110" t="s">
        <v>44</v>
      </c>
      <c r="B236" s="85">
        <f aca="true" t="shared" si="9" ref="B236:G236">SUM(B232:B235)</f>
        <v>1740</v>
      </c>
      <c r="C236" s="86">
        <f t="shared" si="9"/>
        <v>6775413.72</v>
      </c>
      <c r="D236" s="86">
        <f t="shared" si="9"/>
        <v>15682687.44</v>
      </c>
      <c r="E236" s="86">
        <f t="shared" si="9"/>
        <v>6770883.5</v>
      </c>
      <c r="F236" s="86">
        <f t="shared" si="9"/>
        <v>15729435.22</v>
      </c>
      <c r="G236" s="86">
        <f t="shared" si="9"/>
        <v>7152.219999999999</v>
      </c>
    </row>
    <row r="237" spans="1:7" ht="21.75" customHeight="1">
      <c r="A237" s="87" t="s">
        <v>321</v>
      </c>
      <c r="B237" s="88"/>
      <c r="C237" s="89"/>
      <c r="D237" s="89"/>
      <c r="E237" s="89"/>
      <c r="F237" s="89"/>
      <c r="G237" s="89"/>
    </row>
    <row r="238" spans="1:7" ht="21.75" customHeight="1">
      <c r="A238" s="77" t="s">
        <v>110</v>
      </c>
      <c r="B238" s="78"/>
      <c r="C238" s="79"/>
      <c r="D238" s="79"/>
      <c r="E238" s="79"/>
      <c r="F238" s="79"/>
      <c r="G238" s="79"/>
    </row>
    <row r="239" spans="1:7" ht="21.75" customHeight="1">
      <c r="A239" s="77" t="s">
        <v>45</v>
      </c>
      <c r="B239" s="80">
        <v>1939</v>
      </c>
      <c r="C239" s="79">
        <v>730800</v>
      </c>
      <c r="D239" s="79">
        <f>C239+1795210</f>
        <v>2526010</v>
      </c>
      <c r="E239" s="79">
        <v>730800</v>
      </c>
      <c r="F239" s="79">
        <f>E239+1795210</f>
        <v>2526010</v>
      </c>
      <c r="G239" s="79"/>
    </row>
    <row r="240" spans="1:7" ht="21.75" customHeight="1">
      <c r="A240" s="77" t="s">
        <v>46</v>
      </c>
      <c r="B240" s="78">
        <v>168</v>
      </c>
      <c r="C240" s="79">
        <v>54500</v>
      </c>
      <c r="D240" s="79">
        <f>C240+149750</f>
        <v>204250</v>
      </c>
      <c r="E240" s="79">
        <v>54500</v>
      </c>
      <c r="F240" s="79">
        <f>E240+149750</f>
        <v>204250</v>
      </c>
      <c r="G240" s="79"/>
    </row>
    <row r="241" spans="1:7" ht="21.75" customHeight="1">
      <c r="A241" s="77" t="s">
        <v>99</v>
      </c>
      <c r="B241" s="78"/>
      <c r="C241" s="79"/>
      <c r="D241" s="79"/>
      <c r="E241" s="79"/>
      <c r="F241" s="79"/>
      <c r="G241" s="79"/>
    </row>
    <row r="242" spans="1:7" ht="21.75" customHeight="1">
      <c r="A242" s="77" t="s">
        <v>100</v>
      </c>
      <c r="B242" s="78">
        <v>10</v>
      </c>
      <c r="C242" s="79">
        <v>56250</v>
      </c>
      <c r="D242" s="79">
        <f>C242+139250</f>
        <v>195500</v>
      </c>
      <c r="E242" s="79">
        <v>56250</v>
      </c>
      <c r="F242" s="79">
        <f>E242+139250</f>
        <v>195500</v>
      </c>
      <c r="G242" s="79"/>
    </row>
    <row r="243" spans="1:7" ht="21.75" customHeight="1">
      <c r="A243" s="77" t="s">
        <v>107</v>
      </c>
      <c r="B243" s="78">
        <v>10</v>
      </c>
      <c r="C243" s="79">
        <v>9277.5</v>
      </c>
      <c r="D243" s="79">
        <f>C243+68714</f>
        <v>77991.5</v>
      </c>
      <c r="E243" s="79">
        <v>49891.5</v>
      </c>
      <c r="F243" s="79">
        <f>E243+28100</f>
        <v>77991.5</v>
      </c>
      <c r="G243" s="79"/>
    </row>
    <row r="244" spans="1:7" ht="21.75" customHeight="1">
      <c r="A244" s="77" t="s">
        <v>48</v>
      </c>
      <c r="B244" s="78"/>
      <c r="C244" s="79"/>
      <c r="D244" s="79"/>
      <c r="E244" s="79"/>
      <c r="F244" s="79"/>
      <c r="G244" s="79"/>
    </row>
    <row r="245" spans="1:7" ht="21.75" customHeight="1">
      <c r="A245" s="77" t="s">
        <v>49</v>
      </c>
      <c r="B245" s="80">
        <v>1334</v>
      </c>
      <c r="C245" s="79">
        <v>121800</v>
      </c>
      <c r="D245" s="79">
        <f>C245+291540</f>
        <v>413340</v>
      </c>
      <c r="E245" s="79">
        <v>121800</v>
      </c>
      <c r="F245" s="79">
        <f>E245+291540</f>
        <v>413340</v>
      </c>
      <c r="G245" s="79"/>
    </row>
    <row r="246" spans="1:7" ht="21.75" customHeight="1">
      <c r="A246" s="77" t="s">
        <v>116</v>
      </c>
      <c r="B246" s="78">
        <v>40</v>
      </c>
      <c r="C246" s="79">
        <v>1460</v>
      </c>
      <c r="D246" s="79">
        <f>C246+3750</f>
        <v>5210</v>
      </c>
      <c r="E246" s="79">
        <v>1460</v>
      </c>
      <c r="F246" s="79">
        <f>E246+3750</f>
        <v>5210</v>
      </c>
      <c r="G246" s="79"/>
    </row>
    <row r="247" spans="1:7" ht="21.75" customHeight="1">
      <c r="A247" s="77" t="s">
        <v>319</v>
      </c>
      <c r="B247" s="78"/>
      <c r="C247" s="79">
        <v>0</v>
      </c>
      <c r="D247" s="79">
        <v>10000</v>
      </c>
      <c r="E247" s="79">
        <v>0</v>
      </c>
      <c r="F247" s="79">
        <v>10000</v>
      </c>
      <c r="G247" s="79"/>
    </row>
    <row r="248" spans="1:7" ht="21.75" customHeight="1">
      <c r="A248" s="77" t="s">
        <v>320</v>
      </c>
      <c r="B248" s="78"/>
      <c r="C248" s="79">
        <v>0</v>
      </c>
      <c r="D248" s="79">
        <v>4250</v>
      </c>
      <c r="E248" s="79">
        <v>0</v>
      </c>
      <c r="F248" s="79">
        <v>4250</v>
      </c>
      <c r="G248" s="79"/>
    </row>
    <row r="249" spans="1:7" ht="21.75" customHeight="1">
      <c r="A249" s="77" t="s">
        <v>111</v>
      </c>
      <c r="B249" s="78"/>
      <c r="C249" s="79"/>
      <c r="D249" s="79"/>
      <c r="E249" s="79"/>
      <c r="F249" s="79"/>
      <c r="G249" s="79"/>
    </row>
    <row r="250" spans="1:7" ht="21.75" customHeight="1">
      <c r="A250" s="77" t="s">
        <v>50</v>
      </c>
      <c r="B250" s="78"/>
      <c r="C250" s="79"/>
      <c r="D250" s="79"/>
      <c r="E250" s="79"/>
      <c r="F250" s="79"/>
      <c r="G250" s="79"/>
    </row>
    <row r="251" spans="1:7" ht="21.75" customHeight="1">
      <c r="A251" s="77" t="s">
        <v>51</v>
      </c>
      <c r="B251" s="78">
        <v>35</v>
      </c>
      <c r="C251" s="79">
        <v>88930</v>
      </c>
      <c r="D251" s="79">
        <f>C251+494979</f>
        <v>583909</v>
      </c>
      <c r="E251" s="79">
        <v>88930</v>
      </c>
      <c r="F251" s="79">
        <f>E251+494979</f>
        <v>583909</v>
      </c>
      <c r="G251" s="79"/>
    </row>
    <row r="252" spans="1:7" ht="21.75" customHeight="1">
      <c r="A252" s="77" t="s">
        <v>52</v>
      </c>
      <c r="B252" s="78"/>
      <c r="C252" s="79"/>
      <c r="D252" s="79"/>
      <c r="E252" s="79"/>
      <c r="F252" s="79"/>
      <c r="G252" s="79"/>
    </row>
    <row r="253" spans="1:7" ht="21.75" customHeight="1">
      <c r="A253" s="77" t="s">
        <v>53</v>
      </c>
      <c r="B253" s="78">
        <v>8</v>
      </c>
      <c r="C253" s="79">
        <v>19195</v>
      </c>
      <c r="D253" s="79">
        <f>C253+87815</f>
        <v>107010</v>
      </c>
      <c r="E253" s="79">
        <v>19195</v>
      </c>
      <c r="F253" s="79">
        <f>E253+87815</f>
        <v>107010</v>
      </c>
      <c r="G253" s="79"/>
    </row>
    <row r="254" spans="1:7" ht="21.75" customHeight="1">
      <c r="A254" s="77" t="s">
        <v>91</v>
      </c>
      <c r="B254" s="78"/>
      <c r="C254" s="79"/>
      <c r="D254" s="79"/>
      <c r="E254" s="79"/>
      <c r="F254" s="79"/>
      <c r="G254" s="79"/>
    </row>
    <row r="255" spans="1:7" ht="21.75" customHeight="1">
      <c r="A255" s="77" t="s">
        <v>92</v>
      </c>
      <c r="B255" s="78">
        <v>23</v>
      </c>
      <c r="C255" s="79">
        <v>9035</v>
      </c>
      <c r="D255" s="79">
        <f>C255+55342</f>
        <v>64377</v>
      </c>
      <c r="E255" s="79">
        <v>8185</v>
      </c>
      <c r="F255" s="79">
        <f>E255+55342</f>
        <v>63527</v>
      </c>
      <c r="G255" s="79">
        <v>850</v>
      </c>
    </row>
    <row r="256" spans="1:7" ht="21.75" customHeight="1">
      <c r="A256" s="77" t="s">
        <v>54</v>
      </c>
      <c r="B256" s="78">
        <v>1</v>
      </c>
      <c r="C256" s="79">
        <v>10</v>
      </c>
      <c r="D256" s="79">
        <f>C256+50</f>
        <v>60</v>
      </c>
      <c r="E256" s="79">
        <v>10</v>
      </c>
      <c r="F256" s="79">
        <f>E256+50</f>
        <v>60</v>
      </c>
      <c r="G256" s="79"/>
    </row>
    <row r="257" spans="1:7" ht="21.75" customHeight="1">
      <c r="A257" s="77" t="s">
        <v>86</v>
      </c>
      <c r="B257" s="78">
        <v>99</v>
      </c>
      <c r="C257" s="91">
        <v>9900</v>
      </c>
      <c r="D257" s="79">
        <f>C257+900</f>
        <v>10800</v>
      </c>
      <c r="E257" s="91">
        <v>9900</v>
      </c>
      <c r="F257" s="79">
        <f>E257+900</f>
        <v>10800</v>
      </c>
      <c r="G257" s="79"/>
    </row>
    <row r="258" spans="1:7" ht="21.75" customHeight="1">
      <c r="A258" s="77" t="s">
        <v>87</v>
      </c>
      <c r="B258" s="78"/>
      <c r="C258" s="91">
        <v>0</v>
      </c>
      <c r="D258" s="79">
        <v>8000</v>
      </c>
      <c r="E258" s="91">
        <v>0</v>
      </c>
      <c r="F258" s="79">
        <v>8000</v>
      </c>
      <c r="G258" s="79"/>
    </row>
    <row r="259" spans="1:7" ht="21.75" customHeight="1">
      <c r="A259" s="77" t="s">
        <v>88</v>
      </c>
      <c r="B259" s="78">
        <v>4</v>
      </c>
      <c r="C259" s="79">
        <v>3000</v>
      </c>
      <c r="D259" s="79">
        <f>C259+10500</f>
        <v>13500</v>
      </c>
      <c r="E259" s="79">
        <v>3000</v>
      </c>
      <c r="F259" s="79">
        <f>E259+10500</f>
        <v>13500</v>
      </c>
      <c r="G259" s="79"/>
    </row>
    <row r="260" spans="1:7" ht="21.75" customHeight="1">
      <c r="A260" s="77" t="s">
        <v>112</v>
      </c>
      <c r="B260" s="78"/>
      <c r="C260" s="79"/>
      <c r="D260" s="79"/>
      <c r="E260" s="79"/>
      <c r="F260" s="79"/>
      <c r="G260" s="79"/>
    </row>
    <row r="261" spans="1:7" ht="21.75" customHeight="1">
      <c r="A261" s="77" t="s">
        <v>55</v>
      </c>
      <c r="B261" s="78">
        <v>631</v>
      </c>
      <c r="C261" s="79">
        <v>135106</v>
      </c>
      <c r="D261" s="79">
        <f>C261+362352</f>
        <v>497458</v>
      </c>
      <c r="E261" s="79">
        <v>134936</v>
      </c>
      <c r="F261" s="79">
        <f>E261+362352</f>
        <v>497288</v>
      </c>
      <c r="G261" s="79">
        <v>170</v>
      </c>
    </row>
    <row r="262" spans="1:7" ht="21.75" customHeight="1">
      <c r="A262" s="77" t="s">
        <v>113</v>
      </c>
      <c r="B262" s="78"/>
      <c r="C262" s="79"/>
      <c r="D262" s="79"/>
      <c r="E262" s="79"/>
      <c r="F262" s="79"/>
      <c r="G262" s="79"/>
    </row>
    <row r="263" spans="1:7" ht="21.75" customHeight="1">
      <c r="A263" s="77" t="s">
        <v>56</v>
      </c>
      <c r="B263" s="80">
        <v>682</v>
      </c>
      <c r="C263" s="79">
        <v>19200</v>
      </c>
      <c r="D263" s="79">
        <f>C263+54180</f>
        <v>73380</v>
      </c>
      <c r="E263" s="79">
        <v>19200</v>
      </c>
      <c r="F263" s="79">
        <f>E263+54180</f>
        <v>73380</v>
      </c>
      <c r="G263" s="79"/>
    </row>
    <row r="264" spans="1:7" ht="21.75" customHeight="1">
      <c r="A264" s="77" t="s">
        <v>195</v>
      </c>
      <c r="B264" s="80"/>
      <c r="C264" s="79">
        <v>0</v>
      </c>
      <c r="D264" s="79">
        <v>850</v>
      </c>
      <c r="E264" s="79">
        <v>0</v>
      </c>
      <c r="F264" s="79">
        <v>850</v>
      </c>
      <c r="G264" s="79"/>
    </row>
    <row r="265" spans="1:7" ht="21.75" customHeight="1">
      <c r="A265" s="77" t="s">
        <v>196</v>
      </c>
      <c r="B265" s="78">
        <v>1</v>
      </c>
      <c r="C265" s="91">
        <v>340</v>
      </c>
      <c r="D265" s="91">
        <v>340</v>
      </c>
      <c r="E265" s="91">
        <v>340</v>
      </c>
      <c r="F265" s="91">
        <v>0</v>
      </c>
      <c r="G265" s="79"/>
    </row>
    <row r="266" spans="1:7" ht="21.75" customHeight="1">
      <c r="A266" s="77" t="s">
        <v>334</v>
      </c>
      <c r="B266" s="78"/>
      <c r="C266" s="79">
        <v>0</v>
      </c>
      <c r="D266" s="79">
        <v>0</v>
      </c>
      <c r="E266" s="79">
        <v>0</v>
      </c>
      <c r="F266" s="79">
        <v>0</v>
      </c>
      <c r="G266" s="79"/>
    </row>
    <row r="267" spans="1:7" ht="21.75" customHeight="1">
      <c r="A267" s="77" t="s">
        <v>197</v>
      </c>
      <c r="B267" s="72">
        <v>1</v>
      </c>
      <c r="C267" s="94">
        <v>2100</v>
      </c>
      <c r="D267" s="94">
        <f>C267+51300</f>
        <v>53400</v>
      </c>
      <c r="E267" s="94">
        <v>4900</v>
      </c>
      <c r="F267" s="94">
        <v>53400</v>
      </c>
      <c r="G267" s="94"/>
    </row>
    <row r="268" spans="1:7" ht="21.75" customHeight="1">
      <c r="A268" s="54" t="s">
        <v>90</v>
      </c>
      <c r="B268" s="93">
        <f aca="true" t="shared" si="10" ref="B268:G268">SUM(B239:B267)</f>
        <v>4986</v>
      </c>
      <c r="C268" s="73">
        <f t="shared" si="10"/>
        <v>1260903.5</v>
      </c>
      <c r="D268" s="73">
        <f t="shared" si="10"/>
        <v>4849635.5</v>
      </c>
      <c r="E268" s="94">
        <f t="shared" si="10"/>
        <v>1303297.5</v>
      </c>
      <c r="F268" s="94">
        <f t="shared" si="10"/>
        <v>4848275.5</v>
      </c>
      <c r="G268" s="94">
        <f t="shared" si="10"/>
        <v>1020</v>
      </c>
    </row>
    <row r="269" spans="1:7" ht="21.75" customHeight="1">
      <c r="A269" s="147" t="s">
        <v>70</v>
      </c>
      <c r="B269" s="147"/>
      <c r="C269" s="147"/>
      <c r="D269" s="147"/>
      <c r="E269" s="147"/>
      <c r="F269" s="147"/>
      <c r="G269" s="147"/>
    </row>
    <row r="270" spans="1:7" ht="21.75" customHeight="1">
      <c r="A270" s="98"/>
      <c r="B270" s="99"/>
      <c r="C270" s="100"/>
      <c r="D270" s="100"/>
      <c r="E270" s="100"/>
      <c r="F270" s="100"/>
      <c r="G270" s="101"/>
    </row>
    <row r="271" spans="1:7" ht="21.75" customHeight="1">
      <c r="A271" s="68"/>
      <c r="B271" s="69" t="s">
        <v>78</v>
      </c>
      <c r="C271" s="146" t="s">
        <v>31</v>
      </c>
      <c r="D271" s="146"/>
      <c r="E271" s="146" t="s">
        <v>32</v>
      </c>
      <c r="F271" s="146"/>
      <c r="G271" s="102" t="s">
        <v>33</v>
      </c>
    </row>
    <row r="272" spans="1:7" ht="21.75" customHeight="1">
      <c r="A272" s="72" t="s">
        <v>35</v>
      </c>
      <c r="B272" s="72" t="s">
        <v>79</v>
      </c>
      <c r="C272" s="73" t="s">
        <v>9</v>
      </c>
      <c r="D272" s="73" t="s">
        <v>36</v>
      </c>
      <c r="E272" s="73" t="s">
        <v>9</v>
      </c>
      <c r="F272" s="73" t="s">
        <v>36</v>
      </c>
      <c r="G272" s="73" t="s">
        <v>34</v>
      </c>
    </row>
    <row r="273" spans="1:7" ht="21.75" customHeight="1">
      <c r="A273" s="74" t="s">
        <v>114</v>
      </c>
      <c r="B273" s="75"/>
      <c r="C273" s="76"/>
      <c r="D273" s="76"/>
      <c r="E273" s="76"/>
      <c r="F273" s="76"/>
      <c r="G273" s="76"/>
    </row>
    <row r="274" spans="1:7" ht="21.75" customHeight="1">
      <c r="A274" s="77" t="s">
        <v>82</v>
      </c>
      <c r="B274" s="78">
        <v>5</v>
      </c>
      <c r="C274" s="79">
        <v>95140</v>
      </c>
      <c r="D274" s="79">
        <f>C274+285420</f>
        <v>380560</v>
      </c>
      <c r="E274" s="79">
        <v>95140</v>
      </c>
      <c r="F274" s="79">
        <f>E274+285420</f>
        <v>380560</v>
      </c>
      <c r="G274" s="79"/>
    </row>
    <row r="275" spans="1:7" ht="21.75" customHeight="1">
      <c r="A275" s="77" t="s">
        <v>59</v>
      </c>
      <c r="B275" s="78"/>
      <c r="C275" s="91"/>
      <c r="D275" s="91"/>
      <c r="E275" s="91"/>
      <c r="F275" s="91"/>
      <c r="G275" s="79"/>
    </row>
    <row r="276" spans="1:7" ht="21.75" customHeight="1">
      <c r="A276" s="87" t="s">
        <v>60</v>
      </c>
      <c r="B276" s="88">
        <v>12</v>
      </c>
      <c r="C276" s="89">
        <v>173368.38</v>
      </c>
      <c r="D276" s="89">
        <f>C276+23679.14</f>
        <v>197047.52000000002</v>
      </c>
      <c r="E276" s="89">
        <v>173368.38</v>
      </c>
      <c r="F276" s="89">
        <f>E276+23679.14</f>
        <v>197047.52000000002</v>
      </c>
      <c r="G276" s="89"/>
    </row>
    <row r="277" spans="1:7" ht="21.75" customHeight="1">
      <c r="A277" s="110" t="s">
        <v>61</v>
      </c>
      <c r="B277" s="106">
        <f>SUM(B269:B276)</f>
        <v>17</v>
      </c>
      <c r="C277" s="86">
        <f>SUM(C274:C276)</f>
        <v>268508.38</v>
      </c>
      <c r="D277" s="86">
        <f>SUM(D274:D276)</f>
        <v>577607.52</v>
      </c>
      <c r="E277" s="86">
        <f>SUM(E274:E276)</f>
        <v>268508.38</v>
      </c>
      <c r="F277" s="86">
        <f>SUM(F274:F276)</f>
        <v>577607.52</v>
      </c>
      <c r="G277" s="86">
        <f>SUM(G273:G276)</f>
        <v>0</v>
      </c>
    </row>
    <row r="278" spans="1:7" ht="21.75" customHeight="1">
      <c r="A278" s="87" t="s">
        <v>115</v>
      </c>
      <c r="B278" s="88"/>
      <c r="C278" s="89"/>
      <c r="D278" s="89"/>
      <c r="E278" s="89"/>
      <c r="F278" s="89"/>
      <c r="G278" s="89"/>
    </row>
    <row r="279" spans="1:7" ht="21.75" customHeight="1">
      <c r="A279" s="107" t="s">
        <v>62</v>
      </c>
      <c r="B279" s="108">
        <v>15</v>
      </c>
      <c r="C279" s="109">
        <v>174529</v>
      </c>
      <c r="D279" s="109">
        <f>C279+545164.32</f>
        <v>719693.32</v>
      </c>
      <c r="E279" s="109">
        <v>174529</v>
      </c>
      <c r="F279" s="91">
        <f>E279+545164.32</f>
        <v>719693.32</v>
      </c>
      <c r="G279" s="79"/>
    </row>
    <row r="280" spans="1:7" ht="21.75" customHeight="1">
      <c r="A280" s="77" t="s">
        <v>63</v>
      </c>
      <c r="B280" s="122"/>
      <c r="C280" s="109">
        <v>0</v>
      </c>
      <c r="D280" s="109">
        <v>0</v>
      </c>
      <c r="E280" s="109">
        <v>0</v>
      </c>
      <c r="F280" s="91">
        <v>0</v>
      </c>
      <c r="G280" s="79"/>
    </row>
    <row r="281" spans="1:7" ht="21.75" customHeight="1">
      <c r="A281" s="77" t="s">
        <v>101</v>
      </c>
      <c r="B281" s="78">
        <v>181</v>
      </c>
      <c r="C281" s="79">
        <v>4570</v>
      </c>
      <c r="D281" s="79">
        <f>C281+24320</f>
        <v>28890</v>
      </c>
      <c r="E281" s="79">
        <v>4570</v>
      </c>
      <c r="F281" s="79">
        <f>E281+24320</f>
        <v>28890</v>
      </c>
      <c r="G281" s="79"/>
    </row>
    <row r="282" spans="1:7" ht="21.75" customHeight="1">
      <c r="A282" s="77" t="s">
        <v>227</v>
      </c>
      <c r="B282" s="72">
        <v>3</v>
      </c>
      <c r="C282" s="94">
        <v>31124.18</v>
      </c>
      <c r="D282" s="94">
        <f>C282+83140.43</f>
        <v>114264.60999999999</v>
      </c>
      <c r="E282" s="94">
        <v>31124.18</v>
      </c>
      <c r="F282" s="94">
        <f>E282+83140.43</f>
        <v>114264.60999999999</v>
      </c>
      <c r="G282" s="94"/>
    </row>
    <row r="283" spans="1:7" ht="21.75" customHeight="1">
      <c r="A283" s="110" t="s">
        <v>66</v>
      </c>
      <c r="B283" s="72">
        <f>SUM(B279:B282)</f>
        <v>199</v>
      </c>
      <c r="C283" s="73">
        <f>SUM(C279:C282)</f>
        <v>210223.18</v>
      </c>
      <c r="D283" s="73">
        <f>SUM(D279:D282)</f>
        <v>862847.9299999999</v>
      </c>
      <c r="E283" s="73">
        <f>SUM(E279:E282)</f>
        <v>210223.18</v>
      </c>
      <c r="F283" s="73">
        <f>SUM(F279:F282)</f>
        <v>862847.9299999999</v>
      </c>
      <c r="G283" s="94"/>
    </row>
    <row r="284" spans="1:7" ht="21.75" customHeight="1">
      <c r="A284" s="110" t="s">
        <v>67</v>
      </c>
      <c r="B284" s="111">
        <f aca="true" t="shared" si="11" ref="B284:G284">SUM(B236+B268+B277+B283)</f>
        <v>6942</v>
      </c>
      <c r="C284" s="70">
        <f t="shared" si="11"/>
        <v>8515048.78</v>
      </c>
      <c r="D284" s="70">
        <f t="shared" si="11"/>
        <v>21972778.389999997</v>
      </c>
      <c r="E284" s="70">
        <f t="shared" si="11"/>
        <v>8552912.56</v>
      </c>
      <c r="F284" s="70">
        <f t="shared" si="11"/>
        <v>22018166.169999998</v>
      </c>
      <c r="G284" s="70">
        <f t="shared" si="11"/>
        <v>8172.219999999999</v>
      </c>
    </row>
    <row r="285" spans="1:7" ht="21.75">
      <c r="A285" s="110" t="s">
        <v>174</v>
      </c>
      <c r="B285" s="106"/>
      <c r="C285" s="86">
        <v>26837.16</v>
      </c>
      <c r="D285" s="86">
        <f>C285+1181.21</f>
        <v>28018.37</v>
      </c>
      <c r="E285" s="86">
        <v>26837.16</v>
      </c>
      <c r="F285" s="86">
        <f>E285+1181.21</f>
        <v>28018.37</v>
      </c>
      <c r="G285" s="86"/>
    </row>
    <row r="286" spans="1:7" ht="22.5" thickBot="1">
      <c r="A286" s="112" t="s">
        <v>69</v>
      </c>
      <c r="B286" s="113">
        <f>+B284</f>
        <v>6942</v>
      </c>
      <c r="C286" s="114">
        <f>C284-C285</f>
        <v>8488211.62</v>
      </c>
      <c r="D286" s="114">
        <f>D284-D285</f>
        <v>21944760.019999996</v>
      </c>
      <c r="E286" s="114">
        <f>E284-E285</f>
        <v>8526075.4</v>
      </c>
      <c r="F286" s="114">
        <f>F284-F285</f>
        <v>21990147.799999997</v>
      </c>
      <c r="G286" s="114">
        <f>G284-G285</f>
        <v>8172.219999999999</v>
      </c>
    </row>
    <row r="287" spans="1:7" ht="22.5" thickTop="1">
      <c r="A287" s="135"/>
      <c r="B287" s="136"/>
      <c r="C287" s="97"/>
      <c r="D287" s="97"/>
      <c r="E287" s="97"/>
      <c r="F287" s="97"/>
      <c r="G287" s="97"/>
    </row>
    <row r="288" spans="1:7" ht="21.75">
      <c r="A288" s="64"/>
      <c r="B288" s="66"/>
      <c r="C288" s="97"/>
      <c r="D288" s="97" t="s">
        <v>12</v>
      </c>
      <c r="E288" s="97"/>
      <c r="F288" s="97"/>
      <c r="G288" s="97"/>
    </row>
    <row r="289" spans="1:7" ht="21.75">
      <c r="A289" s="64" t="s">
        <v>324</v>
      </c>
      <c r="B289" s="66"/>
      <c r="C289" s="97"/>
      <c r="D289" s="97" t="s">
        <v>325</v>
      </c>
      <c r="E289" s="97"/>
      <c r="F289" s="97"/>
      <c r="G289" s="97"/>
    </row>
    <row r="290" spans="1:7" ht="21.75">
      <c r="A290" s="128" t="s">
        <v>222</v>
      </c>
      <c r="B290" s="129"/>
      <c r="C290" s="67"/>
      <c r="D290" s="97" t="s">
        <v>11</v>
      </c>
      <c r="E290" s="97"/>
      <c r="F290" s="97"/>
      <c r="G290" s="97"/>
    </row>
    <row r="291" spans="1:7" ht="21.75">
      <c r="A291" s="64"/>
      <c r="B291" s="66"/>
      <c r="C291" s="67"/>
      <c r="D291" s="97" t="s">
        <v>10</v>
      </c>
      <c r="E291" s="97"/>
      <c r="F291" s="97"/>
      <c r="G291" s="97"/>
    </row>
    <row r="292" spans="1:7" ht="21.75">
      <c r="A292" s="64"/>
      <c r="B292" s="66"/>
      <c r="C292" s="67"/>
      <c r="D292" s="97"/>
      <c r="E292" s="97"/>
      <c r="F292" s="97"/>
      <c r="G292" s="97"/>
    </row>
    <row r="293" spans="1:7" ht="21.75">
      <c r="A293" s="134" t="s">
        <v>322</v>
      </c>
      <c r="B293" s="115"/>
      <c r="C293" s="97"/>
      <c r="D293" s="97"/>
      <c r="E293" s="97"/>
      <c r="F293" s="97"/>
      <c r="G293" s="97"/>
    </row>
    <row r="294" spans="1:7" ht="21.75">
      <c r="A294" s="95" t="s">
        <v>327</v>
      </c>
      <c r="B294" s="137" t="s">
        <v>78</v>
      </c>
      <c r="C294" s="97">
        <v>0</v>
      </c>
      <c r="D294" s="97"/>
      <c r="E294" s="97"/>
      <c r="F294" s="97"/>
      <c r="G294" s="97"/>
    </row>
    <row r="295" spans="1:7" ht="21.75">
      <c r="A295" s="95" t="s">
        <v>331</v>
      </c>
      <c r="B295" s="137" t="s">
        <v>78</v>
      </c>
      <c r="C295" s="97">
        <v>31124.18</v>
      </c>
      <c r="D295" s="97"/>
      <c r="E295" s="97"/>
      <c r="F295" s="97"/>
      <c r="G295" s="97"/>
    </row>
    <row r="296" spans="1:7" ht="22.5" thickBot="1">
      <c r="A296" s="95" t="s">
        <v>328</v>
      </c>
      <c r="B296" s="137" t="s">
        <v>78</v>
      </c>
      <c r="C296" s="138">
        <v>-31124.18</v>
      </c>
      <c r="D296" s="97"/>
      <c r="E296" s="97"/>
      <c r="F296" s="97"/>
      <c r="G296" s="97"/>
    </row>
    <row r="297" spans="1:7" ht="22.5" thickTop="1">
      <c r="A297" s="95"/>
      <c r="B297" s="137"/>
      <c r="C297" s="97"/>
      <c r="D297" s="97"/>
      <c r="E297" s="97"/>
      <c r="F297" s="97"/>
      <c r="G297" s="97"/>
    </row>
    <row r="298" spans="1:7" ht="21.75">
      <c r="A298" s="95" t="s">
        <v>329</v>
      </c>
      <c r="B298" s="137" t="s">
        <v>78</v>
      </c>
      <c r="C298" s="97">
        <v>8457087.44</v>
      </c>
      <c r="D298" s="97"/>
      <c r="E298" s="97"/>
      <c r="F298" s="97"/>
      <c r="G298" s="97"/>
    </row>
    <row r="299" spans="1:7" ht="21.75">
      <c r="A299" s="95" t="s">
        <v>330</v>
      </c>
      <c r="B299" s="137" t="s">
        <v>78</v>
      </c>
      <c r="C299" s="97">
        <v>8488211.62</v>
      </c>
      <c r="D299" s="97"/>
      <c r="E299" s="97"/>
      <c r="F299" s="97"/>
      <c r="G299" s="97"/>
    </row>
    <row r="300" spans="1:7" ht="22.5" thickBot="1">
      <c r="A300" s="95" t="s">
        <v>332</v>
      </c>
      <c r="B300" s="115"/>
      <c r="C300" s="138">
        <f>SUM(C298-C299)</f>
        <v>-31124.179999999702</v>
      </c>
      <c r="D300" s="97"/>
      <c r="E300" s="97"/>
      <c r="F300" s="97"/>
      <c r="G300" s="97"/>
    </row>
    <row r="301" spans="1:7" ht="22.5" thickTop="1">
      <c r="A301" s="95"/>
      <c r="B301" s="115"/>
      <c r="C301" s="97"/>
      <c r="D301" s="97"/>
      <c r="E301" s="97"/>
      <c r="F301" s="97"/>
      <c r="G301" s="97"/>
    </row>
    <row r="302" spans="1:7" ht="23.25">
      <c r="A302" s="145" t="s">
        <v>58</v>
      </c>
      <c r="B302" s="145"/>
      <c r="C302" s="145"/>
      <c r="D302" s="145"/>
      <c r="E302" s="145"/>
      <c r="F302" s="145"/>
      <c r="G302" s="145"/>
    </row>
    <row r="303" spans="1:7" ht="23.25">
      <c r="A303" s="145" t="s">
        <v>336</v>
      </c>
      <c r="B303" s="145"/>
      <c r="C303" s="145"/>
      <c r="D303" s="145"/>
      <c r="E303" s="145"/>
      <c r="F303" s="145"/>
      <c r="G303" s="145"/>
    </row>
    <row r="304" spans="1:7" ht="21">
      <c r="A304" s="3"/>
      <c r="B304" s="18"/>
      <c r="C304" s="4"/>
      <c r="D304" s="4"/>
      <c r="E304" s="4"/>
      <c r="F304" s="4"/>
      <c r="G304" s="4"/>
    </row>
    <row r="305" spans="1:7" ht="21.75">
      <c r="A305" s="68"/>
      <c r="B305" s="69" t="s">
        <v>78</v>
      </c>
      <c r="C305" s="146" t="s">
        <v>31</v>
      </c>
      <c r="D305" s="146"/>
      <c r="E305" s="146" t="s">
        <v>32</v>
      </c>
      <c r="F305" s="146"/>
      <c r="G305" s="71" t="s">
        <v>33</v>
      </c>
    </row>
    <row r="306" spans="1:7" ht="21.75">
      <c r="A306" s="72" t="s">
        <v>35</v>
      </c>
      <c r="B306" s="72" t="s">
        <v>79</v>
      </c>
      <c r="C306" s="73" t="s">
        <v>9</v>
      </c>
      <c r="D306" s="73" t="s">
        <v>36</v>
      </c>
      <c r="E306" s="73" t="s">
        <v>9</v>
      </c>
      <c r="F306" s="73" t="s">
        <v>36</v>
      </c>
      <c r="G306" s="73" t="s">
        <v>34</v>
      </c>
    </row>
    <row r="307" spans="1:7" ht="21.75">
      <c r="A307" s="74" t="s">
        <v>108</v>
      </c>
      <c r="B307" s="75"/>
      <c r="C307" s="76"/>
      <c r="D307" s="76"/>
      <c r="E307" s="76"/>
      <c r="F307" s="76"/>
      <c r="G307" s="76"/>
    </row>
    <row r="308" spans="1:7" ht="21.75">
      <c r="A308" s="77" t="s">
        <v>37</v>
      </c>
      <c r="B308" s="78">
        <v>637</v>
      </c>
      <c r="C308" s="79">
        <v>16428730.29</v>
      </c>
      <c r="D308" s="79">
        <v>29507124.67</v>
      </c>
      <c r="E308" s="79">
        <v>16478130.29</v>
      </c>
      <c r="F308" s="79">
        <f>F232+E308</f>
        <v>29610424.669999998</v>
      </c>
      <c r="G308" s="79">
        <v>4500</v>
      </c>
    </row>
    <row r="309" spans="1:7" ht="21.75">
      <c r="A309" s="77" t="s">
        <v>39</v>
      </c>
      <c r="B309" s="80">
        <v>452</v>
      </c>
      <c r="C309" s="79">
        <v>329215.63</v>
      </c>
      <c r="D309" s="79">
        <f>D233+C309</f>
        <v>889526.48</v>
      </c>
      <c r="E309" s="79">
        <v>331933.34</v>
      </c>
      <c r="F309" s="79">
        <f>E309+F233</f>
        <v>889451.97</v>
      </c>
      <c r="G309" s="79">
        <v>74.51</v>
      </c>
    </row>
    <row r="310" spans="1:7" ht="21.75">
      <c r="A310" s="77" t="s">
        <v>41</v>
      </c>
      <c r="B310" s="78">
        <v>452</v>
      </c>
      <c r="C310" s="79">
        <v>3286359.65</v>
      </c>
      <c r="D310" s="79">
        <f>C310+D234</f>
        <v>4890297.1899999995</v>
      </c>
      <c r="E310" s="79">
        <v>3290119.65</v>
      </c>
      <c r="F310" s="79">
        <f>E310+F234</f>
        <v>4889697.1899999995</v>
      </c>
      <c r="G310" s="79">
        <v>600</v>
      </c>
    </row>
    <row r="311" spans="1:7" ht="21.75">
      <c r="A311" s="77" t="s">
        <v>271</v>
      </c>
      <c r="B311" s="69">
        <v>5</v>
      </c>
      <c r="C311" s="130">
        <v>88463.4</v>
      </c>
      <c r="D311" s="79">
        <f>C311+D235</f>
        <v>528508.07</v>
      </c>
      <c r="E311" s="130">
        <v>88463.4</v>
      </c>
      <c r="F311" s="79">
        <f>E311+F235</f>
        <v>528508.07</v>
      </c>
      <c r="G311" s="130"/>
    </row>
    <row r="312" spans="1:7" ht="21.75">
      <c r="A312" s="110" t="s">
        <v>44</v>
      </c>
      <c r="B312" s="85">
        <f aca="true" t="shared" si="12" ref="B312:G312">SUM(B308:B311)</f>
        <v>1546</v>
      </c>
      <c r="C312" s="86">
        <f t="shared" si="12"/>
        <v>20132768.97</v>
      </c>
      <c r="D312" s="86">
        <f t="shared" si="12"/>
        <v>35815456.410000004</v>
      </c>
      <c r="E312" s="86">
        <f t="shared" si="12"/>
        <v>20188646.679999996</v>
      </c>
      <c r="F312" s="86">
        <f t="shared" si="12"/>
        <v>35918081.9</v>
      </c>
      <c r="G312" s="86">
        <f t="shared" si="12"/>
        <v>5174.51</v>
      </c>
    </row>
    <row r="313" spans="1:7" ht="21.75">
      <c r="A313" s="87" t="s">
        <v>321</v>
      </c>
      <c r="B313" s="88"/>
      <c r="C313" s="89"/>
      <c r="D313" s="89"/>
      <c r="E313" s="89"/>
      <c r="F313" s="89"/>
      <c r="G313" s="89"/>
    </row>
    <row r="314" spans="1:7" ht="21.75">
      <c r="A314" s="77" t="s">
        <v>110</v>
      </c>
      <c r="B314" s="78"/>
      <c r="C314" s="79"/>
      <c r="D314" s="79"/>
      <c r="E314" s="79"/>
      <c r="F314" s="79"/>
      <c r="G314" s="79"/>
    </row>
    <row r="315" spans="1:7" ht="21.75">
      <c r="A315" s="77" t="s">
        <v>45</v>
      </c>
      <c r="B315" s="80">
        <v>1814</v>
      </c>
      <c r="C315" s="79">
        <v>622180</v>
      </c>
      <c r="D315" s="79">
        <f>C315+D239</f>
        <v>3148190</v>
      </c>
      <c r="E315" s="79">
        <v>622180</v>
      </c>
      <c r="F315" s="79">
        <f>E315+F239</f>
        <v>3148190</v>
      </c>
      <c r="G315" s="79"/>
    </row>
    <row r="316" spans="1:7" ht="21.75">
      <c r="A316" s="77" t="s">
        <v>46</v>
      </c>
      <c r="B316" s="78">
        <v>132</v>
      </c>
      <c r="C316" s="79">
        <v>41000</v>
      </c>
      <c r="D316" s="79">
        <f>C316+D240</f>
        <v>245250</v>
      </c>
      <c r="E316" s="79">
        <v>41000</v>
      </c>
      <c r="F316" s="79">
        <f>E316+F240</f>
        <v>245250</v>
      </c>
      <c r="G316" s="79"/>
    </row>
    <row r="317" spans="1:7" ht="21.75">
      <c r="A317" s="77" t="s">
        <v>99</v>
      </c>
      <c r="B317" s="78"/>
      <c r="C317" s="79"/>
      <c r="D317" s="79"/>
      <c r="E317" s="79"/>
      <c r="F317" s="79"/>
      <c r="G317" s="79"/>
    </row>
    <row r="318" spans="1:7" ht="21.75">
      <c r="A318" s="77" t="s">
        <v>100</v>
      </c>
      <c r="B318" s="78">
        <v>12</v>
      </c>
      <c r="C318" s="79">
        <v>21250</v>
      </c>
      <c r="D318" s="79">
        <f>C318+D242</f>
        <v>216750</v>
      </c>
      <c r="E318" s="79">
        <v>21250</v>
      </c>
      <c r="F318" s="79">
        <f>E318+F242</f>
        <v>216750</v>
      </c>
      <c r="G318" s="79"/>
    </row>
    <row r="319" spans="1:7" ht="21.75">
      <c r="A319" s="77" t="s">
        <v>107</v>
      </c>
      <c r="B319" s="78">
        <v>3</v>
      </c>
      <c r="C319" s="79">
        <v>473</v>
      </c>
      <c r="D319" s="79">
        <f>C319+D243</f>
        <v>78464.5</v>
      </c>
      <c r="E319" s="79">
        <v>473</v>
      </c>
      <c r="F319" s="79">
        <f>E319+F243</f>
        <v>78464.5</v>
      </c>
      <c r="G319" s="79"/>
    </row>
    <row r="320" spans="1:7" ht="21.75">
      <c r="A320" s="77" t="s">
        <v>48</v>
      </c>
      <c r="B320" s="78"/>
      <c r="C320" s="79"/>
      <c r="D320" s="79"/>
      <c r="E320" s="79"/>
      <c r="F320" s="79"/>
      <c r="G320" s="79"/>
    </row>
    <row r="321" spans="1:7" ht="21.75">
      <c r="A321" s="77" t="s">
        <v>49</v>
      </c>
      <c r="B321" s="80">
        <v>1144</v>
      </c>
      <c r="C321" s="79">
        <v>105240</v>
      </c>
      <c r="D321" s="79">
        <f>C321+D245</f>
        <v>518580</v>
      </c>
      <c r="E321" s="79">
        <v>105240</v>
      </c>
      <c r="F321" s="79">
        <f>E321+F245</f>
        <v>518580</v>
      </c>
      <c r="G321" s="79"/>
    </row>
    <row r="322" spans="1:7" ht="21.75">
      <c r="A322" s="77" t="s">
        <v>116</v>
      </c>
      <c r="B322" s="78">
        <v>24</v>
      </c>
      <c r="C322" s="79">
        <v>980</v>
      </c>
      <c r="D322" s="79">
        <f>C322+D246</f>
        <v>6190</v>
      </c>
      <c r="E322" s="79">
        <v>880</v>
      </c>
      <c r="F322" s="79">
        <f>E322+F246</f>
        <v>6090</v>
      </c>
      <c r="G322" s="79">
        <v>100</v>
      </c>
    </row>
    <row r="323" spans="1:7" ht="21.75">
      <c r="A323" s="77" t="s">
        <v>319</v>
      </c>
      <c r="B323" s="78"/>
      <c r="C323" s="79">
        <v>0</v>
      </c>
      <c r="D323" s="79">
        <v>10000</v>
      </c>
      <c r="E323" s="79">
        <v>0</v>
      </c>
      <c r="F323" s="79">
        <v>10000</v>
      </c>
      <c r="G323" s="79"/>
    </row>
    <row r="324" spans="1:11" ht="21.75">
      <c r="A324" s="77" t="s">
        <v>320</v>
      </c>
      <c r="B324" s="78"/>
      <c r="C324" s="79">
        <v>0</v>
      </c>
      <c r="D324" s="79">
        <v>4250</v>
      </c>
      <c r="E324" s="79">
        <v>0</v>
      </c>
      <c r="F324" s="79">
        <v>4250</v>
      </c>
      <c r="G324" s="79"/>
      <c r="K324" s="124"/>
    </row>
    <row r="325" spans="1:7" ht="21.75">
      <c r="A325" s="77" t="s">
        <v>111</v>
      </c>
      <c r="B325" s="78"/>
      <c r="C325" s="79"/>
      <c r="D325" s="79"/>
      <c r="E325" s="79"/>
      <c r="F325" s="79"/>
      <c r="G325" s="79"/>
    </row>
    <row r="326" spans="1:7" ht="21.75">
      <c r="A326" s="77" t="s">
        <v>50</v>
      </c>
      <c r="B326" s="78"/>
      <c r="C326" s="79"/>
      <c r="D326" s="79"/>
      <c r="E326" s="79"/>
      <c r="F326" s="79"/>
      <c r="G326" s="79"/>
    </row>
    <row r="327" spans="1:7" ht="21.75">
      <c r="A327" s="77" t="s">
        <v>51</v>
      </c>
      <c r="B327" s="78">
        <v>20</v>
      </c>
      <c r="C327" s="79">
        <v>35100</v>
      </c>
      <c r="D327" s="79">
        <f>C327+D251</f>
        <v>619009</v>
      </c>
      <c r="E327" s="79">
        <v>35100</v>
      </c>
      <c r="F327" s="79">
        <f>E327+F251</f>
        <v>619009</v>
      </c>
      <c r="G327" s="79"/>
    </row>
    <row r="328" spans="1:7" ht="21.75">
      <c r="A328" s="77" t="s">
        <v>52</v>
      </c>
      <c r="B328" s="78"/>
      <c r="C328" s="79"/>
      <c r="D328" s="79"/>
      <c r="E328" s="79"/>
      <c r="F328" s="79"/>
      <c r="G328" s="79"/>
    </row>
    <row r="329" spans="1:7" ht="21.75">
      <c r="A329" s="77" t="s">
        <v>53</v>
      </c>
      <c r="B329" s="78">
        <v>4</v>
      </c>
      <c r="C329" s="79">
        <v>8240</v>
      </c>
      <c r="D329" s="79">
        <f>C329+D253</f>
        <v>115250</v>
      </c>
      <c r="E329" s="79">
        <v>8240</v>
      </c>
      <c r="F329" s="79">
        <f>E329+F253</f>
        <v>115250</v>
      </c>
      <c r="G329" s="79"/>
    </row>
    <row r="330" spans="1:7" ht="21.75">
      <c r="A330" s="77" t="s">
        <v>91</v>
      </c>
      <c r="B330" s="78"/>
      <c r="C330" s="79"/>
      <c r="D330" s="79"/>
      <c r="E330" s="79"/>
      <c r="F330" s="79"/>
      <c r="G330" s="79"/>
    </row>
    <row r="331" spans="1:7" ht="21.75">
      <c r="A331" s="77" t="s">
        <v>92</v>
      </c>
      <c r="B331" s="78">
        <v>17</v>
      </c>
      <c r="C331" s="79">
        <v>6765</v>
      </c>
      <c r="D331" s="79">
        <f>C331+D255</f>
        <v>71142</v>
      </c>
      <c r="E331" s="79">
        <v>7615</v>
      </c>
      <c r="F331" s="79">
        <f>E331+F255</f>
        <v>71142</v>
      </c>
      <c r="G331" s="79"/>
    </row>
    <row r="332" spans="1:7" ht="21.75">
      <c r="A332" s="77" t="s">
        <v>54</v>
      </c>
      <c r="B332" s="78">
        <v>4</v>
      </c>
      <c r="C332" s="79">
        <v>40</v>
      </c>
      <c r="D332" s="79">
        <f>C332+D256</f>
        <v>100</v>
      </c>
      <c r="E332" s="79">
        <v>40</v>
      </c>
      <c r="F332" s="79">
        <f>E332+F256</f>
        <v>100</v>
      </c>
      <c r="G332" s="79"/>
    </row>
    <row r="333" spans="1:7" ht="21.75">
      <c r="A333" s="77" t="s">
        <v>86</v>
      </c>
      <c r="B333" s="78">
        <v>227</v>
      </c>
      <c r="C333" s="91">
        <v>22700</v>
      </c>
      <c r="D333" s="79">
        <f>C333+D257</f>
        <v>33500</v>
      </c>
      <c r="E333" s="91">
        <v>22700</v>
      </c>
      <c r="F333" s="79">
        <f>E333+F257</f>
        <v>33500</v>
      </c>
      <c r="G333" s="79"/>
    </row>
    <row r="334" spans="1:7" ht="21.75">
      <c r="A334" s="77" t="s">
        <v>87</v>
      </c>
      <c r="B334" s="78">
        <v>3</v>
      </c>
      <c r="C334" s="91">
        <v>6000</v>
      </c>
      <c r="D334" s="79">
        <f>C334+D258</f>
        <v>14000</v>
      </c>
      <c r="E334" s="91">
        <v>6000</v>
      </c>
      <c r="F334" s="79">
        <f>E334+F258</f>
        <v>14000</v>
      </c>
      <c r="G334" s="79"/>
    </row>
    <row r="335" spans="1:7" ht="21.75">
      <c r="A335" s="77" t="s">
        <v>88</v>
      </c>
      <c r="B335" s="78">
        <v>4</v>
      </c>
      <c r="C335" s="79">
        <v>3000</v>
      </c>
      <c r="D335" s="79">
        <f>C335+D259</f>
        <v>16500</v>
      </c>
      <c r="E335" s="79">
        <v>3000</v>
      </c>
      <c r="F335" s="79">
        <f>E335+F259</f>
        <v>16500</v>
      </c>
      <c r="G335" s="79"/>
    </row>
    <row r="336" spans="1:7" ht="21.75">
      <c r="A336" s="77" t="s">
        <v>112</v>
      </c>
      <c r="B336" s="78"/>
      <c r="C336" s="79"/>
      <c r="D336" s="79"/>
      <c r="E336" s="79"/>
      <c r="F336" s="79"/>
      <c r="G336" s="79"/>
    </row>
    <row r="337" spans="1:7" ht="21.75">
      <c r="A337" s="77" t="s">
        <v>55</v>
      </c>
      <c r="B337" s="78">
        <v>772</v>
      </c>
      <c r="C337" s="79">
        <v>142984</v>
      </c>
      <c r="D337" s="79">
        <f>C337+D261</f>
        <v>640442</v>
      </c>
      <c r="E337" s="79">
        <v>143154</v>
      </c>
      <c r="F337" s="79">
        <f>E337+F261</f>
        <v>640442</v>
      </c>
      <c r="G337" s="79"/>
    </row>
    <row r="338" spans="1:7" ht="21.75">
      <c r="A338" s="77" t="s">
        <v>113</v>
      </c>
      <c r="B338" s="78"/>
      <c r="C338" s="79"/>
      <c r="D338" s="79"/>
      <c r="E338" s="79"/>
      <c r="F338" s="79"/>
      <c r="G338" s="79"/>
    </row>
    <row r="339" spans="1:7" ht="21.75">
      <c r="A339" s="77" t="s">
        <v>56</v>
      </c>
      <c r="B339" s="80">
        <v>792</v>
      </c>
      <c r="C339" s="79">
        <v>21060</v>
      </c>
      <c r="D339" s="79">
        <f>C339+D263</f>
        <v>94440</v>
      </c>
      <c r="E339" s="79">
        <v>21060</v>
      </c>
      <c r="F339" s="79">
        <f>E339+F263</f>
        <v>94440</v>
      </c>
      <c r="G339" s="79"/>
    </row>
    <row r="340" spans="1:7" ht="21.75">
      <c r="A340" s="77" t="s">
        <v>195</v>
      </c>
      <c r="B340" s="80">
        <v>1</v>
      </c>
      <c r="C340" s="79">
        <v>3250</v>
      </c>
      <c r="D340" s="79">
        <f>C340+D264</f>
        <v>4100</v>
      </c>
      <c r="E340" s="79">
        <v>3250</v>
      </c>
      <c r="F340" s="79">
        <f>E340+F264</f>
        <v>4100</v>
      </c>
      <c r="G340" s="79"/>
    </row>
    <row r="341" spans="1:7" ht="21.75">
      <c r="A341" s="77" t="s">
        <v>196</v>
      </c>
      <c r="B341" s="78"/>
      <c r="C341" s="91">
        <v>0</v>
      </c>
      <c r="D341" s="91">
        <v>340</v>
      </c>
      <c r="E341" s="91">
        <v>0</v>
      </c>
      <c r="F341" s="91">
        <v>340</v>
      </c>
      <c r="G341" s="79"/>
    </row>
    <row r="342" spans="1:7" ht="21.75">
      <c r="A342" s="77" t="s">
        <v>198</v>
      </c>
      <c r="B342" s="78"/>
      <c r="C342" s="79">
        <v>0</v>
      </c>
      <c r="D342" s="79">
        <v>0</v>
      </c>
      <c r="E342" s="79">
        <v>0</v>
      </c>
      <c r="F342" s="79">
        <v>0</v>
      </c>
      <c r="G342" s="79"/>
    </row>
    <row r="343" spans="1:7" ht="21.75">
      <c r="A343" s="77" t="s">
        <v>197</v>
      </c>
      <c r="B343" s="72">
        <v>5</v>
      </c>
      <c r="C343" s="94">
        <v>17300</v>
      </c>
      <c r="D343" s="83">
        <f>C343+D267</f>
        <v>70700</v>
      </c>
      <c r="E343" s="94">
        <v>17300</v>
      </c>
      <c r="F343" s="83">
        <f>E343+F267</f>
        <v>70700</v>
      </c>
      <c r="G343" s="94"/>
    </row>
    <row r="344" spans="1:7" ht="21.75">
      <c r="A344" s="54" t="s">
        <v>90</v>
      </c>
      <c r="B344" s="93">
        <f aca="true" t="shared" si="13" ref="B344:G344">SUM(B315:B343)</f>
        <v>4978</v>
      </c>
      <c r="C344" s="73">
        <f t="shared" si="13"/>
        <v>1057562</v>
      </c>
      <c r="D344" s="73">
        <f t="shared" si="13"/>
        <v>5907197.5</v>
      </c>
      <c r="E344" s="94">
        <f t="shared" si="13"/>
        <v>1058482</v>
      </c>
      <c r="F344" s="94">
        <f t="shared" si="13"/>
        <v>5907097.5</v>
      </c>
      <c r="G344" s="94">
        <f t="shared" si="13"/>
        <v>100</v>
      </c>
    </row>
    <row r="345" spans="1:7" ht="21.75">
      <c r="A345" s="147" t="s">
        <v>70</v>
      </c>
      <c r="B345" s="147"/>
      <c r="C345" s="147"/>
      <c r="D345" s="147"/>
      <c r="E345" s="147"/>
      <c r="F345" s="147"/>
      <c r="G345" s="147"/>
    </row>
    <row r="346" spans="1:7" ht="21.75">
      <c r="A346" s="98"/>
      <c r="B346" s="99"/>
      <c r="C346" s="100"/>
      <c r="D346" s="100"/>
      <c r="E346" s="100"/>
      <c r="F346" s="100"/>
      <c r="G346" s="101"/>
    </row>
    <row r="347" spans="1:7" ht="21.75">
      <c r="A347" s="68"/>
      <c r="B347" s="69" t="s">
        <v>78</v>
      </c>
      <c r="C347" s="146" t="s">
        <v>31</v>
      </c>
      <c r="D347" s="146"/>
      <c r="E347" s="146" t="s">
        <v>32</v>
      </c>
      <c r="F347" s="146"/>
      <c r="G347" s="102" t="s">
        <v>33</v>
      </c>
    </row>
    <row r="348" spans="1:7" ht="21.75">
      <c r="A348" s="72" t="s">
        <v>35</v>
      </c>
      <c r="B348" s="72" t="s">
        <v>79</v>
      </c>
      <c r="C348" s="73" t="s">
        <v>9</v>
      </c>
      <c r="D348" s="73" t="s">
        <v>36</v>
      </c>
      <c r="E348" s="73" t="s">
        <v>9</v>
      </c>
      <c r="F348" s="73" t="s">
        <v>36</v>
      </c>
      <c r="G348" s="73" t="s">
        <v>34</v>
      </c>
    </row>
    <row r="349" spans="1:7" ht="21.75">
      <c r="A349" s="74" t="s">
        <v>114</v>
      </c>
      <c r="B349" s="75"/>
      <c r="C349" s="76"/>
      <c r="D349" s="76"/>
      <c r="E349" s="76"/>
      <c r="F349" s="76"/>
      <c r="G349" s="76"/>
    </row>
    <row r="350" spans="1:7" ht="21.75">
      <c r="A350" s="77" t="s">
        <v>82</v>
      </c>
      <c r="B350" s="78">
        <v>5</v>
      </c>
      <c r="C350" s="79">
        <v>95140</v>
      </c>
      <c r="D350" s="79">
        <f>C350+D274</f>
        <v>475700</v>
      </c>
      <c r="E350" s="79">
        <v>95140</v>
      </c>
      <c r="F350" s="79">
        <f>E350+F274</f>
        <v>475700</v>
      </c>
      <c r="G350" s="79"/>
    </row>
    <row r="351" spans="1:7" ht="21.75">
      <c r="A351" s="77" t="s">
        <v>59</v>
      </c>
      <c r="B351" s="78"/>
      <c r="C351" s="91"/>
      <c r="D351" s="139"/>
      <c r="E351" s="91"/>
      <c r="F351" s="139"/>
      <c r="G351" s="79"/>
    </row>
    <row r="352" spans="1:7" ht="21.75">
      <c r="A352" s="87" t="s">
        <v>60</v>
      </c>
      <c r="B352" s="88">
        <v>19</v>
      </c>
      <c r="C352" s="89">
        <v>95700.21</v>
      </c>
      <c r="D352" s="83">
        <f>C352+D276</f>
        <v>292747.73000000004</v>
      </c>
      <c r="E352" s="89">
        <v>95700.21</v>
      </c>
      <c r="F352" s="83">
        <f>E352+F276</f>
        <v>292747.73000000004</v>
      </c>
      <c r="G352" s="89"/>
    </row>
    <row r="353" spans="1:7" ht="21.75">
      <c r="A353" s="110" t="s">
        <v>61</v>
      </c>
      <c r="B353" s="106">
        <f>SUM(B345:B352)</f>
        <v>24</v>
      </c>
      <c r="C353" s="86">
        <f>SUM(C350:C352)</f>
        <v>190840.21000000002</v>
      </c>
      <c r="D353" s="86">
        <f>SUM(D350:D352)</f>
        <v>768447.73</v>
      </c>
      <c r="E353" s="86">
        <f>SUM(E350:E352)</f>
        <v>190840.21000000002</v>
      </c>
      <c r="F353" s="86">
        <f>SUM(F350:F352)</f>
        <v>768447.73</v>
      </c>
      <c r="G353" s="86">
        <f>SUM(G349:G352)</f>
        <v>0</v>
      </c>
    </row>
    <row r="354" spans="1:7" ht="21.75">
      <c r="A354" s="87" t="s">
        <v>115</v>
      </c>
      <c r="B354" s="88"/>
      <c r="C354" s="89"/>
      <c r="D354" s="89"/>
      <c r="E354" s="89"/>
      <c r="F354" s="89"/>
      <c r="G354" s="89"/>
    </row>
    <row r="355" spans="1:7" ht="21.75">
      <c r="A355" s="107" t="s">
        <v>62</v>
      </c>
      <c r="B355" s="108">
        <v>20</v>
      </c>
      <c r="C355" s="109">
        <v>1553390</v>
      </c>
      <c r="D355" s="79">
        <f>C355+D279</f>
        <v>2273083.32</v>
      </c>
      <c r="E355" s="109">
        <v>1553390</v>
      </c>
      <c r="F355" s="79">
        <f>E355+F279</f>
        <v>2273083.32</v>
      </c>
      <c r="G355" s="79"/>
    </row>
    <row r="356" spans="1:7" ht="21.75">
      <c r="A356" s="77" t="s">
        <v>63</v>
      </c>
      <c r="B356" s="122"/>
      <c r="C356" s="109">
        <v>0</v>
      </c>
      <c r="D356" s="109">
        <v>0</v>
      </c>
      <c r="E356" s="109">
        <v>0</v>
      </c>
      <c r="F356" s="91">
        <v>0</v>
      </c>
      <c r="G356" s="79"/>
    </row>
    <row r="357" spans="1:7" ht="21.75">
      <c r="A357" s="77" t="s">
        <v>101</v>
      </c>
      <c r="B357" s="78">
        <v>188</v>
      </c>
      <c r="C357" s="79">
        <v>17714751.43</v>
      </c>
      <c r="D357" s="79">
        <f>C357+D281</f>
        <v>17743641.43</v>
      </c>
      <c r="E357" s="79">
        <v>17714211.43</v>
      </c>
      <c r="F357" s="79">
        <f>E357+F281</f>
        <v>17743101.43</v>
      </c>
      <c r="G357" s="79">
        <v>540</v>
      </c>
    </row>
    <row r="358" spans="1:7" ht="21.75">
      <c r="A358" s="77" t="s">
        <v>227</v>
      </c>
      <c r="B358" s="72">
        <v>4</v>
      </c>
      <c r="C358" s="94">
        <v>47530.32</v>
      </c>
      <c r="D358" s="83">
        <f>C358+D282</f>
        <v>161794.93</v>
      </c>
      <c r="E358" s="94">
        <v>47530.32</v>
      </c>
      <c r="F358" s="83">
        <f>E358+F282</f>
        <v>161794.93</v>
      </c>
      <c r="G358" s="94"/>
    </row>
    <row r="359" spans="1:7" ht="21.75">
      <c r="A359" s="110" t="s">
        <v>66</v>
      </c>
      <c r="B359" s="72">
        <f aca="true" t="shared" si="14" ref="B359:G359">SUM(B355:B358)</f>
        <v>212</v>
      </c>
      <c r="C359" s="73">
        <f t="shared" si="14"/>
        <v>19315671.75</v>
      </c>
      <c r="D359" s="73">
        <f t="shared" si="14"/>
        <v>20178519.68</v>
      </c>
      <c r="E359" s="73">
        <f t="shared" si="14"/>
        <v>19315131.75</v>
      </c>
      <c r="F359" s="73">
        <f t="shared" si="14"/>
        <v>20177979.68</v>
      </c>
      <c r="G359" s="86">
        <f t="shared" si="14"/>
        <v>540</v>
      </c>
    </row>
    <row r="360" spans="1:7" ht="21.75">
      <c r="A360" s="110" t="s">
        <v>67</v>
      </c>
      <c r="B360" s="111">
        <f aca="true" t="shared" si="15" ref="B360:G360">SUM(B312+B344+B353+B359)</f>
        <v>6760</v>
      </c>
      <c r="C360" s="70">
        <f t="shared" si="15"/>
        <v>40696842.93</v>
      </c>
      <c r="D360" s="70">
        <f t="shared" si="15"/>
        <v>62669621.32</v>
      </c>
      <c r="E360" s="70">
        <f t="shared" si="15"/>
        <v>40753100.64</v>
      </c>
      <c r="F360" s="70">
        <f t="shared" si="15"/>
        <v>62771606.809999995</v>
      </c>
      <c r="G360" s="70">
        <f t="shared" si="15"/>
        <v>5814.51</v>
      </c>
    </row>
    <row r="361" spans="1:7" ht="21.75">
      <c r="A361" s="110" t="s">
        <v>174</v>
      </c>
      <c r="B361" s="106"/>
      <c r="C361" s="86">
        <v>16461.08</v>
      </c>
      <c r="D361" s="86">
        <f>C361+D285</f>
        <v>44479.45</v>
      </c>
      <c r="E361" s="86">
        <v>16461.08</v>
      </c>
      <c r="F361" s="86">
        <f>E361+F285</f>
        <v>44479.45</v>
      </c>
      <c r="G361" s="86"/>
    </row>
    <row r="362" spans="1:7" ht="22.5" thickBot="1">
      <c r="A362" s="112" t="s">
        <v>69</v>
      </c>
      <c r="B362" s="113">
        <f>+B360</f>
        <v>6760</v>
      </c>
      <c r="C362" s="114">
        <f>C360-C361</f>
        <v>40680381.85</v>
      </c>
      <c r="D362" s="114">
        <f>D360-D361</f>
        <v>62625141.87</v>
      </c>
      <c r="E362" s="114">
        <f>E360-E361</f>
        <v>40736639.56</v>
      </c>
      <c r="F362" s="114">
        <f>F360-F361</f>
        <v>62727127.35999999</v>
      </c>
      <c r="G362" s="114">
        <f>G360-G361</f>
        <v>5814.51</v>
      </c>
    </row>
    <row r="363" spans="1:7" ht="22.5" thickTop="1">
      <c r="A363" s="135"/>
      <c r="B363" s="136"/>
      <c r="C363" s="97"/>
      <c r="D363" s="97"/>
      <c r="E363" s="97"/>
      <c r="F363" s="97"/>
      <c r="G363" s="97"/>
    </row>
    <row r="364" spans="1:7" ht="21.75">
      <c r="A364" s="64"/>
      <c r="B364" s="66"/>
      <c r="C364" s="97"/>
      <c r="D364" s="97" t="s">
        <v>12</v>
      </c>
      <c r="E364" s="97"/>
      <c r="F364" s="97"/>
      <c r="G364" s="97"/>
    </row>
    <row r="365" spans="1:7" ht="21.75">
      <c r="A365" s="64" t="s">
        <v>324</v>
      </c>
      <c r="B365" s="66"/>
      <c r="C365" s="97"/>
      <c r="D365" s="97" t="s">
        <v>325</v>
      </c>
      <c r="E365" s="97"/>
      <c r="F365" s="97"/>
      <c r="G365" s="97"/>
    </row>
    <row r="366" spans="1:7" ht="21.75">
      <c r="A366" s="128" t="s">
        <v>222</v>
      </c>
      <c r="B366" s="129"/>
      <c r="C366" s="67"/>
      <c r="D366" s="97" t="s">
        <v>11</v>
      </c>
      <c r="E366" s="97"/>
      <c r="F366" s="97"/>
      <c r="G366" s="97"/>
    </row>
    <row r="367" spans="1:7" ht="21.75">
      <c r="A367" s="64"/>
      <c r="B367" s="66"/>
      <c r="C367" s="67"/>
      <c r="D367" s="97" t="s">
        <v>10</v>
      </c>
      <c r="E367" s="97"/>
      <c r="F367" s="97"/>
      <c r="G367" s="97"/>
    </row>
    <row r="368" spans="1:7" ht="21.75">
      <c r="A368" s="64"/>
      <c r="B368" s="66"/>
      <c r="C368" s="67"/>
      <c r="D368" s="97"/>
      <c r="E368" s="97"/>
      <c r="F368" s="97"/>
      <c r="G368" s="97"/>
    </row>
    <row r="369" spans="1:7" ht="21.75">
      <c r="A369" s="134" t="s">
        <v>322</v>
      </c>
      <c r="B369" s="115"/>
      <c r="C369" s="97"/>
      <c r="D369" s="97"/>
      <c r="E369" s="97"/>
      <c r="F369" s="97"/>
      <c r="G369" s="97"/>
    </row>
    <row r="370" spans="1:7" ht="21.75">
      <c r="A370" s="95" t="s">
        <v>327</v>
      </c>
      <c r="B370" s="137" t="s">
        <v>78</v>
      </c>
      <c r="C370" s="97">
        <v>53900</v>
      </c>
      <c r="D370" s="97"/>
      <c r="E370" s="97"/>
      <c r="F370" s="97"/>
      <c r="G370" s="97"/>
    </row>
    <row r="371" spans="1:7" ht="21.75">
      <c r="A371" s="95" t="s">
        <v>331</v>
      </c>
      <c r="B371" s="137" t="s">
        <v>78</v>
      </c>
      <c r="C371" s="97">
        <v>47530.32</v>
      </c>
      <c r="D371" s="97"/>
      <c r="E371" s="97"/>
      <c r="F371" s="97"/>
      <c r="G371" s="97"/>
    </row>
    <row r="372" spans="1:7" ht="22.5" thickBot="1">
      <c r="A372" s="95" t="s">
        <v>328</v>
      </c>
      <c r="B372" s="137" t="s">
        <v>78</v>
      </c>
      <c r="C372" s="138">
        <v>6369.68</v>
      </c>
      <c r="D372" s="97"/>
      <c r="E372" s="97"/>
      <c r="F372" s="97"/>
      <c r="G372" s="97"/>
    </row>
    <row r="373" spans="1:7" ht="22.5" thickTop="1">
      <c r="A373" s="95"/>
      <c r="B373" s="137"/>
      <c r="C373" s="97"/>
      <c r="D373" s="97"/>
      <c r="E373" s="97"/>
      <c r="F373" s="97"/>
      <c r="G373" s="97"/>
    </row>
    <row r="374" spans="1:7" ht="21.75">
      <c r="A374" s="95" t="s">
        <v>329</v>
      </c>
      <c r="B374" s="137" t="s">
        <v>78</v>
      </c>
      <c r="C374" s="97">
        <v>40686751.53</v>
      </c>
      <c r="D374" s="97"/>
      <c r="E374" s="97"/>
      <c r="F374" s="97"/>
      <c r="G374" s="97"/>
    </row>
    <row r="375" spans="1:7" ht="21.75">
      <c r="A375" s="95" t="s">
        <v>330</v>
      </c>
      <c r="B375" s="137" t="s">
        <v>78</v>
      </c>
      <c r="C375" s="97">
        <v>40680381.85</v>
      </c>
      <c r="D375" s="97"/>
      <c r="E375" s="97"/>
      <c r="F375" s="97"/>
      <c r="G375" s="97"/>
    </row>
    <row r="376" spans="1:7" ht="22.5" thickBot="1">
      <c r="A376" s="95" t="s">
        <v>332</v>
      </c>
      <c r="B376" s="115"/>
      <c r="C376" s="138">
        <f>SUM(C374-C375)</f>
        <v>6369.679999999702</v>
      </c>
      <c r="D376" s="97"/>
      <c r="E376" s="97"/>
      <c r="F376" s="97"/>
      <c r="G376" s="97"/>
    </row>
    <row r="377" spans="1:7" ht="22.5" thickTop="1">
      <c r="A377" s="95"/>
      <c r="B377" s="115"/>
      <c r="C377" s="97"/>
      <c r="D377" s="97"/>
      <c r="E377" s="97"/>
      <c r="F377" s="97"/>
      <c r="G377" s="97"/>
    </row>
    <row r="378" spans="1:7" ht="23.25">
      <c r="A378" s="145" t="s">
        <v>58</v>
      </c>
      <c r="B378" s="145"/>
      <c r="C378" s="145"/>
      <c r="D378" s="145"/>
      <c r="E378" s="145"/>
      <c r="F378" s="145"/>
      <c r="G378" s="145"/>
    </row>
    <row r="379" spans="1:7" ht="23.25">
      <c r="A379" s="145" t="s">
        <v>337</v>
      </c>
      <c r="B379" s="145"/>
      <c r="C379" s="145"/>
      <c r="D379" s="145"/>
      <c r="E379" s="145"/>
      <c r="F379" s="145"/>
      <c r="G379" s="145"/>
    </row>
    <row r="380" spans="1:7" ht="21">
      <c r="A380" s="3"/>
      <c r="B380" s="18"/>
      <c r="C380" s="4"/>
      <c r="D380" s="4"/>
      <c r="E380" s="4"/>
      <c r="F380" s="4"/>
      <c r="G380" s="4"/>
    </row>
    <row r="381" spans="1:7" ht="21.75">
      <c r="A381" s="68"/>
      <c r="B381" s="69" t="s">
        <v>78</v>
      </c>
      <c r="C381" s="146" t="s">
        <v>31</v>
      </c>
      <c r="D381" s="146"/>
      <c r="E381" s="146" t="s">
        <v>32</v>
      </c>
      <c r="F381" s="146"/>
      <c r="G381" s="71" t="s">
        <v>33</v>
      </c>
    </row>
    <row r="382" spans="1:7" ht="21.75">
      <c r="A382" s="72" t="s">
        <v>35</v>
      </c>
      <c r="B382" s="72" t="s">
        <v>79</v>
      </c>
      <c r="C382" s="73" t="s">
        <v>9</v>
      </c>
      <c r="D382" s="73" t="s">
        <v>36</v>
      </c>
      <c r="E382" s="73" t="s">
        <v>9</v>
      </c>
      <c r="F382" s="73" t="s">
        <v>36</v>
      </c>
      <c r="G382" s="73" t="s">
        <v>34</v>
      </c>
    </row>
    <row r="383" spans="1:7" ht="21.75">
      <c r="A383" s="74" t="s">
        <v>108</v>
      </c>
      <c r="B383" s="75"/>
      <c r="C383" s="76"/>
      <c r="D383" s="76"/>
      <c r="E383" s="76"/>
      <c r="F383" s="76"/>
      <c r="G383" s="76"/>
    </row>
    <row r="384" spans="1:7" ht="21.75">
      <c r="A384" s="77" t="s">
        <v>37</v>
      </c>
      <c r="B384" s="78">
        <v>702</v>
      </c>
      <c r="C384" s="79">
        <v>40861914.7</v>
      </c>
      <c r="D384" s="79">
        <f>D308+C384</f>
        <v>70369039.37</v>
      </c>
      <c r="E384" s="79">
        <v>40898339.7</v>
      </c>
      <c r="F384" s="79">
        <f>F308+E384</f>
        <v>70508764.37</v>
      </c>
      <c r="G384" s="79">
        <v>21975</v>
      </c>
    </row>
    <row r="385" spans="1:7" ht="21.75">
      <c r="A385" s="77" t="s">
        <v>39</v>
      </c>
      <c r="B385" s="80">
        <v>622</v>
      </c>
      <c r="C385" s="79">
        <v>269558.49</v>
      </c>
      <c r="D385" s="79">
        <f>D309+C385</f>
        <v>1159084.97</v>
      </c>
      <c r="E385" s="79">
        <v>262072.95</v>
      </c>
      <c r="F385" s="79">
        <f>E385+F309</f>
        <v>1151524.92</v>
      </c>
      <c r="G385" s="79">
        <v>7560.05</v>
      </c>
    </row>
    <row r="386" spans="1:7" ht="21.75">
      <c r="A386" s="77" t="s">
        <v>41</v>
      </c>
      <c r="B386" s="78">
        <v>821</v>
      </c>
      <c r="C386" s="79">
        <v>4882942.3</v>
      </c>
      <c r="D386" s="79">
        <f>C386+D310</f>
        <v>9773239.489999998</v>
      </c>
      <c r="E386" s="79">
        <v>4791542.3</v>
      </c>
      <c r="F386" s="79">
        <f>E386+F310</f>
        <v>9681239.489999998</v>
      </c>
      <c r="G386" s="79">
        <v>92000</v>
      </c>
    </row>
    <row r="387" spans="1:7" ht="21.75">
      <c r="A387" s="77" t="s">
        <v>271</v>
      </c>
      <c r="B387" s="69">
        <v>6</v>
      </c>
      <c r="C387" s="130">
        <v>99442.71</v>
      </c>
      <c r="D387" s="79">
        <f>C387+D311</f>
        <v>627950.7799999999</v>
      </c>
      <c r="E387" s="130">
        <v>99442.71</v>
      </c>
      <c r="F387" s="79">
        <f>E387+F311</f>
        <v>627950.7799999999</v>
      </c>
      <c r="G387" s="130"/>
    </row>
    <row r="388" spans="1:7" ht="21.75">
      <c r="A388" s="110" t="s">
        <v>44</v>
      </c>
      <c r="B388" s="85">
        <f aca="true" t="shared" si="16" ref="B388:G388">SUM(B384:B387)</f>
        <v>2151</v>
      </c>
      <c r="C388" s="86">
        <f t="shared" si="16"/>
        <v>46113858.2</v>
      </c>
      <c r="D388" s="86">
        <f t="shared" si="16"/>
        <v>81929314.61</v>
      </c>
      <c r="E388" s="86">
        <f t="shared" si="16"/>
        <v>46051397.660000004</v>
      </c>
      <c r="F388" s="86">
        <f t="shared" si="16"/>
        <v>81969479.56</v>
      </c>
      <c r="G388" s="86">
        <f t="shared" si="16"/>
        <v>121535.05</v>
      </c>
    </row>
    <row r="389" spans="1:7" ht="21.75">
      <c r="A389" s="87" t="s">
        <v>321</v>
      </c>
      <c r="B389" s="88"/>
      <c r="C389" s="89"/>
      <c r="D389" s="89"/>
      <c r="E389" s="89"/>
      <c r="F389" s="89"/>
      <c r="G389" s="89"/>
    </row>
    <row r="390" spans="1:7" ht="21.75">
      <c r="A390" s="77" t="s">
        <v>110</v>
      </c>
      <c r="B390" s="78"/>
      <c r="C390" s="79"/>
      <c r="D390" s="79"/>
      <c r="E390" s="79"/>
      <c r="F390" s="79"/>
      <c r="G390" s="79"/>
    </row>
    <row r="391" spans="1:7" ht="21.75">
      <c r="A391" s="77" t="s">
        <v>45</v>
      </c>
      <c r="B391" s="80">
        <v>1951</v>
      </c>
      <c r="C391" s="79">
        <v>637880</v>
      </c>
      <c r="D391" s="79">
        <f>C391+D315</f>
        <v>3786070</v>
      </c>
      <c r="E391" s="79">
        <v>637880</v>
      </c>
      <c r="F391" s="79">
        <f>E391+F315</f>
        <v>3786070</v>
      </c>
      <c r="G391" s="79"/>
    </row>
    <row r="392" spans="1:7" ht="21.75">
      <c r="A392" s="77" t="s">
        <v>46</v>
      </c>
      <c r="B392" s="78">
        <v>163</v>
      </c>
      <c r="C392" s="79">
        <v>47500</v>
      </c>
      <c r="D392" s="79">
        <f>C392+D316</f>
        <v>292750</v>
      </c>
      <c r="E392" s="79">
        <v>47500</v>
      </c>
      <c r="F392" s="79">
        <f>E392+F316</f>
        <v>292750</v>
      </c>
      <c r="G392" s="79"/>
    </row>
    <row r="393" spans="1:7" ht="21.75">
      <c r="A393" s="77" t="s">
        <v>99</v>
      </c>
      <c r="B393" s="78"/>
      <c r="C393" s="79"/>
      <c r="D393" s="79"/>
      <c r="E393" s="79"/>
      <c r="F393" s="79"/>
      <c r="G393" s="79"/>
    </row>
    <row r="394" spans="1:7" ht="21.75">
      <c r="A394" s="77" t="s">
        <v>100</v>
      </c>
      <c r="B394" s="78">
        <v>11</v>
      </c>
      <c r="C394" s="79">
        <v>35250</v>
      </c>
      <c r="D394" s="79">
        <f>C394+D318</f>
        <v>252000</v>
      </c>
      <c r="E394" s="79">
        <v>35250</v>
      </c>
      <c r="F394" s="79">
        <f>E394+F318</f>
        <v>252000</v>
      </c>
      <c r="G394" s="79"/>
    </row>
    <row r="395" spans="1:7" ht="21.75">
      <c r="A395" s="77" t="s">
        <v>107</v>
      </c>
      <c r="B395" s="78">
        <v>9</v>
      </c>
      <c r="C395" s="79">
        <v>3260</v>
      </c>
      <c r="D395" s="79">
        <f>C395+D319</f>
        <v>81724.5</v>
      </c>
      <c r="E395" s="79">
        <v>3260</v>
      </c>
      <c r="F395" s="79">
        <f>E395+F319</f>
        <v>81724.5</v>
      </c>
      <c r="G395" s="79"/>
    </row>
    <row r="396" spans="1:7" ht="21.75">
      <c r="A396" s="77" t="s">
        <v>48</v>
      </c>
      <c r="B396" s="78"/>
      <c r="C396" s="79"/>
      <c r="D396" s="79"/>
      <c r="E396" s="79"/>
      <c r="F396" s="79"/>
      <c r="G396" s="79"/>
    </row>
    <row r="397" spans="1:7" ht="21.75">
      <c r="A397" s="77" t="s">
        <v>49</v>
      </c>
      <c r="B397" s="80">
        <v>1188</v>
      </c>
      <c r="C397" s="79">
        <v>108390</v>
      </c>
      <c r="D397" s="79">
        <f>C397+D321</f>
        <v>626970</v>
      </c>
      <c r="E397" s="79">
        <v>108390</v>
      </c>
      <c r="F397" s="79">
        <f>E397+F321</f>
        <v>626970</v>
      </c>
      <c r="G397" s="79"/>
    </row>
    <row r="398" spans="1:7" ht="21.75">
      <c r="A398" s="77" t="s">
        <v>116</v>
      </c>
      <c r="B398" s="78">
        <v>25</v>
      </c>
      <c r="C398" s="79">
        <v>1060</v>
      </c>
      <c r="D398" s="79">
        <f>C398+D322</f>
        <v>7250</v>
      </c>
      <c r="E398" s="79">
        <v>1160</v>
      </c>
      <c r="F398" s="79">
        <f>E398+F322</f>
        <v>7250</v>
      </c>
      <c r="G398" s="79"/>
    </row>
    <row r="399" spans="1:7" ht="21.75">
      <c r="A399" s="77" t="s">
        <v>319</v>
      </c>
      <c r="B399" s="78"/>
      <c r="C399" s="79">
        <v>0</v>
      </c>
      <c r="D399" s="79">
        <v>10000</v>
      </c>
      <c r="E399" s="79">
        <v>0</v>
      </c>
      <c r="F399" s="79">
        <v>10000</v>
      </c>
      <c r="G399" s="79"/>
    </row>
    <row r="400" spans="1:7" ht="21.75">
      <c r="A400" s="77" t="s">
        <v>320</v>
      </c>
      <c r="B400" s="78"/>
      <c r="C400" s="79">
        <v>0</v>
      </c>
      <c r="D400" s="79">
        <v>4250</v>
      </c>
      <c r="E400" s="79">
        <v>0</v>
      </c>
      <c r="F400" s="79">
        <v>4250</v>
      </c>
      <c r="G400" s="79"/>
    </row>
    <row r="401" spans="1:7" ht="21.75">
      <c r="A401" s="77" t="s">
        <v>111</v>
      </c>
      <c r="B401" s="78"/>
      <c r="C401" s="79"/>
      <c r="D401" s="79"/>
      <c r="E401" s="79"/>
      <c r="F401" s="79"/>
      <c r="G401" s="79"/>
    </row>
    <row r="402" spans="1:7" ht="21.75">
      <c r="A402" s="77" t="s">
        <v>50</v>
      </c>
      <c r="B402" s="78"/>
      <c r="C402" s="79"/>
      <c r="D402" s="79"/>
      <c r="E402" s="79"/>
      <c r="F402" s="79"/>
      <c r="G402" s="79"/>
    </row>
    <row r="403" spans="1:7" ht="21.75">
      <c r="A403" s="77" t="s">
        <v>51</v>
      </c>
      <c r="B403" s="78">
        <v>37</v>
      </c>
      <c r="C403" s="79">
        <v>80350</v>
      </c>
      <c r="D403" s="79">
        <f>C403+D327</f>
        <v>699359</v>
      </c>
      <c r="E403" s="79">
        <v>80350</v>
      </c>
      <c r="F403" s="79">
        <f>E403+F327</f>
        <v>699359</v>
      </c>
      <c r="G403" s="79"/>
    </row>
    <row r="404" spans="1:7" ht="21.75">
      <c r="A404" s="77" t="s">
        <v>52</v>
      </c>
      <c r="B404" s="78"/>
      <c r="C404" s="79"/>
      <c r="D404" s="79"/>
      <c r="E404" s="79"/>
      <c r="F404" s="79"/>
      <c r="G404" s="79"/>
    </row>
    <row r="405" spans="1:7" ht="21.75">
      <c r="A405" s="77" t="s">
        <v>53</v>
      </c>
      <c r="B405" s="78">
        <v>7</v>
      </c>
      <c r="C405" s="79">
        <v>15570</v>
      </c>
      <c r="D405" s="79">
        <f>C405+D329</f>
        <v>130820</v>
      </c>
      <c r="E405" s="79">
        <v>15570</v>
      </c>
      <c r="F405" s="79">
        <f>E405+F329</f>
        <v>130820</v>
      </c>
      <c r="G405" s="79"/>
    </row>
    <row r="406" spans="1:7" ht="21.75">
      <c r="A406" s="77" t="s">
        <v>91</v>
      </c>
      <c r="B406" s="78"/>
      <c r="C406" s="79"/>
      <c r="D406" s="79"/>
      <c r="E406" s="79"/>
      <c r="F406" s="79"/>
      <c r="G406" s="79"/>
    </row>
    <row r="407" spans="1:7" ht="21.75">
      <c r="A407" s="77" t="s">
        <v>92</v>
      </c>
      <c r="B407" s="78">
        <v>18</v>
      </c>
      <c r="C407" s="79">
        <v>11380</v>
      </c>
      <c r="D407" s="79">
        <f>C407+D331</f>
        <v>82522</v>
      </c>
      <c r="E407" s="79">
        <v>11380</v>
      </c>
      <c r="F407" s="79">
        <f>E407+F331</f>
        <v>82522</v>
      </c>
      <c r="G407" s="79"/>
    </row>
    <row r="408" spans="1:7" ht="21.75">
      <c r="A408" s="77" t="s">
        <v>54</v>
      </c>
      <c r="B408" s="78">
        <v>2</v>
      </c>
      <c r="C408" s="79">
        <v>20</v>
      </c>
      <c r="D408" s="79">
        <f>C408+D332</f>
        <v>120</v>
      </c>
      <c r="E408" s="79">
        <v>20</v>
      </c>
      <c r="F408" s="79">
        <f>E408+F332</f>
        <v>120</v>
      </c>
      <c r="G408" s="79"/>
    </row>
    <row r="409" spans="1:7" ht="21.75">
      <c r="A409" s="77" t="s">
        <v>86</v>
      </c>
      <c r="B409" s="78">
        <v>163</v>
      </c>
      <c r="C409" s="91">
        <v>16300</v>
      </c>
      <c r="D409" s="79">
        <f>C409+D333</f>
        <v>49800</v>
      </c>
      <c r="E409" s="91">
        <v>16300</v>
      </c>
      <c r="F409" s="79">
        <f>E409+F333</f>
        <v>49800</v>
      </c>
      <c r="G409" s="79"/>
    </row>
    <row r="410" spans="1:7" ht="21.75">
      <c r="A410" s="77" t="s">
        <v>87</v>
      </c>
      <c r="B410" s="78"/>
      <c r="C410" s="91">
        <v>0</v>
      </c>
      <c r="D410" s="79">
        <f>C410+D334</f>
        <v>14000</v>
      </c>
      <c r="E410" s="91">
        <v>0</v>
      </c>
      <c r="F410" s="79">
        <f>E410+F334</f>
        <v>14000</v>
      </c>
      <c r="G410" s="79"/>
    </row>
    <row r="411" spans="1:7" ht="21.75">
      <c r="A411" s="77" t="s">
        <v>88</v>
      </c>
      <c r="B411" s="78"/>
      <c r="C411" s="79">
        <v>0</v>
      </c>
      <c r="D411" s="79">
        <f>C411+D335</f>
        <v>16500</v>
      </c>
      <c r="E411" s="79">
        <v>0</v>
      </c>
      <c r="F411" s="79">
        <f>E411+F335</f>
        <v>16500</v>
      </c>
      <c r="G411" s="79"/>
    </row>
    <row r="412" spans="1:7" ht="21.75">
      <c r="A412" s="77" t="s">
        <v>112</v>
      </c>
      <c r="B412" s="78"/>
      <c r="C412" s="79"/>
      <c r="D412" s="79"/>
      <c r="E412" s="79"/>
      <c r="F412" s="79"/>
      <c r="G412" s="79"/>
    </row>
    <row r="413" spans="1:7" ht="21.75">
      <c r="A413" s="77" t="s">
        <v>55</v>
      </c>
      <c r="B413" s="78">
        <v>687</v>
      </c>
      <c r="C413" s="79">
        <v>160181</v>
      </c>
      <c r="D413" s="79">
        <f>C413+D337</f>
        <v>800623</v>
      </c>
      <c r="E413" s="79">
        <v>160181</v>
      </c>
      <c r="F413" s="79">
        <f>E413+F337</f>
        <v>800623</v>
      </c>
      <c r="G413" s="79"/>
    </row>
    <row r="414" spans="1:7" ht="21.75">
      <c r="A414" s="77" t="s">
        <v>113</v>
      </c>
      <c r="B414" s="78"/>
      <c r="C414" s="79"/>
      <c r="D414" s="79"/>
      <c r="E414" s="79"/>
      <c r="F414" s="79"/>
      <c r="G414" s="79"/>
    </row>
    <row r="415" spans="1:7" ht="21.75">
      <c r="A415" s="77" t="s">
        <v>56</v>
      </c>
      <c r="B415" s="80">
        <v>806</v>
      </c>
      <c r="C415" s="79">
        <v>21190</v>
      </c>
      <c r="D415" s="79">
        <f>C415+D339</f>
        <v>115630</v>
      </c>
      <c r="E415" s="79">
        <v>21190</v>
      </c>
      <c r="F415" s="79">
        <f>E415+F339</f>
        <v>115630</v>
      </c>
      <c r="G415" s="79"/>
    </row>
    <row r="416" spans="1:7" ht="21.75">
      <c r="A416" s="77" t="s">
        <v>195</v>
      </c>
      <c r="B416" s="80">
        <v>1</v>
      </c>
      <c r="C416" s="79">
        <v>1450</v>
      </c>
      <c r="D416" s="79">
        <f>C416+D340</f>
        <v>5550</v>
      </c>
      <c r="E416" s="79">
        <v>1450</v>
      </c>
      <c r="F416" s="79">
        <f>E416+F340</f>
        <v>5550</v>
      </c>
      <c r="G416" s="79"/>
    </row>
    <row r="417" spans="1:7" ht="21.75">
      <c r="A417" s="77" t="s">
        <v>196</v>
      </c>
      <c r="B417" s="78"/>
      <c r="C417" s="91">
        <v>0</v>
      </c>
      <c r="D417" s="91">
        <v>340</v>
      </c>
      <c r="E417" s="91">
        <v>0</v>
      </c>
      <c r="F417" s="91">
        <v>340</v>
      </c>
      <c r="G417" s="79"/>
    </row>
    <row r="418" spans="1:7" ht="21.75">
      <c r="A418" s="77" t="s">
        <v>198</v>
      </c>
      <c r="B418" s="78">
        <v>1</v>
      </c>
      <c r="C418" s="79">
        <v>5667</v>
      </c>
      <c r="D418" s="79">
        <f>C418+D342</f>
        <v>5667</v>
      </c>
      <c r="E418" s="79">
        <v>5667</v>
      </c>
      <c r="F418" s="79">
        <f>E418+F342</f>
        <v>5667</v>
      </c>
      <c r="G418" s="79"/>
    </row>
    <row r="419" spans="1:7" ht="21.75">
      <c r="A419" s="77" t="s">
        <v>197</v>
      </c>
      <c r="B419" s="72">
        <v>5</v>
      </c>
      <c r="C419" s="94">
        <v>13100</v>
      </c>
      <c r="D419" s="83">
        <f>C419+D343</f>
        <v>83800</v>
      </c>
      <c r="E419" s="94">
        <v>13100</v>
      </c>
      <c r="F419" s="83">
        <f>E419+F343</f>
        <v>83800</v>
      </c>
      <c r="G419" s="94"/>
    </row>
    <row r="420" spans="1:7" ht="21.75">
      <c r="A420" s="54" t="s">
        <v>90</v>
      </c>
      <c r="B420" s="93">
        <f aca="true" t="shared" si="17" ref="B420:G420">SUM(B391:B419)</f>
        <v>5074</v>
      </c>
      <c r="C420" s="73">
        <f t="shared" si="17"/>
        <v>1158548</v>
      </c>
      <c r="D420" s="73">
        <f t="shared" si="17"/>
        <v>7065745.5</v>
      </c>
      <c r="E420" s="94">
        <f t="shared" si="17"/>
        <v>1158648</v>
      </c>
      <c r="F420" s="94">
        <f t="shared" si="17"/>
        <v>7065745.5</v>
      </c>
      <c r="G420" s="94">
        <f t="shared" si="17"/>
        <v>0</v>
      </c>
    </row>
    <row r="421" spans="1:7" ht="21.75">
      <c r="A421" s="147" t="s">
        <v>70</v>
      </c>
      <c r="B421" s="147"/>
      <c r="C421" s="147"/>
      <c r="D421" s="147"/>
      <c r="E421" s="147"/>
      <c r="F421" s="147"/>
      <c r="G421" s="147"/>
    </row>
    <row r="422" spans="1:7" ht="21.75">
      <c r="A422" s="98"/>
      <c r="B422" s="99"/>
      <c r="C422" s="100"/>
      <c r="D422" s="100"/>
      <c r="E422" s="100"/>
      <c r="F422" s="100"/>
      <c r="G422" s="101"/>
    </row>
    <row r="423" spans="1:7" ht="21.75">
      <c r="A423" s="68"/>
      <c r="B423" s="69" t="s">
        <v>78</v>
      </c>
      <c r="C423" s="146" t="s">
        <v>31</v>
      </c>
      <c r="D423" s="146"/>
      <c r="E423" s="146" t="s">
        <v>32</v>
      </c>
      <c r="F423" s="146"/>
      <c r="G423" s="102" t="s">
        <v>33</v>
      </c>
    </row>
    <row r="424" spans="1:7" ht="21.75">
      <c r="A424" s="72" t="s">
        <v>35</v>
      </c>
      <c r="B424" s="72" t="s">
        <v>79</v>
      </c>
      <c r="C424" s="73" t="s">
        <v>9</v>
      </c>
      <c r="D424" s="73" t="s">
        <v>36</v>
      </c>
      <c r="E424" s="73" t="s">
        <v>9</v>
      </c>
      <c r="F424" s="73" t="s">
        <v>36</v>
      </c>
      <c r="G424" s="73" t="s">
        <v>34</v>
      </c>
    </row>
    <row r="425" spans="1:7" ht="21.75">
      <c r="A425" s="74" t="s">
        <v>114</v>
      </c>
      <c r="B425" s="75"/>
      <c r="C425" s="76"/>
      <c r="D425" s="76"/>
      <c r="E425" s="76"/>
      <c r="F425" s="76"/>
      <c r="G425" s="76"/>
    </row>
    <row r="426" spans="1:7" ht="21.75">
      <c r="A426" s="77" t="s">
        <v>82</v>
      </c>
      <c r="B426" s="78">
        <v>5</v>
      </c>
      <c r="C426" s="79">
        <v>95140</v>
      </c>
      <c r="D426" s="79">
        <f>C426+D350</f>
        <v>570840</v>
      </c>
      <c r="E426" s="79">
        <v>95140</v>
      </c>
      <c r="F426" s="79">
        <f>E426+F350</f>
        <v>570840</v>
      </c>
      <c r="G426" s="79"/>
    </row>
    <row r="427" spans="1:7" ht="21.75">
      <c r="A427" s="77" t="s">
        <v>59</v>
      </c>
      <c r="B427" s="78"/>
      <c r="C427" s="91"/>
      <c r="D427" s="139"/>
      <c r="E427" s="91"/>
      <c r="F427" s="139"/>
      <c r="G427" s="79"/>
    </row>
    <row r="428" spans="1:7" ht="21.75">
      <c r="A428" s="87" t="s">
        <v>60</v>
      </c>
      <c r="B428" s="88">
        <v>1</v>
      </c>
      <c r="C428" s="89">
        <v>7350.56</v>
      </c>
      <c r="D428" s="83">
        <f>C428+D352</f>
        <v>300098.29000000004</v>
      </c>
      <c r="E428" s="89">
        <v>7350.56</v>
      </c>
      <c r="F428" s="83">
        <f>E428+F352</f>
        <v>300098.29000000004</v>
      </c>
      <c r="G428" s="89"/>
    </row>
    <row r="429" spans="1:7" ht="21.75">
      <c r="A429" s="110" t="s">
        <v>61</v>
      </c>
      <c r="B429" s="106">
        <f>SUM(B421:B428)</f>
        <v>6</v>
      </c>
      <c r="C429" s="86">
        <f>SUM(C426:C428)</f>
        <v>102490.56</v>
      </c>
      <c r="D429" s="86">
        <f>SUM(D426:D428)</f>
        <v>870938.29</v>
      </c>
      <c r="E429" s="86">
        <f>SUM(E426:E428)</f>
        <v>102490.56</v>
      </c>
      <c r="F429" s="86">
        <f>SUM(F426:F428)</f>
        <v>870938.29</v>
      </c>
      <c r="G429" s="86">
        <f>SUM(G425:G428)</f>
        <v>0</v>
      </c>
    </row>
    <row r="430" spans="1:7" ht="21.75">
      <c r="A430" s="87" t="s">
        <v>115</v>
      </c>
      <c r="B430" s="88"/>
      <c r="C430" s="89"/>
      <c r="D430" s="89"/>
      <c r="E430" s="89"/>
      <c r="F430" s="89"/>
      <c r="G430" s="89"/>
    </row>
    <row r="431" spans="1:7" ht="21.75">
      <c r="A431" s="107" t="s">
        <v>62</v>
      </c>
      <c r="B431" s="108">
        <v>430</v>
      </c>
      <c r="C431" s="109">
        <v>1311664.55</v>
      </c>
      <c r="D431" s="79">
        <f>C431+D355</f>
        <v>3584747.87</v>
      </c>
      <c r="E431" s="109">
        <v>1311664.55</v>
      </c>
      <c r="F431" s="79">
        <f>E431+F355</f>
        <v>3584747.87</v>
      </c>
      <c r="G431" s="79"/>
    </row>
    <row r="432" spans="1:7" ht="21.75">
      <c r="A432" s="77" t="s">
        <v>63</v>
      </c>
      <c r="B432" s="122"/>
      <c r="C432" s="109">
        <v>0</v>
      </c>
      <c r="D432" s="109">
        <v>0</v>
      </c>
      <c r="E432" s="109">
        <v>0</v>
      </c>
      <c r="F432" s="91">
        <v>0</v>
      </c>
      <c r="G432" s="79"/>
    </row>
    <row r="433" spans="1:7" ht="21.75">
      <c r="A433" s="77" t="s">
        <v>101</v>
      </c>
      <c r="B433" s="78">
        <v>240</v>
      </c>
      <c r="C433" s="79">
        <v>7150319.31</v>
      </c>
      <c r="D433" s="79">
        <f>C433+D357</f>
        <v>24893960.74</v>
      </c>
      <c r="E433" s="79">
        <v>7150859.31</v>
      </c>
      <c r="F433" s="79">
        <f>E433+F357</f>
        <v>24893960.74</v>
      </c>
      <c r="G433" s="79"/>
    </row>
    <row r="434" spans="1:7" ht="21.75">
      <c r="A434" s="77" t="s">
        <v>227</v>
      </c>
      <c r="B434" s="72">
        <v>3</v>
      </c>
      <c r="C434" s="94">
        <v>27841.19</v>
      </c>
      <c r="D434" s="83">
        <f>C434+D358</f>
        <v>189636.12</v>
      </c>
      <c r="E434" s="94">
        <v>27841.19</v>
      </c>
      <c r="F434" s="83">
        <f>E434+F358</f>
        <v>189636.12</v>
      </c>
      <c r="G434" s="94"/>
    </row>
    <row r="435" spans="1:7" ht="21.75">
      <c r="A435" s="110" t="s">
        <v>66</v>
      </c>
      <c r="B435" s="72">
        <f aca="true" t="shared" si="18" ref="B435:G435">SUM(B431:B434)</f>
        <v>673</v>
      </c>
      <c r="C435" s="73">
        <f t="shared" si="18"/>
        <v>8489825.049999999</v>
      </c>
      <c r="D435" s="73">
        <f t="shared" si="18"/>
        <v>28668344.73</v>
      </c>
      <c r="E435" s="73">
        <f t="shared" si="18"/>
        <v>8490365.049999999</v>
      </c>
      <c r="F435" s="73">
        <f t="shared" si="18"/>
        <v>28668344.73</v>
      </c>
      <c r="G435" s="86">
        <f t="shared" si="18"/>
        <v>0</v>
      </c>
    </row>
    <row r="436" spans="1:7" ht="21.75">
      <c r="A436" s="110" t="s">
        <v>67</v>
      </c>
      <c r="B436" s="111">
        <f aca="true" t="shared" si="19" ref="B436:G436">SUM(B388+B420+B429+B435)</f>
        <v>7904</v>
      </c>
      <c r="C436" s="70">
        <f t="shared" si="19"/>
        <v>55864721.81</v>
      </c>
      <c r="D436" s="70">
        <f t="shared" si="19"/>
        <v>118534343.13000001</v>
      </c>
      <c r="E436" s="70">
        <f t="shared" si="19"/>
        <v>55802901.27</v>
      </c>
      <c r="F436" s="70">
        <f t="shared" si="19"/>
        <v>118574508.08000001</v>
      </c>
      <c r="G436" s="70">
        <f t="shared" si="19"/>
        <v>121535.05</v>
      </c>
    </row>
    <row r="437" spans="1:7" ht="21.75">
      <c r="A437" s="110" t="s">
        <v>174</v>
      </c>
      <c r="B437" s="106"/>
      <c r="C437" s="86">
        <v>13478.24</v>
      </c>
      <c r="D437" s="86">
        <f>C437+D361</f>
        <v>57957.689999999995</v>
      </c>
      <c r="E437" s="86">
        <v>13478.24</v>
      </c>
      <c r="F437" s="86">
        <f>E437+F361</f>
        <v>57957.689999999995</v>
      </c>
      <c r="G437" s="86"/>
    </row>
    <row r="438" spans="1:7" ht="22.5" thickBot="1">
      <c r="A438" s="112" t="s">
        <v>69</v>
      </c>
      <c r="B438" s="113">
        <f>+B436</f>
        <v>7904</v>
      </c>
      <c r="C438" s="114">
        <f>C436-C437</f>
        <v>55851243.57</v>
      </c>
      <c r="D438" s="114">
        <f>D436-D437</f>
        <v>118476385.44000001</v>
      </c>
      <c r="E438" s="114">
        <f>E436-E437</f>
        <v>55789423.03</v>
      </c>
      <c r="F438" s="114">
        <f>F436-F437</f>
        <v>118516550.39000002</v>
      </c>
      <c r="G438" s="114">
        <f>G436-G437</f>
        <v>121535.05</v>
      </c>
    </row>
    <row r="439" spans="1:7" ht="22.5" thickTop="1">
      <c r="A439" s="135"/>
      <c r="B439" s="136"/>
      <c r="C439" s="97"/>
      <c r="D439" s="97"/>
      <c r="E439" s="97"/>
      <c r="F439" s="97"/>
      <c r="G439" s="97"/>
    </row>
    <row r="440" spans="1:7" ht="21.75">
      <c r="A440" s="64"/>
      <c r="B440" s="66"/>
      <c r="C440" s="97"/>
      <c r="D440" s="97" t="s">
        <v>12</v>
      </c>
      <c r="E440" s="97"/>
      <c r="F440" s="97"/>
      <c r="G440" s="97"/>
    </row>
    <row r="441" spans="1:7" ht="21.75">
      <c r="A441" s="64" t="s">
        <v>324</v>
      </c>
      <c r="B441" s="66"/>
      <c r="C441" s="97"/>
      <c r="D441" s="97" t="s">
        <v>325</v>
      </c>
      <c r="E441" s="97"/>
      <c r="F441" s="97"/>
      <c r="G441" s="97"/>
    </row>
    <row r="442" spans="1:7" ht="21.75">
      <c r="A442" s="128" t="s">
        <v>222</v>
      </c>
      <c r="B442" s="129"/>
      <c r="C442" s="67"/>
      <c r="D442" s="97" t="s">
        <v>11</v>
      </c>
      <c r="E442" s="97"/>
      <c r="F442" s="97"/>
      <c r="G442" s="97"/>
    </row>
    <row r="443" spans="1:7" ht="21.75">
      <c r="A443" s="64"/>
      <c r="B443" s="66"/>
      <c r="C443" s="67"/>
      <c r="D443" s="97" t="s">
        <v>10</v>
      </c>
      <c r="E443" s="97"/>
      <c r="F443" s="97"/>
      <c r="G443" s="97"/>
    </row>
    <row r="444" spans="1:7" ht="21.75">
      <c r="A444" s="64"/>
      <c r="B444" s="66"/>
      <c r="C444" s="67"/>
      <c r="D444" s="97"/>
      <c r="E444" s="97"/>
      <c r="F444" s="97"/>
      <c r="G444" s="97"/>
    </row>
    <row r="445" spans="1:7" ht="21.75">
      <c r="A445" s="134" t="s">
        <v>322</v>
      </c>
      <c r="B445" s="115"/>
      <c r="C445" s="97"/>
      <c r="D445" s="97"/>
      <c r="E445" s="97"/>
      <c r="F445" s="97"/>
      <c r="G445" s="97"/>
    </row>
    <row r="446" spans="1:7" ht="21.75">
      <c r="A446" s="95" t="s">
        <v>327</v>
      </c>
      <c r="B446" s="137" t="s">
        <v>78</v>
      </c>
      <c r="C446" s="97">
        <v>53900</v>
      </c>
      <c r="D446" s="97"/>
      <c r="E446" s="97"/>
      <c r="F446" s="97"/>
      <c r="G446" s="97"/>
    </row>
    <row r="447" spans="1:7" ht="21.75">
      <c r="A447" s="95" t="s">
        <v>331</v>
      </c>
      <c r="B447" s="137" t="s">
        <v>78</v>
      </c>
      <c r="C447" s="97">
        <v>27841.19</v>
      </c>
      <c r="D447" s="97"/>
      <c r="E447" s="97"/>
      <c r="F447" s="97"/>
      <c r="G447" s="97"/>
    </row>
    <row r="448" spans="1:7" ht="22.5" thickBot="1">
      <c r="A448" s="95" t="s">
        <v>328</v>
      </c>
      <c r="B448" s="137" t="s">
        <v>78</v>
      </c>
      <c r="C448" s="138">
        <v>26058.81</v>
      </c>
      <c r="D448" s="97"/>
      <c r="E448" s="97"/>
      <c r="F448" s="97"/>
      <c r="G448" s="97"/>
    </row>
    <row r="449" spans="1:7" ht="22.5" thickTop="1">
      <c r="A449" s="95"/>
      <c r="B449" s="137"/>
      <c r="C449" s="97"/>
      <c r="D449" s="97"/>
      <c r="E449" s="97"/>
      <c r="F449" s="97"/>
      <c r="G449" s="97"/>
    </row>
    <row r="450" spans="1:7" ht="21.75">
      <c r="A450" s="95" t="s">
        <v>329</v>
      </c>
      <c r="B450" s="137" t="s">
        <v>78</v>
      </c>
      <c r="C450" s="97">
        <v>55877302.38</v>
      </c>
      <c r="D450" s="97"/>
      <c r="E450" s="97"/>
      <c r="F450" s="97"/>
      <c r="G450" s="97"/>
    </row>
    <row r="451" spans="1:7" ht="21.75">
      <c r="A451" s="95" t="s">
        <v>330</v>
      </c>
      <c r="B451" s="137" t="s">
        <v>78</v>
      </c>
      <c r="C451" s="97">
        <v>55851243.57</v>
      </c>
      <c r="D451" s="97"/>
      <c r="E451" s="97"/>
      <c r="F451" s="97"/>
      <c r="G451" s="97"/>
    </row>
    <row r="452" spans="1:7" ht="22.5" thickBot="1">
      <c r="A452" s="95" t="s">
        <v>332</v>
      </c>
      <c r="B452" s="115"/>
      <c r="C452" s="138">
        <f>SUM(C450-C451)</f>
        <v>26058.810000002384</v>
      </c>
      <c r="D452" s="97"/>
      <c r="E452" s="97"/>
      <c r="F452" s="97"/>
      <c r="G452" s="97"/>
    </row>
    <row r="453" spans="1:7" ht="22.5" thickTop="1">
      <c r="A453" s="95"/>
      <c r="B453" s="115"/>
      <c r="C453" s="97"/>
      <c r="D453" s="97"/>
      <c r="E453" s="97"/>
      <c r="F453" s="97"/>
      <c r="G453" s="97"/>
    </row>
    <row r="454" spans="1:7" ht="23.25">
      <c r="A454" s="145" t="s">
        <v>58</v>
      </c>
      <c r="B454" s="145"/>
      <c r="C454" s="145"/>
      <c r="D454" s="145"/>
      <c r="E454" s="145"/>
      <c r="F454" s="145"/>
      <c r="G454" s="145"/>
    </row>
    <row r="455" spans="1:7" ht="23.25">
      <c r="A455" s="145" t="s">
        <v>338</v>
      </c>
      <c r="B455" s="145"/>
      <c r="C455" s="145"/>
      <c r="D455" s="145"/>
      <c r="E455" s="145"/>
      <c r="F455" s="145"/>
      <c r="G455" s="145"/>
    </row>
    <row r="456" spans="1:7" ht="21">
      <c r="A456" s="3"/>
      <c r="B456" s="18"/>
      <c r="C456" s="4"/>
      <c r="D456" s="4"/>
      <c r="E456" s="4"/>
      <c r="F456" s="4"/>
      <c r="G456" s="4"/>
    </row>
    <row r="457" spans="1:7" ht="21.75">
      <c r="A457" s="68"/>
      <c r="B457" s="69" t="s">
        <v>78</v>
      </c>
      <c r="C457" s="146" t="s">
        <v>31</v>
      </c>
      <c r="D457" s="146"/>
      <c r="E457" s="146" t="s">
        <v>32</v>
      </c>
      <c r="F457" s="146"/>
      <c r="G457" s="71" t="s">
        <v>33</v>
      </c>
    </row>
    <row r="458" spans="1:7" ht="21.75">
      <c r="A458" s="72" t="s">
        <v>35</v>
      </c>
      <c r="B458" s="72" t="s">
        <v>79</v>
      </c>
      <c r="C458" s="73" t="s">
        <v>9</v>
      </c>
      <c r="D458" s="73" t="s">
        <v>36</v>
      </c>
      <c r="E458" s="73" t="s">
        <v>9</v>
      </c>
      <c r="F458" s="73" t="s">
        <v>36</v>
      </c>
      <c r="G458" s="73" t="s">
        <v>34</v>
      </c>
    </row>
    <row r="459" spans="1:7" ht="21.75">
      <c r="A459" s="74" t="s">
        <v>108</v>
      </c>
      <c r="B459" s="75"/>
      <c r="C459" s="76"/>
      <c r="D459" s="76"/>
      <c r="E459" s="76"/>
      <c r="F459" s="76"/>
      <c r="G459" s="76"/>
    </row>
    <row r="460" spans="1:7" ht="21.75">
      <c r="A460" s="77" t="s">
        <v>37</v>
      </c>
      <c r="B460" s="78">
        <v>409</v>
      </c>
      <c r="C460" s="79">
        <v>24047600.16</v>
      </c>
      <c r="D460" s="79">
        <f>D384+C460</f>
        <v>94416639.53</v>
      </c>
      <c r="E460" s="79">
        <v>24040325.16</v>
      </c>
      <c r="F460" s="79">
        <f>F384+E460</f>
        <v>94549089.53</v>
      </c>
      <c r="G460" s="79">
        <v>29250</v>
      </c>
    </row>
    <row r="461" spans="1:7" ht="21.75">
      <c r="A461" s="77" t="s">
        <v>39</v>
      </c>
      <c r="B461" s="80">
        <v>214</v>
      </c>
      <c r="C461" s="79">
        <v>100022.49</v>
      </c>
      <c r="D461" s="79">
        <f>D385+C461</f>
        <v>1259107.46</v>
      </c>
      <c r="E461" s="79">
        <v>106822.41</v>
      </c>
      <c r="F461" s="79">
        <f>E461+F385</f>
        <v>1258347.3299999998</v>
      </c>
      <c r="G461" s="79">
        <v>760.13</v>
      </c>
    </row>
    <row r="462" spans="1:7" ht="21.75">
      <c r="A462" s="77" t="s">
        <v>41</v>
      </c>
      <c r="B462" s="78">
        <v>365</v>
      </c>
      <c r="C462" s="79">
        <v>2593552.75</v>
      </c>
      <c r="D462" s="79">
        <f>C462+D386</f>
        <v>12366792.239999998</v>
      </c>
      <c r="E462" s="79">
        <v>2673474.75</v>
      </c>
      <c r="F462" s="79">
        <f>E462+F386</f>
        <v>12354714.239999998</v>
      </c>
      <c r="G462" s="79">
        <v>12078</v>
      </c>
    </row>
    <row r="463" spans="1:7" ht="21.75">
      <c r="A463" s="77" t="s">
        <v>271</v>
      </c>
      <c r="B463" s="69">
        <v>7</v>
      </c>
      <c r="C463" s="130">
        <v>143289.08</v>
      </c>
      <c r="D463" s="79">
        <f>C463+D387</f>
        <v>771239.8599999999</v>
      </c>
      <c r="E463" s="130">
        <v>143289.08</v>
      </c>
      <c r="F463" s="79">
        <f>E463+F387</f>
        <v>771239.8599999999</v>
      </c>
      <c r="G463" s="130"/>
    </row>
    <row r="464" spans="1:7" ht="21.75">
      <c r="A464" s="110" t="s">
        <v>44</v>
      </c>
      <c r="B464" s="85">
        <f aca="true" t="shared" si="20" ref="B464:G464">SUM(B460:B463)</f>
        <v>995</v>
      </c>
      <c r="C464" s="86">
        <f t="shared" si="20"/>
        <v>26884464.479999997</v>
      </c>
      <c r="D464" s="86">
        <f t="shared" si="20"/>
        <v>108813779.08999999</v>
      </c>
      <c r="E464" s="86">
        <f t="shared" si="20"/>
        <v>26963911.4</v>
      </c>
      <c r="F464" s="86">
        <f t="shared" si="20"/>
        <v>108933390.96</v>
      </c>
      <c r="G464" s="86">
        <f t="shared" si="20"/>
        <v>42088.130000000005</v>
      </c>
    </row>
    <row r="465" spans="1:7" ht="21.75">
      <c r="A465" s="87" t="s">
        <v>321</v>
      </c>
      <c r="B465" s="88"/>
      <c r="C465" s="89"/>
      <c r="D465" s="89"/>
      <c r="E465" s="89"/>
      <c r="F465" s="89"/>
      <c r="G465" s="89"/>
    </row>
    <row r="466" spans="1:7" ht="21.75">
      <c r="A466" s="77" t="s">
        <v>110</v>
      </c>
      <c r="B466" s="78"/>
      <c r="C466" s="79"/>
      <c r="D466" s="79"/>
      <c r="E466" s="79"/>
      <c r="F466" s="79"/>
      <c r="G466" s="79"/>
    </row>
    <row r="467" spans="1:7" ht="21.75">
      <c r="A467" s="77" t="s">
        <v>45</v>
      </c>
      <c r="B467" s="80">
        <v>1656</v>
      </c>
      <c r="C467" s="79">
        <v>631380</v>
      </c>
      <c r="D467" s="79">
        <f>C467+D391</f>
        <v>4417450</v>
      </c>
      <c r="E467" s="79">
        <v>631380</v>
      </c>
      <c r="F467" s="79">
        <f>E467+F391</f>
        <v>4417450</v>
      </c>
      <c r="G467" s="79"/>
    </row>
    <row r="468" spans="1:7" ht="21.75">
      <c r="A468" s="77" t="s">
        <v>46</v>
      </c>
      <c r="B468" s="78">
        <v>119</v>
      </c>
      <c r="C468" s="79">
        <v>36500</v>
      </c>
      <c r="D468" s="79">
        <f>C468+D392</f>
        <v>329250</v>
      </c>
      <c r="E468" s="79">
        <v>36500</v>
      </c>
      <c r="F468" s="79">
        <f>E468+F392</f>
        <v>329250</v>
      </c>
      <c r="G468" s="79"/>
    </row>
    <row r="469" spans="1:7" ht="21.75">
      <c r="A469" s="77" t="s">
        <v>99</v>
      </c>
      <c r="B469" s="78"/>
      <c r="C469" s="79"/>
      <c r="D469" s="79"/>
      <c r="E469" s="79"/>
      <c r="F469" s="79"/>
      <c r="G469" s="79"/>
    </row>
    <row r="470" spans="1:7" ht="21.75">
      <c r="A470" s="77" t="s">
        <v>100</v>
      </c>
      <c r="B470" s="78">
        <v>8</v>
      </c>
      <c r="C470" s="79">
        <v>48500</v>
      </c>
      <c r="D470" s="79">
        <f>C470+D394</f>
        <v>300500</v>
      </c>
      <c r="E470" s="79">
        <v>48500</v>
      </c>
      <c r="F470" s="79">
        <f>E470+F394</f>
        <v>300500</v>
      </c>
      <c r="G470" s="79"/>
    </row>
    <row r="471" spans="1:7" ht="21.75">
      <c r="A471" s="77" t="s">
        <v>107</v>
      </c>
      <c r="B471" s="78">
        <v>3</v>
      </c>
      <c r="C471" s="79">
        <v>1555.5</v>
      </c>
      <c r="D471" s="79">
        <f>C471+D395</f>
        <v>83280</v>
      </c>
      <c r="E471" s="79">
        <v>1555.5</v>
      </c>
      <c r="F471" s="79">
        <f>E471+F395</f>
        <v>83280</v>
      </c>
      <c r="G471" s="79"/>
    </row>
    <row r="472" spans="1:7" ht="21.75">
      <c r="A472" s="77" t="s">
        <v>48</v>
      </c>
      <c r="B472" s="78"/>
      <c r="C472" s="79"/>
      <c r="D472" s="79"/>
      <c r="E472" s="79"/>
      <c r="F472" s="79"/>
      <c r="G472" s="79"/>
    </row>
    <row r="473" spans="1:7" ht="21.75">
      <c r="A473" s="77" t="s">
        <v>49</v>
      </c>
      <c r="B473" s="80">
        <v>1048</v>
      </c>
      <c r="C473" s="79">
        <v>97940</v>
      </c>
      <c r="D473" s="79">
        <f>C473+D397</f>
        <v>724910</v>
      </c>
      <c r="E473" s="79">
        <v>97940</v>
      </c>
      <c r="F473" s="79">
        <f>E473+F397</f>
        <v>724910</v>
      </c>
      <c r="G473" s="79"/>
    </row>
    <row r="474" spans="1:7" ht="21.75">
      <c r="A474" s="77" t="s">
        <v>116</v>
      </c>
      <c r="B474" s="78">
        <v>21</v>
      </c>
      <c r="C474" s="79">
        <v>680</v>
      </c>
      <c r="D474" s="79">
        <f>C474+D398</f>
        <v>7930</v>
      </c>
      <c r="E474" s="79">
        <v>680</v>
      </c>
      <c r="F474" s="79">
        <f>E474+F398</f>
        <v>7930</v>
      </c>
      <c r="G474" s="79"/>
    </row>
    <row r="475" spans="1:7" ht="21.75">
      <c r="A475" s="77" t="s">
        <v>319</v>
      </c>
      <c r="B475" s="78"/>
      <c r="C475" s="79">
        <v>0</v>
      </c>
      <c r="D475" s="79">
        <v>10000</v>
      </c>
      <c r="E475" s="79">
        <v>0</v>
      </c>
      <c r="F475" s="79">
        <v>10000</v>
      </c>
      <c r="G475" s="79"/>
    </row>
    <row r="476" spans="1:7" ht="21.75">
      <c r="A476" s="77" t="s">
        <v>320</v>
      </c>
      <c r="B476" s="78"/>
      <c r="C476" s="79">
        <v>0</v>
      </c>
      <c r="D476" s="79">
        <v>4250</v>
      </c>
      <c r="E476" s="79">
        <v>0</v>
      </c>
      <c r="F476" s="79">
        <v>4250</v>
      </c>
      <c r="G476" s="79"/>
    </row>
    <row r="477" spans="1:7" ht="21.75">
      <c r="A477" s="77" t="s">
        <v>111</v>
      </c>
      <c r="B477" s="78"/>
      <c r="C477" s="79"/>
      <c r="D477" s="79"/>
      <c r="E477" s="79"/>
      <c r="F477" s="79"/>
      <c r="G477" s="79"/>
    </row>
    <row r="478" spans="1:7" ht="21.75">
      <c r="A478" s="77" t="s">
        <v>50</v>
      </c>
      <c r="B478" s="78"/>
      <c r="C478" s="79"/>
      <c r="D478" s="79"/>
      <c r="E478" s="79"/>
      <c r="F478" s="79"/>
      <c r="G478" s="79"/>
    </row>
    <row r="479" spans="1:7" ht="21.75">
      <c r="A479" s="77" t="s">
        <v>51</v>
      </c>
      <c r="B479" s="78">
        <v>17</v>
      </c>
      <c r="C479" s="79">
        <v>39950</v>
      </c>
      <c r="D479" s="79">
        <f>C479+D403</f>
        <v>739309</v>
      </c>
      <c r="E479" s="79">
        <v>39950</v>
      </c>
      <c r="F479" s="79">
        <f>E479+F403</f>
        <v>739309</v>
      </c>
      <c r="G479" s="79"/>
    </row>
    <row r="480" spans="1:7" ht="21.75">
      <c r="A480" s="77" t="s">
        <v>52</v>
      </c>
      <c r="B480" s="78"/>
      <c r="C480" s="79"/>
      <c r="D480" s="79"/>
      <c r="E480" s="79"/>
      <c r="F480" s="79"/>
      <c r="G480" s="79"/>
    </row>
    <row r="481" spans="1:7" ht="21.75">
      <c r="A481" s="77" t="s">
        <v>53</v>
      </c>
      <c r="B481" s="78">
        <v>9</v>
      </c>
      <c r="C481" s="79">
        <v>21875</v>
      </c>
      <c r="D481" s="79">
        <f>C481+D405</f>
        <v>152695</v>
      </c>
      <c r="E481" s="79">
        <v>21875</v>
      </c>
      <c r="F481" s="79">
        <f>E481+F405</f>
        <v>152695</v>
      </c>
      <c r="G481" s="79"/>
    </row>
    <row r="482" spans="1:7" ht="21.75">
      <c r="A482" s="77" t="s">
        <v>91</v>
      </c>
      <c r="B482" s="78"/>
      <c r="C482" s="79"/>
      <c r="D482" s="79"/>
      <c r="E482" s="79"/>
      <c r="F482" s="79"/>
      <c r="G482" s="79"/>
    </row>
    <row r="483" spans="1:7" ht="21.75">
      <c r="A483" s="77" t="s">
        <v>92</v>
      </c>
      <c r="B483" s="78">
        <v>15</v>
      </c>
      <c r="C483" s="79">
        <v>6550</v>
      </c>
      <c r="D483" s="79">
        <f>C483+D407</f>
        <v>89072</v>
      </c>
      <c r="E483" s="79">
        <v>6550</v>
      </c>
      <c r="F483" s="79">
        <f>E483+F407</f>
        <v>89072</v>
      </c>
      <c r="G483" s="79"/>
    </row>
    <row r="484" spans="1:7" ht="21.75">
      <c r="A484" s="77" t="s">
        <v>54</v>
      </c>
      <c r="B484" s="78">
        <v>3</v>
      </c>
      <c r="C484" s="79">
        <v>95</v>
      </c>
      <c r="D484" s="79">
        <f>C484+D408</f>
        <v>215</v>
      </c>
      <c r="E484" s="79">
        <v>95</v>
      </c>
      <c r="F484" s="79">
        <f>E484+F408</f>
        <v>215</v>
      </c>
      <c r="G484" s="79"/>
    </row>
    <row r="485" spans="1:7" ht="21.75">
      <c r="A485" s="77" t="s">
        <v>86</v>
      </c>
      <c r="B485" s="78">
        <v>65</v>
      </c>
      <c r="C485" s="91">
        <v>6500</v>
      </c>
      <c r="D485" s="79">
        <f>C485+D409</f>
        <v>56300</v>
      </c>
      <c r="E485" s="91">
        <v>6500</v>
      </c>
      <c r="F485" s="79">
        <f>E485+F409</f>
        <v>56300</v>
      </c>
      <c r="G485" s="79"/>
    </row>
    <row r="486" spans="1:7" ht="21.75">
      <c r="A486" s="77" t="s">
        <v>87</v>
      </c>
      <c r="B486" s="78"/>
      <c r="C486" s="91">
        <v>0</v>
      </c>
      <c r="D486" s="79">
        <f>C486+D410</f>
        <v>14000</v>
      </c>
      <c r="E486" s="91">
        <v>0</v>
      </c>
      <c r="F486" s="79">
        <f>E486+F410</f>
        <v>14000</v>
      </c>
      <c r="G486" s="79"/>
    </row>
    <row r="487" spans="1:7" ht="21.75">
      <c r="A487" s="77" t="s">
        <v>88</v>
      </c>
      <c r="B487" s="78"/>
      <c r="C487" s="79">
        <v>0</v>
      </c>
      <c r="D487" s="79">
        <f>C487+D411</f>
        <v>16500</v>
      </c>
      <c r="E487" s="79">
        <v>0</v>
      </c>
      <c r="F487" s="79">
        <f>E487+F411</f>
        <v>16500</v>
      </c>
      <c r="G487" s="79"/>
    </row>
    <row r="488" spans="1:7" ht="21.75">
      <c r="A488" s="77" t="s">
        <v>112</v>
      </c>
      <c r="B488" s="78"/>
      <c r="C488" s="79"/>
      <c r="D488" s="79"/>
      <c r="E488" s="79"/>
      <c r="F488" s="79"/>
      <c r="G488" s="79"/>
    </row>
    <row r="489" spans="1:7" ht="21.75">
      <c r="A489" s="77" t="s">
        <v>55</v>
      </c>
      <c r="B489" s="78">
        <v>663</v>
      </c>
      <c r="C489" s="79">
        <v>166111</v>
      </c>
      <c r="D489" s="79">
        <f>C489+D413</f>
        <v>966734</v>
      </c>
      <c r="E489" s="79">
        <v>166111</v>
      </c>
      <c r="F489" s="79">
        <f>E489+F413</f>
        <v>966734</v>
      </c>
      <c r="G489" s="79"/>
    </row>
    <row r="490" spans="1:7" ht="21.75">
      <c r="A490" s="77" t="s">
        <v>113</v>
      </c>
      <c r="B490" s="78"/>
      <c r="C490" s="79"/>
      <c r="D490" s="79"/>
      <c r="E490" s="79"/>
      <c r="F490" s="79"/>
      <c r="G490" s="79"/>
    </row>
    <row r="491" spans="1:7" ht="21.75">
      <c r="A491" s="77" t="s">
        <v>56</v>
      </c>
      <c r="B491" s="80">
        <v>611</v>
      </c>
      <c r="C491" s="79">
        <v>15400</v>
      </c>
      <c r="D491" s="79">
        <f>C491+D415</f>
        <v>131030</v>
      </c>
      <c r="E491" s="79">
        <v>15400</v>
      </c>
      <c r="F491" s="79">
        <f>E491+F415</f>
        <v>131030</v>
      </c>
      <c r="G491" s="79"/>
    </row>
    <row r="492" spans="1:7" ht="21.75">
      <c r="A492" s="77" t="s">
        <v>195</v>
      </c>
      <c r="B492" s="80"/>
      <c r="C492" s="79">
        <v>0</v>
      </c>
      <c r="D492" s="79">
        <f>C492+D416</f>
        <v>5550</v>
      </c>
      <c r="E492" s="79">
        <v>0</v>
      </c>
      <c r="F492" s="79">
        <f>E492+F416</f>
        <v>5550</v>
      </c>
      <c r="G492" s="79"/>
    </row>
    <row r="493" spans="1:7" ht="21.75">
      <c r="A493" s="77" t="s">
        <v>196</v>
      </c>
      <c r="B493" s="78"/>
      <c r="C493" s="91">
        <v>0</v>
      </c>
      <c r="D493" s="91">
        <v>340</v>
      </c>
      <c r="E493" s="91">
        <v>0</v>
      </c>
      <c r="F493" s="91">
        <v>340</v>
      </c>
      <c r="G493" s="79"/>
    </row>
    <row r="494" spans="1:7" ht="21.75">
      <c r="A494" s="77" t="s">
        <v>198</v>
      </c>
      <c r="B494" s="78"/>
      <c r="C494" s="79">
        <v>0</v>
      </c>
      <c r="D494" s="79">
        <f>C494+D418</f>
        <v>5667</v>
      </c>
      <c r="E494" s="79">
        <v>0</v>
      </c>
      <c r="F494" s="79">
        <f>E494+F418</f>
        <v>5667</v>
      </c>
      <c r="G494" s="79"/>
    </row>
    <row r="495" spans="1:7" ht="21.75">
      <c r="A495" s="77" t="s">
        <v>197</v>
      </c>
      <c r="B495" s="72">
        <v>8</v>
      </c>
      <c r="C495" s="94">
        <v>23700</v>
      </c>
      <c r="D495" s="83">
        <f>C495+D419</f>
        <v>107500</v>
      </c>
      <c r="E495" s="94">
        <v>23700</v>
      </c>
      <c r="F495" s="83">
        <f>E495+F419</f>
        <v>107500</v>
      </c>
      <c r="G495" s="94"/>
    </row>
    <row r="496" spans="1:7" ht="21.75">
      <c r="A496" s="54" t="s">
        <v>90</v>
      </c>
      <c r="B496" s="93">
        <f aca="true" t="shared" si="21" ref="B496:G496">SUM(B467:B495)</f>
        <v>4246</v>
      </c>
      <c r="C496" s="73">
        <f t="shared" si="21"/>
        <v>1096736.5</v>
      </c>
      <c r="D496" s="73">
        <f t="shared" si="21"/>
        <v>8162482</v>
      </c>
      <c r="E496" s="94">
        <f t="shared" si="21"/>
        <v>1096736.5</v>
      </c>
      <c r="F496" s="94">
        <f t="shared" si="21"/>
        <v>8162482</v>
      </c>
      <c r="G496" s="94">
        <f t="shared" si="21"/>
        <v>0</v>
      </c>
    </row>
    <row r="497" spans="1:7" ht="21.75">
      <c r="A497" s="147" t="s">
        <v>70</v>
      </c>
      <c r="B497" s="147"/>
      <c r="C497" s="147"/>
      <c r="D497" s="147"/>
      <c r="E497" s="147"/>
      <c r="F497" s="147"/>
      <c r="G497" s="147"/>
    </row>
    <row r="498" spans="1:7" ht="21.75">
      <c r="A498" s="98"/>
      <c r="B498" s="99"/>
      <c r="C498" s="100"/>
      <c r="D498" s="100"/>
      <c r="E498" s="100"/>
      <c r="F498" s="100"/>
      <c r="G498" s="101"/>
    </row>
    <row r="499" spans="1:7" ht="21.75">
      <c r="A499" s="68"/>
      <c r="B499" s="69" t="s">
        <v>78</v>
      </c>
      <c r="C499" s="146" t="s">
        <v>31</v>
      </c>
      <c r="D499" s="146"/>
      <c r="E499" s="146" t="s">
        <v>32</v>
      </c>
      <c r="F499" s="146"/>
      <c r="G499" s="102" t="s">
        <v>33</v>
      </c>
    </row>
    <row r="500" spans="1:7" ht="21.75">
      <c r="A500" s="72" t="s">
        <v>35</v>
      </c>
      <c r="B500" s="72" t="s">
        <v>79</v>
      </c>
      <c r="C500" s="73" t="s">
        <v>9</v>
      </c>
      <c r="D500" s="73" t="s">
        <v>36</v>
      </c>
      <c r="E500" s="73" t="s">
        <v>9</v>
      </c>
      <c r="F500" s="73" t="s">
        <v>36</v>
      </c>
      <c r="G500" s="73" t="s">
        <v>34</v>
      </c>
    </row>
    <row r="501" spans="1:7" ht="21.75">
      <c r="A501" s="74" t="s">
        <v>114</v>
      </c>
      <c r="B501" s="75"/>
      <c r="C501" s="76"/>
      <c r="D501" s="76"/>
      <c r="E501" s="76"/>
      <c r="F501" s="76"/>
      <c r="G501" s="76"/>
    </row>
    <row r="502" spans="1:7" ht="21.75">
      <c r="A502" s="77" t="s">
        <v>82</v>
      </c>
      <c r="B502" s="78">
        <v>5</v>
      </c>
      <c r="C502" s="79">
        <v>95140</v>
      </c>
      <c r="D502" s="79">
        <f>C502+D426</f>
        <v>665980</v>
      </c>
      <c r="E502" s="79">
        <v>95140</v>
      </c>
      <c r="F502" s="79">
        <f>E502+F426</f>
        <v>665980</v>
      </c>
      <c r="G502" s="79"/>
    </row>
    <row r="503" spans="1:7" ht="21.75">
      <c r="A503" s="77" t="s">
        <v>59</v>
      </c>
      <c r="B503" s="78"/>
      <c r="C503" s="91"/>
      <c r="D503" s="139"/>
      <c r="E503" s="91"/>
      <c r="F503" s="139"/>
      <c r="G503" s="79"/>
    </row>
    <row r="504" spans="1:7" ht="21.75">
      <c r="A504" s="87" t="s">
        <v>60</v>
      </c>
      <c r="B504" s="88">
        <v>1</v>
      </c>
      <c r="C504" s="89">
        <v>19199.68</v>
      </c>
      <c r="D504" s="83">
        <f>C504+D428</f>
        <v>319297.97000000003</v>
      </c>
      <c r="E504" s="89">
        <v>19199.68</v>
      </c>
      <c r="F504" s="83">
        <f>E504+F428</f>
        <v>319297.97000000003</v>
      </c>
      <c r="G504" s="89"/>
    </row>
    <row r="505" spans="1:7" ht="21.75">
      <c r="A505" s="110" t="s">
        <v>61</v>
      </c>
      <c r="B505" s="106">
        <f>SUM(B497:B504)</f>
        <v>6</v>
      </c>
      <c r="C505" s="86">
        <f>SUM(C502:C504)</f>
        <v>114339.68</v>
      </c>
      <c r="D505" s="86">
        <f>SUM(D502:D504)</f>
        <v>985277.97</v>
      </c>
      <c r="E505" s="86">
        <f>SUM(E502:E504)</f>
        <v>114339.68</v>
      </c>
      <c r="F505" s="86">
        <f>SUM(F502:F504)</f>
        <v>985277.97</v>
      </c>
      <c r="G505" s="86">
        <f>SUM(G501:G504)</f>
        <v>0</v>
      </c>
    </row>
    <row r="506" spans="1:7" ht="21.75">
      <c r="A506" s="87" t="s">
        <v>115</v>
      </c>
      <c r="B506" s="88"/>
      <c r="C506" s="89"/>
      <c r="D506" s="89"/>
      <c r="E506" s="89"/>
      <c r="F506" s="89"/>
      <c r="G506" s="89"/>
    </row>
    <row r="507" spans="1:7" ht="21.75">
      <c r="A507" s="107" t="s">
        <v>62</v>
      </c>
      <c r="B507" s="108">
        <v>5</v>
      </c>
      <c r="C507" s="109">
        <v>-1172231</v>
      </c>
      <c r="D507" s="79">
        <f>C507+D431</f>
        <v>2412516.87</v>
      </c>
      <c r="E507" s="109">
        <v>-1172231</v>
      </c>
      <c r="F507" s="79">
        <f>E507+F431</f>
        <v>2412516.87</v>
      </c>
      <c r="G507" s="79"/>
    </row>
    <row r="508" spans="1:7" ht="21.75">
      <c r="A508" s="77" t="s">
        <v>63</v>
      </c>
      <c r="B508" s="122"/>
      <c r="C508" s="109">
        <v>0</v>
      </c>
      <c r="D508" s="109">
        <v>0</v>
      </c>
      <c r="E508" s="109">
        <v>0</v>
      </c>
      <c r="F508" s="91">
        <v>0</v>
      </c>
      <c r="G508" s="79"/>
    </row>
    <row r="509" spans="1:7" ht="21.75">
      <c r="A509" s="77" t="s">
        <v>101</v>
      </c>
      <c r="B509" s="78">
        <v>165</v>
      </c>
      <c r="C509" s="79">
        <v>1331930</v>
      </c>
      <c r="D509" s="79">
        <f>C509+D433</f>
        <v>26225890.74</v>
      </c>
      <c r="E509" s="79">
        <v>1331930</v>
      </c>
      <c r="F509" s="79">
        <f>E509+F433</f>
        <v>26225890.74</v>
      </c>
      <c r="G509" s="79"/>
    </row>
    <row r="510" spans="1:7" ht="21.75">
      <c r="A510" s="77" t="s">
        <v>227</v>
      </c>
      <c r="B510" s="72">
        <v>2</v>
      </c>
      <c r="C510" s="94">
        <v>24438.19</v>
      </c>
      <c r="D510" s="83">
        <f>C510+D434</f>
        <v>214074.31</v>
      </c>
      <c r="E510" s="94">
        <v>24438.19</v>
      </c>
      <c r="F510" s="83">
        <f>E510+F434</f>
        <v>214074.31</v>
      </c>
      <c r="G510" s="94"/>
    </row>
    <row r="511" spans="1:7" ht="21.75">
      <c r="A511" s="110" t="s">
        <v>66</v>
      </c>
      <c r="B511" s="72">
        <f aca="true" t="shared" si="22" ref="B511:G511">SUM(B507:B510)</f>
        <v>172</v>
      </c>
      <c r="C511" s="73">
        <f t="shared" si="22"/>
        <v>184137.19</v>
      </c>
      <c r="D511" s="73">
        <f t="shared" si="22"/>
        <v>28852481.919999998</v>
      </c>
      <c r="E511" s="73">
        <f t="shared" si="22"/>
        <v>184137.19</v>
      </c>
      <c r="F511" s="73">
        <f t="shared" si="22"/>
        <v>28852481.919999998</v>
      </c>
      <c r="G511" s="86">
        <f t="shared" si="22"/>
        <v>0</v>
      </c>
    </row>
    <row r="512" spans="1:7" ht="21.75">
      <c r="A512" s="110" t="s">
        <v>67</v>
      </c>
      <c r="B512" s="111">
        <f aca="true" t="shared" si="23" ref="B512:G512">SUM(B464+B496+B505+B511)</f>
        <v>5419</v>
      </c>
      <c r="C512" s="70">
        <f t="shared" si="23"/>
        <v>28279677.849999998</v>
      </c>
      <c r="D512" s="70">
        <f t="shared" si="23"/>
        <v>146814020.98</v>
      </c>
      <c r="E512" s="70">
        <f t="shared" si="23"/>
        <v>28359124.77</v>
      </c>
      <c r="F512" s="70">
        <f t="shared" si="23"/>
        <v>146933632.85</v>
      </c>
      <c r="G512" s="70">
        <f t="shared" si="23"/>
        <v>42088.130000000005</v>
      </c>
    </row>
    <row r="513" spans="1:7" ht="21.75">
      <c r="A513" s="110" t="s">
        <v>174</v>
      </c>
      <c r="B513" s="106"/>
      <c r="C513" s="86">
        <v>5001.35</v>
      </c>
      <c r="D513" s="86">
        <f>C513+D437</f>
        <v>62959.03999999999</v>
      </c>
      <c r="E513" s="86">
        <v>5001.35</v>
      </c>
      <c r="F513" s="86">
        <f>E513+F437</f>
        <v>62959.03999999999</v>
      </c>
      <c r="G513" s="86"/>
    </row>
    <row r="514" spans="1:7" ht="22.5" thickBot="1">
      <c r="A514" s="112" t="s">
        <v>69</v>
      </c>
      <c r="B514" s="113">
        <f>+B512</f>
        <v>5419</v>
      </c>
      <c r="C514" s="114">
        <f>C512-C513</f>
        <v>28274676.499999996</v>
      </c>
      <c r="D514" s="114">
        <f>D512-D513</f>
        <v>146751061.94</v>
      </c>
      <c r="E514" s="114">
        <f>E512-E513</f>
        <v>28354123.419999998</v>
      </c>
      <c r="F514" s="114">
        <f>F512-F513</f>
        <v>146870673.81</v>
      </c>
      <c r="G514" s="114">
        <f>G512-G513</f>
        <v>42088.130000000005</v>
      </c>
    </row>
    <row r="515" spans="1:7" ht="22.5" thickTop="1">
      <c r="A515" s="135"/>
      <c r="B515" s="136"/>
      <c r="C515" s="97"/>
      <c r="D515" s="97"/>
      <c r="E515" s="97"/>
      <c r="F515" s="97"/>
      <c r="G515" s="97"/>
    </row>
    <row r="516" spans="1:7" ht="21.75">
      <c r="A516" s="64"/>
      <c r="B516" s="66"/>
      <c r="C516" s="97"/>
      <c r="D516" s="97" t="s">
        <v>12</v>
      </c>
      <c r="E516" s="97"/>
      <c r="F516" s="97"/>
      <c r="G516" s="97"/>
    </row>
    <row r="517" spans="1:7" ht="21.75">
      <c r="A517" s="64" t="s">
        <v>324</v>
      </c>
      <c r="B517" s="66"/>
      <c r="C517" s="97"/>
      <c r="D517" s="97" t="s">
        <v>325</v>
      </c>
      <c r="E517" s="97"/>
      <c r="F517" s="97"/>
      <c r="G517" s="97"/>
    </row>
    <row r="518" spans="1:7" ht="21.75">
      <c r="A518" s="128" t="s">
        <v>222</v>
      </c>
      <c r="B518" s="129"/>
      <c r="C518" s="67"/>
      <c r="D518" s="97" t="s">
        <v>11</v>
      </c>
      <c r="E518" s="97"/>
      <c r="F518" s="97"/>
      <c r="G518" s="97"/>
    </row>
    <row r="519" spans="1:7" ht="21.75">
      <c r="A519" s="64"/>
      <c r="B519" s="66"/>
      <c r="C519" s="67"/>
      <c r="D519" s="97" t="s">
        <v>10</v>
      </c>
      <c r="E519" s="97"/>
      <c r="F519" s="97"/>
      <c r="G519" s="97"/>
    </row>
    <row r="520" spans="1:7" ht="21.75">
      <c r="A520" s="64"/>
      <c r="B520" s="66"/>
      <c r="C520" s="67"/>
      <c r="D520" s="97"/>
      <c r="E520" s="97"/>
      <c r="F520" s="97"/>
      <c r="G520" s="97"/>
    </row>
    <row r="521" spans="1:7" ht="21.75">
      <c r="A521" s="134" t="s">
        <v>322</v>
      </c>
      <c r="B521" s="115"/>
      <c r="C521" s="97"/>
      <c r="D521" s="97"/>
      <c r="E521" s="97"/>
      <c r="F521" s="97"/>
      <c r="G521" s="97"/>
    </row>
    <row r="522" spans="1:7" ht="21.75">
      <c r="A522" s="95" t="s">
        <v>340</v>
      </c>
      <c r="B522" s="137" t="s">
        <v>78</v>
      </c>
      <c r="C522" s="97">
        <v>28274676.5</v>
      </c>
      <c r="D522" s="97"/>
      <c r="E522" s="97"/>
      <c r="F522" s="97"/>
      <c r="G522" s="97"/>
    </row>
    <row r="523" spans="1:7" ht="21.75">
      <c r="A523" s="95" t="s">
        <v>329</v>
      </c>
      <c r="B523" s="137" t="s">
        <v>78</v>
      </c>
      <c r="C523" s="97">
        <v>28250238.31</v>
      </c>
      <c r="D523" s="97"/>
      <c r="E523" s="97"/>
      <c r="F523" s="97"/>
      <c r="G523" s="97"/>
    </row>
    <row r="524" spans="1:7" ht="22.5" thickBot="1">
      <c r="A524" s="95" t="s">
        <v>341</v>
      </c>
      <c r="B524" s="115"/>
      <c r="C524" s="138">
        <f>SUM(C522-C523)</f>
        <v>24438.19000000134</v>
      </c>
      <c r="D524" s="97"/>
      <c r="E524" s="97"/>
      <c r="F524" s="97"/>
      <c r="G524" s="97"/>
    </row>
    <row r="525" spans="1:7" ht="22.5" thickTop="1">
      <c r="A525" s="64"/>
      <c r="B525" s="66"/>
      <c r="C525" s="67"/>
      <c r="D525" s="97"/>
      <c r="E525" s="97"/>
      <c r="F525" s="97"/>
      <c r="G525" s="97"/>
    </row>
    <row r="526" spans="1:7" ht="23.25">
      <c r="A526" s="145" t="s">
        <v>58</v>
      </c>
      <c r="B526" s="145"/>
      <c r="C526" s="145"/>
      <c r="D526" s="145"/>
      <c r="E526" s="145"/>
      <c r="F526" s="145"/>
      <c r="G526" s="145"/>
    </row>
    <row r="527" spans="1:7" ht="23.25">
      <c r="A527" s="145" t="s">
        <v>339</v>
      </c>
      <c r="B527" s="145"/>
      <c r="C527" s="145"/>
      <c r="D527" s="145"/>
      <c r="E527" s="145"/>
      <c r="F527" s="145"/>
      <c r="G527" s="145"/>
    </row>
    <row r="528" spans="1:7" ht="21">
      <c r="A528" s="3"/>
      <c r="B528" s="18"/>
      <c r="C528" s="4"/>
      <c r="D528" s="4"/>
      <c r="E528" s="4"/>
      <c r="F528" s="4"/>
      <c r="G528" s="4"/>
    </row>
    <row r="529" spans="1:7" ht="21.75">
      <c r="A529" s="68"/>
      <c r="B529" s="69" t="s">
        <v>78</v>
      </c>
      <c r="C529" s="146" t="s">
        <v>31</v>
      </c>
      <c r="D529" s="146"/>
      <c r="E529" s="146" t="s">
        <v>32</v>
      </c>
      <c r="F529" s="146"/>
      <c r="G529" s="71" t="s">
        <v>33</v>
      </c>
    </row>
    <row r="530" spans="1:7" ht="21.75">
      <c r="A530" s="72" t="s">
        <v>35</v>
      </c>
      <c r="B530" s="72" t="s">
        <v>79</v>
      </c>
      <c r="C530" s="73" t="s">
        <v>9</v>
      </c>
      <c r="D530" s="73" t="s">
        <v>36</v>
      </c>
      <c r="E530" s="73" t="s">
        <v>9</v>
      </c>
      <c r="F530" s="73" t="s">
        <v>36</v>
      </c>
      <c r="G530" s="73" t="s">
        <v>34</v>
      </c>
    </row>
    <row r="531" spans="1:7" ht="21.75">
      <c r="A531" s="74" t="s">
        <v>108</v>
      </c>
      <c r="B531" s="75"/>
      <c r="C531" s="76"/>
      <c r="D531" s="76"/>
      <c r="E531" s="76"/>
      <c r="F531" s="76"/>
      <c r="G531" s="76"/>
    </row>
    <row r="532" spans="1:7" ht="21.75">
      <c r="A532" s="77" t="s">
        <v>37</v>
      </c>
      <c r="B532" s="78">
        <v>318</v>
      </c>
      <c r="C532" s="79">
        <v>26051056.13</v>
      </c>
      <c r="D532" s="79">
        <v>120467695.66</v>
      </c>
      <c r="E532" s="79">
        <v>26080306.13</v>
      </c>
      <c r="F532" s="79">
        <v>120629395.66</v>
      </c>
      <c r="G532" s="79"/>
    </row>
    <row r="533" spans="1:7" ht="21.75">
      <c r="A533" s="77" t="s">
        <v>39</v>
      </c>
      <c r="B533" s="80">
        <v>245</v>
      </c>
      <c r="C533" s="79">
        <v>338184.55</v>
      </c>
      <c r="D533" s="79">
        <v>1597292.01</v>
      </c>
      <c r="E533" s="79">
        <v>338918.58</v>
      </c>
      <c r="F533" s="79">
        <v>1597265.91</v>
      </c>
      <c r="G533" s="79">
        <v>26.1</v>
      </c>
    </row>
    <row r="534" spans="1:7" ht="21.75">
      <c r="A534" s="77" t="s">
        <v>41</v>
      </c>
      <c r="B534" s="78">
        <v>211</v>
      </c>
      <c r="C534" s="79">
        <v>854721.2</v>
      </c>
      <c r="D534" s="79">
        <v>13221513.44</v>
      </c>
      <c r="E534" s="79">
        <v>866799.2</v>
      </c>
      <c r="F534" s="79">
        <v>13221513.44</v>
      </c>
      <c r="G534" s="79"/>
    </row>
    <row r="535" spans="1:7" ht="21.75">
      <c r="A535" s="77" t="s">
        <v>271</v>
      </c>
      <c r="B535" s="69">
        <v>6</v>
      </c>
      <c r="C535" s="130">
        <v>99082.17</v>
      </c>
      <c r="D535" s="79">
        <v>870322.03</v>
      </c>
      <c r="E535" s="130">
        <v>99082.17</v>
      </c>
      <c r="F535" s="79">
        <v>870322.03</v>
      </c>
      <c r="G535" s="130"/>
    </row>
    <row r="536" spans="1:7" ht="21.75">
      <c r="A536" s="110" t="s">
        <v>44</v>
      </c>
      <c r="B536" s="85">
        <f aca="true" t="shared" si="24" ref="B536:G536">SUM(B532:B535)</f>
        <v>780</v>
      </c>
      <c r="C536" s="86">
        <f t="shared" si="24"/>
        <v>27343044.05</v>
      </c>
      <c r="D536" s="86">
        <f t="shared" si="24"/>
        <v>136156823.14000002</v>
      </c>
      <c r="E536" s="86">
        <f t="shared" si="24"/>
        <v>27385106.08</v>
      </c>
      <c r="F536" s="86">
        <f t="shared" si="24"/>
        <v>136318497.04</v>
      </c>
      <c r="G536" s="86">
        <f t="shared" si="24"/>
        <v>26.1</v>
      </c>
    </row>
    <row r="537" spans="1:7" ht="21.75">
      <c r="A537" s="87" t="s">
        <v>321</v>
      </c>
      <c r="B537" s="88"/>
      <c r="C537" s="89"/>
      <c r="D537" s="89"/>
      <c r="E537" s="89"/>
      <c r="F537" s="89"/>
      <c r="G537" s="89"/>
    </row>
    <row r="538" spans="1:7" ht="21.75">
      <c r="A538" s="77" t="s">
        <v>110</v>
      </c>
      <c r="B538" s="78"/>
      <c r="C538" s="79"/>
      <c r="D538" s="79"/>
      <c r="E538" s="79"/>
      <c r="F538" s="79"/>
      <c r="G538" s="79"/>
    </row>
    <row r="539" spans="1:7" ht="21.75">
      <c r="A539" s="77" t="s">
        <v>45</v>
      </c>
      <c r="B539" s="80">
        <v>2062</v>
      </c>
      <c r="C539" s="79">
        <v>767160</v>
      </c>
      <c r="D539" s="79">
        <v>5184610</v>
      </c>
      <c r="E539" s="79">
        <v>767160</v>
      </c>
      <c r="F539" s="79">
        <v>5184610</v>
      </c>
      <c r="G539" s="79"/>
    </row>
    <row r="540" spans="1:7" ht="21.75">
      <c r="A540" s="77" t="s">
        <v>46</v>
      </c>
      <c r="B540" s="78">
        <v>150</v>
      </c>
      <c r="C540" s="79">
        <v>45250</v>
      </c>
      <c r="D540" s="79">
        <v>374500</v>
      </c>
      <c r="E540" s="79">
        <v>45250</v>
      </c>
      <c r="F540" s="79">
        <v>374500</v>
      </c>
      <c r="G540" s="79"/>
    </row>
    <row r="541" spans="1:7" ht="21.75">
      <c r="A541" s="77" t="s">
        <v>99</v>
      </c>
      <c r="B541" s="78"/>
      <c r="C541" s="79"/>
      <c r="D541" s="79"/>
      <c r="E541" s="79"/>
      <c r="F541" s="79"/>
      <c r="G541" s="79"/>
    </row>
    <row r="542" spans="1:7" ht="21.75">
      <c r="A542" s="77" t="s">
        <v>100</v>
      </c>
      <c r="B542" s="78">
        <v>11</v>
      </c>
      <c r="C542" s="79">
        <v>58750</v>
      </c>
      <c r="D542" s="79">
        <v>359250</v>
      </c>
      <c r="E542" s="79">
        <v>58750</v>
      </c>
      <c r="F542" s="79">
        <v>359250</v>
      </c>
      <c r="G542" s="79"/>
    </row>
    <row r="543" spans="1:7" ht="21.75">
      <c r="A543" s="77" t="s">
        <v>107</v>
      </c>
      <c r="B543" s="78">
        <v>14</v>
      </c>
      <c r="C543" s="79">
        <v>16749.5</v>
      </c>
      <c r="D543" s="79">
        <v>100029.5</v>
      </c>
      <c r="E543" s="79">
        <v>16749.5</v>
      </c>
      <c r="F543" s="79">
        <v>100029.5</v>
      </c>
      <c r="G543" s="79"/>
    </row>
    <row r="544" spans="1:7" ht="21.75">
      <c r="A544" s="77" t="s">
        <v>48</v>
      </c>
      <c r="B544" s="78"/>
      <c r="C544" s="79"/>
      <c r="D544" s="79"/>
      <c r="E544" s="79"/>
      <c r="F544" s="79"/>
      <c r="G544" s="79"/>
    </row>
    <row r="545" spans="1:7" ht="21.75">
      <c r="A545" s="77" t="s">
        <v>49</v>
      </c>
      <c r="B545" s="80">
        <v>1451</v>
      </c>
      <c r="C545" s="79">
        <v>135600</v>
      </c>
      <c r="D545" s="79">
        <v>860510</v>
      </c>
      <c r="E545" s="79">
        <v>135600</v>
      </c>
      <c r="F545" s="79">
        <v>860510</v>
      </c>
      <c r="G545" s="79"/>
    </row>
    <row r="546" spans="1:7" ht="21.75">
      <c r="A546" s="77" t="s">
        <v>116</v>
      </c>
      <c r="B546" s="78">
        <v>24</v>
      </c>
      <c r="C546" s="79">
        <v>1040</v>
      </c>
      <c r="D546" s="79">
        <v>8970</v>
      </c>
      <c r="E546" s="79">
        <v>1040</v>
      </c>
      <c r="F546" s="79">
        <v>8970</v>
      </c>
      <c r="G546" s="79"/>
    </row>
    <row r="547" spans="1:7" ht="21.75">
      <c r="A547" s="77" t="s">
        <v>319</v>
      </c>
      <c r="B547" s="78"/>
      <c r="C547" s="79">
        <v>0</v>
      </c>
      <c r="D547" s="79">
        <v>10000</v>
      </c>
      <c r="E547" s="79">
        <v>0</v>
      </c>
      <c r="F547" s="79">
        <v>10000</v>
      </c>
      <c r="G547" s="79"/>
    </row>
    <row r="548" spans="1:7" ht="21.75">
      <c r="A548" s="77" t="s">
        <v>320</v>
      </c>
      <c r="B548" s="78">
        <v>1</v>
      </c>
      <c r="C548" s="79">
        <v>375</v>
      </c>
      <c r="D548" s="79">
        <v>4625</v>
      </c>
      <c r="E548" s="79">
        <v>375</v>
      </c>
      <c r="F548" s="79">
        <v>4625</v>
      </c>
      <c r="G548" s="79"/>
    </row>
    <row r="549" spans="1:7" ht="21.75">
      <c r="A549" s="77" t="s">
        <v>111</v>
      </c>
      <c r="B549" s="78"/>
      <c r="C549" s="79"/>
      <c r="D549" s="79"/>
      <c r="E549" s="79"/>
      <c r="F549" s="79"/>
      <c r="G549" s="79"/>
    </row>
    <row r="550" spans="1:7" ht="21.75">
      <c r="A550" s="77" t="s">
        <v>50</v>
      </c>
      <c r="B550" s="78"/>
      <c r="C550" s="79"/>
      <c r="D550" s="79"/>
      <c r="E550" s="79"/>
      <c r="F550" s="79"/>
      <c r="G550" s="79"/>
    </row>
    <row r="551" spans="1:7" ht="21.75">
      <c r="A551" s="77" t="s">
        <v>51</v>
      </c>
      <c r="B551" s="78">
        <v>49</v>
      </c>
      <c r="C551" s="79">
        <v>97835</v>
      </c>
      <c r="D551" s="79">
        <v>837144</v>
      </c>
      <c r="E551" s="79">
        <v>97435</v>
      </c>
      <c r="F551" s="79">
        <v>836744</v>
      </c>
      <c r="G551" s="79">
        <v>400</v>
      </c>
    </row>
    <row r="552" spans="1:7" ht="21.75">
      <c r="A552" s="77" t="s">
        <v>52</v>
      </c>
      <c r="B552" s="78"/>
      <c r="C552" s="79"/>
      <c r="D552" s="79"/>
      <c r="E552" s="79"/>
      <c r="F552" s="79"/>
      <c r="G552" s="79"/>
    </row>
    <row r="553" spans="1:7" ht="21.75">
      <c r="A553" s="77" t="s">
        <v>53</v>
      </c>
      <c r="B553" s="78">
        <v>9</v>
      </c>
      <c r="C553" s="79">
        <v>20885</v>
      </c>
      <c r="D553" s="79">
        <v>173580</v>
      </c>
      <c r="E553" s="79">
        <v>20885</v>
      </c>
      <c r="F553" s="79">
        <v>173580</v>
      </c>
      <c r="G553" s="79"/>
    </row>
    <row r="554" spans="1:7" ht="21.75">
      <c r="A554" s="77" t="s">
        <v>91</v>
      </c>
      <c r="B554" s="78"/>
      <c r="C554" s="79"/>
      <c r="D554" s="79"/>
      <c r="E554" s="79"/>
      <c r="F554" s="79"/>
      <c r="G554" s="79"/>
    </row>
    <row r="555" spans="1:7" ht="21.75">
      <c r="A555" s="77" t="s">
        <v>92</v>
      </c>
      <c r="B555" s="78">
        <v>26</v>
      </c>
      <c r="C555" s="79">
        <v>11205</v>
      </c>
      <c r="D555" s="79">
        <v>100277</v>
      </c>
      <c r="E555" s="79">
        <v>11205</v>
      </c>
      <c r="F555" s="79">
        <v>100277</v>
      </c>
      <c r="G555" s="79"/>
    </row>
    <row r="556" spans="1:7" ht="21.75">
      <c r="A556" s="77" t="s">
        <v>54</v>
      </c>
      <c r="B556" s="78"/>
      <c r="C556" s="79">
        <v>0</v>
      </c>
      <c r="D556" s="79">
        <v>215</v>
      </c>
      <c r="E556" s="79">
        <v>0</v>
      </c>
      <c r="F556" s="79">
        <v>215</v>
      </c>
      <c r="G556" s="79"/>
    </row>
    <row r="557" spans="1:7" ht="21.75">
      <c r="A557" s="77" t="s">
        <v>86</v>
      </c>
      <c r="B557" s="78">
        <v>31</v>
      </c>
      <c r="C557" s="91">
        <v>3100</v>
      </c>
      <c r="D557" s="79">
        <v>59400</v>
      </c>
      <c r="E557" s="91">
        <v>3100</v>
      </c>
      <c r="F557" s="79">
        <v>59400</v>
      </c>
      <c r="G557" s="79"/>
    </row>
    <row r="558" spans="1:7" ht="21.75">
      <c r="A558" s="77" t="s">
        <v>87</v>
      </c>
      <c r="B558" s="78"/>
      <c r="C558" s="91">
        <v>0</v>
      </c>
      <c r="D558" s="79">
        <v>14000</v>
      </c>
      <c r="E558" s="91">
        <v>0</v>
      </c>
      <c r="F558" s="79">
        <v>14000</v>
      </c>
      <c r="G558" s="79"/>
    </row>
    <row r="559" spans="1:7" ht="21.75">
      <c r="A559" s="77" t="s">
        <v>88</v>
      </c>
      <c r="B559" s="78"/>
      <c r="C559" s="79">
        <v>0</v>
      </c>
      <c r="D559" s="79">
        <v>16500</v>
      </c>
      <c r="E559" s="79">
        <v>0</v>
      </c>
      <c r="F559" s="79">
        <v>16500</v>
      </c>
      <c r="G559" s="79"/>
    </row>
    <row r="560" spans="1:7" ht="21.75">
      <c r="A560" s="77" t="s">
        <v>112</v>
      </c>
      <c r="B560" s="78"/>
      <c r="C560" s="79"/>
      <c r="D560" s="79"/>
      <c r="E560" s="79"/>
      <c r="F560" s="79"/>
      <c r="G560" s="79"/>
    </row>
    <row r="561" spans="1:7" ht="21.75">
      <c r="A561" s="77" t="s">
        <v>55</v>
      </c>
      <c r="B561" s="78">
        <v>648</v>
      </c>
      <c r="C561" s="79">
        <v>167762</v>
      </c>
      <c r="D561" s="79">
        <v>1134496</v>
      </c>
      <c r="E561" s="79">
        <v>167682</v>
      </c>
      <c r="F561" s="79">
        <v>1134416</v>
      </c>
      <c r="G561" s="79">
        <v>80</v>
      </c>
    </row>
    <row r="562" spans="1:7" ht="21.75">
      <c r="A562" s="77" t="s">
        <v>113</v>
      </c>
      <c r="B562" s="78"/>
      <c r="C562" s="79"/>
      <c r="D562" s="79"/>
      <c r="E562" s="79"/>
      <c r="F562" s="79"/>
      <c r="G562" s="79"/>
    </row>
    <row r="563" spans="1:7" ht="21.75">
      <c r="A563" s="77" t="s">
        <v>56</v>
      </c>
      <c r="B563" s="80">
        <v>844</v>
      </c>
      <c r="C563" s="79">
        <v>24320</v>
      </c>
      <c r="D563" s="79">
        <v>155350</v>
      </c>
      <c r="E563" s="79">
        <v>24320</v>
      </c>
      <c r="F563" s="79">
        <v>155350</v>
      </c>
      <c r="G563" s="79"/>
    </row>
    <row r="564" spans="1:7" ht="21.75">
      <c r="A564" s="77" t="s">
        <v>195</v>
      </c>
      <c r="B564" s="80"/>
      <c r="C564" s="79">
        <v>0</v>
      </c>
      <c r="D564" s="79">
        <v>5550</v>
      </c>
      <c r="E564" s="79">
        <v>0</v>
      </c>
      <c r="F564" s="79">
        <v>5550</v>
      </c>
      <c r="G564" s="79"/>
    </row>
    <row r="565" spans="1:7" ht="21.75">
      <c r="A565" s="77" t="s">
        <v>196</v>
      </c>
      <c r="B565" s="78"/>
      <c r="C565" s="91">
        <v>0</v>
      </c>
      <c r="D565" s="91">
        <v>340</v>
      </c>
      <c r="E565" s="91">
        <v>0</v>
      </c>
      <c r="F565" s="91">
        <v>340</v>
      </c>
      <c r="G565" s="79"/>
    </row>
    <row r="566" spans="1:7" ht="21.75">
      <c r="A566" s="77" t="s">
        <v>198</v>
      </c>
      <c r="B566" s="78"/>
      <c r="C566" s="79">
        <v>0</v>
      </c>
      <c r="D566" s="79">
        <v>5667</v>
      </c>
      <c r="E566" s="79">
        <v>0</v>
      </c>
      <c r="F566" s="79">
        <v>5667</v>
      </c>
      <c r="G566" s="79"/>
    </row>
    <row r="567" spans="1:7" ht="21.75">
      <c r="A567" s="77" t="s">
        <v>197</v>
      </c>
      <c r="B567" s="72">
        <v>7</v>
      </c>
      <c r="C567" s="94">
        <v>14900</v>
      </c>
      <c r="D567" s="83">
        <v>122400</v>
      </c>
      <c r="E567" s="94">
        <v>14900</v>
      </c>
      <c r="F567" s="83">
        <v>122400</v>
      </c>
      <c r="G567" s="94"/>
    </row>
    <row r="568" spans="1:7" ht="21.75">
      <c r="A568" s="54" t="s">
        <v>90</v>
      </c>
      <c r="B568" s="93">
        <f aca="true" t="shared" si="25" ref="B568:G568">SUM(B539:B567)</f>
        <v>5327</v>
      </c>
      <c r="C568" s="73">
        <f t="shared" si="25"/>
        <v>1364931.5</v>
      </c>
      <c r="D568" s="73">
        <f t="shared" si="25"/>
        <v>9527413.5</v>
      </c>
      <c r="E568" s="94">
        <f t="shared" si="25"/>
        <v>1364451.5</v>
      </c>
      <c r="F568" s="94">
        <f t="shared" si="25"/>
        <v>9526933.5</v>
      </c>
      <c r="G568" s="94">
        <f t="shared" si="25"/>
        <v>480</v>
      </c>
    </row>
    <row r="569" spans="1:7" ht="21.75">
      <c r="A569" s="147" t="s">
        <v>70</v>
      </c>
      <c r="B569" s="147"/>
      <c r="C569" s="147"/>
      <c r="D569" s="147"/>
      <c r="E569" s="147"/>
      <c r="F569" s="147"/>
      <c r="G569" s="147"/>
    </row>
    <row r="570" spans="1:7" ht="21.75">
      <c r="A570" s="98"/>
      <c r="B570" s="99"/>
      <c r="C570" s="100"/>
      <c r="D570" s="100"/>
      <c r="E570" s="100"/>
      <c r="F570" s="100"/>
      <c r="G570" s="101"/>
    </row>
    <row r="571" spans="1:7" ht="21.75">
      <c r="A571" s="68"/>
      <c r="B571" s="69" t="s">
        <v>78</v>
      </c>
      <c r="C571" s="146" t="s">
        <v>31</v>
      </c>
      <c r="D571" s="146"/>
      <c r="E571" s="146" t="s">
        <v>32</v>
      </c>
      <c r="F571" s="146"/>
      <c r="G571" s="102" t="s">
        <v>33</v>
      </c>
    </row>
    <row r="572" spans="1:7" ht="21.75">
      <c r="A572" s="72" t="s">
        <v>35</v>
      </c>
      <c r="B572" s="72" t="s">
        <v>79</v>
      </c>
      <c r="C572" s="73" t="s">
        <v>9</v>
      </c>
      <c r="D572" s="73" t="s">
        <v>36</v>
      </c>
      <c r="E572" s="73" t="s">
        <v>9</v>
      </c>
      <c r="F572" s="73" t="s">
        <v>36</v>
      </c>
      <c r="G572" s="73" t="s">
        <v>34</v>
      </c>
    </row>
    <row r="573" spans="1:7" ht="21.75">
      <c r="A573" s="74" t="s">
        <v>114</v>
      </c>
      <c r="B573" s="75"/>
      <c r="C573" s="76"/>
      <c r="D573" s="76"/>
      <c r="E573" s="76"/>
      <c r="F573" s="76"/>
      <c r="G573" s="76"/>
    </row>
    <row r="574" spans="1:7" ht="21.75">
      <c r="A574" s="77" t="s">
        <v>82</v>
      </c>
      <c r="B574" s="78">
        <v>7</v>
      </c>
      <c r="C574" s="79">
        <v>95781</v>
      </c>
      <c r="D574" s="79">
        <v>761761</v>
      </c>
      <c r="E574" s="79">
        <v>95781</v>
      </c>
      <c r="F574" s="79">
        <v>761761</v>
      </c>
      <c r="G574" s="79"/>
    </row>
    <row r="575" spans="1:7" ht="21.75">
      <c r="A575" s="77" t="s">
        <v>59</v>
      </c>
      <c r="B575" s="78"/>
      <c r="C575" s="91"/>
      <c r="D575" s="139"/>
      <c r="E575" s="91"/>
      <c r="F575" s="139"/>
      <c r="G575" s="79"/>
    </row>
    <row r="576" spans="1:7" ht="21.75">
      <c r="A576" s="87" t="s">
        <v>60</v>
      </c>
      <c r="B576" s="88">
        <v>1</v>
      </c>
      <c r="C576" s="89">
        <v>6532.52</v>
      </c>
      <c r="D576" s="83">
        <v>325830.49</v>
      </c>
      <c r="E576" s="89">
        <v>6532.52</v>
      </c>
      <c r="F576" s="83">
        <v>325830.49</v>
      </c>
      <c r="G576" s="89"/>
    </row>
    <row r="577" spans="1:7" ht="21.75">
      <c r="A577" s="110" t="s">
        <v>61</v>
      </c>
      <c r="B577" s="106">
        <f>SUM(B569:B576)</f>
        <v>8</v>
      </c>
      <c r="C577" s="86">
        <f>SUM(C574:C576)</f>
        <v>102313.52</v>
      </c>
      <c r="D577" s="86">
        <f>SUM(D574:D576)</f>
        <v>1087591.49</v>
      </c>
      <c r="E577" s="86">
        <f>SUM(E574:E576)</f>
        <v>102313.52</v>
      </c>
      <c r="F577" s="86">
        <f>SUM(F574:F576)</f>
        <v>1087591.49</v>
      </c>
      <c r="G577" s="86">
        <f>SUM(G573:G576)</f>
        <v>0</v>
      </c>
    </row>
    <row r="578" spans="1:7" ht="21.75">
      <c r="A578" s="87" t="s">
        <v>115</v>
      </c>
      <c r="B578" s="88"/>
      <c r="C578" s="89"/>
      <c r="D578" s="89"/>
      <c r="E578" s="89"/>
      <c r="F578" s="89"/>
      <c r="G578" s="89"/>
    </row>
    <row r="579" spans="1:7" ht="21.75">
      <c r="A579" s="107" t="s">
        <v>62</v>
      </c>
      <c r="B579" s="108">
        <v>5</v>
      </c>
      <c r="C579" s="109">
        <v>3300</v>
      </c>
      <c r="D579" s="79">
        <v>2415816.87</v>
      </c>
      <c r="E579" s="109">
        <v>3300</v>
      </c>
      <c r="F579" s="79">
        <v>2415816.87</v>
      </c>
      <c r="G579" s="79"/>
    </row>
    <row r="580" spans="1:7" ht="21.75">
      <c r="A580" s="77" t="s">
        <v>63</v>
      </c>
      <c r="B580" s="122">
        <v>38</v>
      </c>
      <c r="C580" s="109">
        <v>58800</v>
      </c>
      <c r="D580" s="109">
        <v>58800</v>
      </c>
      <c r="E580" s="109">
        <v>58800</v>
      </c>
      <c r="F580" s="91">
        <v>58800</v>
      </c>
      <c r="G580" s="79"/>
    </row>
    <row r="581" spans="1:7" ht="21.75">
      <c r="A581" s="77" t="s">
        <v>101</v>
      </c>
      <c r="B581" s="78">
        <v>187</v>
      </c>
      <c r="C581" s="79">
        <v>138283</v>
      </c>
      <c r="D581" s="79">
        <v>26364173.74</v>
      </c>
      <c r="E581" s="79">
        <v>138283</v>
      </c>
      <c r="F581" s="79">
        <v>26364173.74</v>
      </c>
      <c r="G581" s="79"/>
    </row>
    <row r="582" spans="1:7" ht="21.75">
      <c r="A582" s="77" t="s">
        <v>227</v>
      </c>
      <c r="B582" s="72">
        <v>2</v>
      </c>
      <c r="C582" s="94">
        <v>21871.85</v>
      </c>
      <c r="D582" s="83">
        <v>235946.16</v>
      </c>
      <c r="E582" s="94">
        <v>21871.85</v>
      </c>
      <c r="F582" s="83">
        <v>235946.16</v>
      </c>
      <c r="G582" s="94"/>
    </row>
    <row r="583" spans="1:7" ht="21.75">
      <c r="A583" s="110" t="s">
        <v>66</v>
      </c>
      <c r="B583" s="72">
        <f aca="true" t="shared" si="26" ref="B583:G583">SUM(B579:B582)</f>
        <v>232</v>
      </c>
      <c r="C583" s="73">
        <f t="shared" si="26"/>
        <v>222254.85</v>
      </c>
      <c r="D583" s="73">
        <f t="shared" si="26"/>
        <v>29074736.77</v>
      </c>
      <c r="E583" s="73">
        <f t="shared" si="26"/>
        <v>222254.85</v>
      </c>
      <c r="F583" s="73">
        <f t="shared" si="26"/>
        <v>29074736.77</v>
      </c>
      <c r="G583" s="86">
        <f t="shared" si="26"/>
        <v>0</v>
      </c>
    </row>
    <row r="584" spans="1:7" ht="21.75">
      <c r="A584" s="110" t="s">
        <v>67</v>
      </c>
      <c r="B584" s="111">
        <f aca="true" t="shared" si="27" ref="B584:G584">SUM(B536+B568+B577+B583)</f>
        <v>6347</v>
      </c>
      <c r="C584" s="70">
        <f t="shared" si="27"/>
        <v>29032543.92</v>
      </c>
      <c r="D584" s="70">
        <f t="shared" si="27"/>
        <v>175846564.90000004</v>
      </c>
      <c r="E584" s="70">
        <f t="shared" si="27"/>
        <v>29074125.95</v>
      </c>
      <c r="F584" s="70">
        <f t="shared" si="27"/>
        <v>176007758.8</v>
      </c>
      <c r="G584" s="70">
        <f t="shared" si="27"/>
        <v>506.1</v>
      </c>
    </row>
    <row r="585" spans="1:7" ht="21.75">
      <c r="A585" s="110" t="s">
        <v>174</v>
      </c>
      <c r="B585" s="106"/>
      <c r="C585" s="86">
        <v>16909.29</v>
      </c>
      <c r="D585" s="86">
        <v>79868.33</v>
      </c>
      <c r="E585" s="86">
        <v>16909.29</v>
      </c>
      <c r="F585" s="86">
        <v>79868.33</v>
      </c>
      <c r="G585" s="86"/>
    </row>
    <row r="586" spans="1:7" ht="22.5" thickBot="1">
      <c r="A586" s="112" t="s">
        <v>69</v>
      </c>
      <c r="B586" s="113">
        <f>+B584</f>
        <v>6347</v>
      </c>
      <c r="C586" s="114">
        <f>C584-C585</f>
        <v>29015634.630000003</v>
      </c>
      <c r="D586" s="114">
        <f>D584-D585</f>
        <v>175766696.57000002</v>
      </c>
      <c r="E586" s="114">
        <f>E584-E585</f>
        <v>29057216.66</v>
      </c>
      <c r="F586" s="114">
        <f>F584-F585</f>
        <v>175927890.47</v>
      </c>
      <c r="G586" s="114">
        <f>G584-G585</f>
        <v>506.1</v>
      </c>
    </row>
    <row r="587" spans="1:7" ht="22.5" thickTop="1">
      <c r="A587" s="135"/>
      <c r="B587" s="136"/>
      <c r="C587" s="97"/>
      <c r="D587" s="97"/>
      <c r="E587" s="97"/>
      <c r="F587" s="97"/>
      <c r="G587" s="97"/>
    </row>
    <row r="588" spans="1:7" ht="21.75">
      <c r="A588" s="64"/>
      <c r="B588" s="66"/>
      <c r="C588" s="97"/>
      <c r="D588" s="97" t="s">
        <v>12</v>
      </c>
      <c r="E588" s="97"/>
      <c r="F588" s="97"/>
      <c r="G588" s="97"/>
    </row>
    <row r="589" spans="1:7" ht="21.75">
      <c r="A589" s="64" t="s">
        <v>324</v>
      </c>
      <c r="B589" s="66"/>
      <c r="C589" s="97"/>
      <c r="D589" s="97" t="s">
        <v>325</v>
      </c>
      <c r="E589" s="97"/>
      <c r="F589" s="97"/>
      <c r="G589" s="97"/>
    </row>
    <row r="590" spans="1:7" ht="21.75">
      <c r="A590" s="128" t="s">
        <v>222</v>
      </c>
      <c r="B590" s="129"/>
      <c r="C590" s="67"/>
      <c r="D590" s="97" t="s">
        <v>11</v>
      </c>
      <c r="E590" s="97"/>
      <c r="F590" s="97"/>
      <c r="G590" s="97"/>
    </row>
    <row r="591" spans="1:7" ht="21.75">
      <c r="A591" s="64"/>
      <c r="B591" s="66"/>
      <c r="C591" s="67"/>
      <c r="D591" s="97" t="s">
        <v>10</v>
      </c>
      <c r="E591" s="97"/>
      <c r="F591" s="97"/>
      <c r="G591" s="97"/>
    </row>
    <row r="592" spans="1:7" ht="21.75">
      <c r="A592" s="64"/>
      <c r="B592" s="66"/>
      <c r="C592" s="67"/>
      <c r="D592" s="97"/>
      <c r="E592" s="97"/>
      <c r="F592" s="97"/>
      <c r="G592" s="97"/>
    </row>
    <row r="593" spans="1:7" ht="21.75">
      <c r="A593" s="134" t="s">
        <v>322</v>
      </c>
      <c r="B593" s="115"/>
      <c r="C593" s="97"/>
      <c r="D593" s="97"/>
      <c r="E593" s="97"/>
      <c r="F593" s="97"/>
      <c r="G593" s="97"/>
    </row>
    <row r="594" spans="1:7" ht="21.75">
      <c r="A594" s="95" t="s">
        <v>340</v>
      </c>
      <c r="B594" s="137" t="s">
        <v>78</v>
      </c>
      <c r="C594" s="97">
        <v>29015634.63</v>
      </c>
      <c r="D594" s="97"/>
      <c r="E594" s="97"/>
      <c r="F594" s="97"/>
      <c r="G594" s="97"/>
    </row>
    <row r="595" spans="1:7" ht="21.75">
      <c r="A595" s="95" t="s">
        <v>329</v>
      </c>
      <c r="B595" s="137" t="s">
        <v>78</v>
      </c>
      <c r="C595" s="97">
        <v>28993762.78</v>
      </c>
      <c r="D595" s="97"/>
      <c r="E595" s="97"/>
      <c r="F595" s="97"/>
      <c r="G595" s="97"/>
    </row>
    <row r="596" spans="1:7" ht="22.5" thickBot="1">
      <c r="A596" s="95" t="s">
        <v>341</v>
      </c>
      <c r="B596" s="115"/>
      <c r="C596" s="138">
        <f>SUM(C594-C595)</f>
        <v>21871.849999997765</v>
      </c>
      <c r="D596" s="97"/>
      <c r="E596" s="97"/>
      <c r="F596" s="97"/>
      <c r="G596" s="97"/>
    </row>
    <row r="597" spans="1:7" ht="22.5" thickTop="1">
      <c r="A597" s="64"/>
      <c r="B597" s="66"/>
      <c r="C597" s="67"/>
      <c r="D597" s="97"/>
      <c r="E597" s="97"/>
      <c r="F597" s="97"/>
      <c r="G597" s="97"/>
    </row>
    <row r="598" spans="1:7" ht="23.25">
      <c r="A598" s="145" t="s">
        <v>58</v>
      </c>
      <c r="B598" s="145"/>
      <c r="C598" s="145"/>
      <c r="D598" s="145"/>
      <c r="E598" s="145"/>
      <c r="F598" s="145"/>
      <c r="G598" s="145"/>
    </row>
    <row r="599" spans="1:7" ht="23.25">
      <c r="A599" s="145" t="s">
        <v>342</v>
      </c>
      <c r="B599" s="145"/>
      <c r="C599" s="145"/>
      <c r="D599" s="145"/>
      <c r="E599" s="145"/>
      <c r="F599" s="145"/>
      <c r="G599" s="145"/>
    </row>
    <row r="600" spans="1:7" ht="21">
      <c r="A600" s="3"/>
      <c r="B600" s="18"/>
      <c r="C600" s="4"/>
      <c r="D600" s="4"/>
      <c r="E600" s="4"/>
      <c r="F600" s="4"/>
      <c r="G600" s="4"/>
    </row>
    <row r="601" spans="1:7" ht="21.75">
      <c r="A601" s="68"/>
      <c r="B601" s="69" t="s">
        <v>78</v>
      </c>
      <c r="C601" s="146" t="s">
        <v>31</v>
      </c>
      <c r="D601" s="146"/>
      <c r="E601" s="146" t="s">
        <v>32</v>
      </c>
      <c r="F601" s="146"/>
      <c r="G601" s="71" t="s">
        <v>33</v>
      </c>
    </row>
    <row r="602" spans="1:7" ht="21.75">
      <c r="A602" s="72" t="s">
        <v>35</v>
      </c>
      <c r="B602" s="72" t="s">
        <v>79</v>
      </c>
      <c r="C602" s="73" t="s">
        <v>9</v>
      </c>
      <c r="D602" s="73" t="s">
        <v>36</v>
      </c>
      <c r="E602" s="73" t="s">
        <v>9</v>
      </c>
      <c r="F602" s="73" t="s">
        <v>36</v>
      </c>
      <c r="G602" s="73" t="s">
        <v>34</v>
      </c>
    </row>
    <row r="603" spans="1:7" ht="21.75">
      <c r="A603" s="74" t="s">
        <v>108</v>
      </c>
      <c r="B603" s="75"/>
      <c r="C603" s="76"/>
      <c r="D603" s="76"/>
      <c r="E603" s="76"/>
      <c r="F603" s="76"/>
      <c r="G603" s="76"/>
    </row>
    <row r="604" spans="1:7" ht="21.75">
      <c r="A604" s="77" t="s">
        <v>37</v>
      </c>
      <c r="B604" s="78">
        <v>222</v>
      </c>
      <c r="C604" s="79">
        <v>42243390</v>
      </c>
      <c r="D604" s="79">
        <v>162711085.66</v>
      </c>
      <c r="E604" s="79">
        <v>42238952.5</v>
      </c>
      <c r="F604" s="79">
        <v>162868348.16</v>
      </c>
      <c r="G604" s="79">
        <v>4437.5</v>
      </c>
    </row>
    <row r="605" spans="1:7" ht="21.75">
      <c r="A605" s="77" t="s">
        <v>39</v>
      </c>
      <c r="B605" s="80">
        <v>68</v>
      </c>
      <c r="C605" s="79">
        <v>28763.77</v>
      </c>
      <c r="D605" s="79">
        <v>1626055.78</v>
      </c>
      <c r="E605" s="79">
        <v>28789.87</v>
      </c>
      <c r="F605" s="79">
        <v>1626055.78</v>
      </c>
      <c r="G605" s="79"/>
    </row>
    <row r="606" spans="1:7" ht="21.75">
      <c r="A606" s="77" t="s">
        <v>41</v>
      </c>
      <c r="B606" s="78">
        <v>102</v>
      </c>
      <c r="C606" s="79">
        <v>509151.03</v>
      </c>
      <c r="D606" s="79">
        <v>13730664.47</v>
      </c>
      <c r="E606" s="79">
        <v>509151.03</v>
      </c>
      <c r="F606" s="79">
        <v>13730664.47</v>
      </c>
      <c r="G606" s="79"/>
    </row>
    <row r="607" spans="1:7" ht="21.75">
      <c r="A607" s="77" t="s">
        <v>271</v>
      </c>
      <c r="B607" s="69">
        <v>7</v>
      </c>
      <c r="C607" s="130">
        <v>113853.57</v>
      </c>
      <c r="D607" s="79">
        <v>984175.6</v>
      </c>
      <c r="E607" s="130">
        <v>113853.57</v>
      </c>
      <c r="F607" s="79">
        <v>984175.6</v>
      </c>
      <c r="G607" s="130"/>
    </row>
    <row r="608" spans="1:7" ht="21.75">
      <c r="A608" s="110" t="s">
        <v>44</v>
      </c>
      <c r="B608" s="85">
        <f aca="true" t="shared" si="28" ref="B608:G608">SUM(B604:B607)</f>
        <v>399</v>
      </c>
      <c r="C608" s="86">
        <f t="shared" si="28"/>
        <v>42895158.370000005</v>
      </c>
      <c r="D608" s="86">
        <f t="shared" si="28"/>
        <v>179051981.51</v>
      </c>
      <c r="E608" s="86">
        <f t="shared" si="28"/>
        <v>42890746.97</v>
      </c>
      <c r="F608" s="86">
        <f t="shared" si="28"/>
        <v>179209244.01</v>
      </c>
      <c r="G608" s="86">
        <f t="shared" si="28"/>
        <v>4437.5</v>
      </c>
    </row>
    <row r="609" spans="1:7" ht="21.75">
      <c r="A609" s="87" t="s">
        <v>321</v>
      </c>
      <c r="B609" s="88"/>
      <c r="C609" s="89"/>
      <c r="D609" s="89"/>
      <c r="E609" s="89"/>
      <c r="F609" s="89"/>
      <c r="G609" s="89"/>
    </row>
    <row r="610" spans="1:7" ht="21.75">
      <c r="A610" s="77" t="s">
        <v>110</v>
      </c>
      <c r="B610" s="78"/>
      <c r="C610" s="79"/>
      <c r="D610" s="79"/>
      <c r="E610" s="79"/>
      <c r="F610" s="79"/>
      <c r="G610" s="79"/>
    </row>
    <row r="611" spans="1:7" ht="21.75">
      <c r="A611" s="77" t="s">
        <v>45</v>
      </c>
      <c r="B611" s="80">
        <v>2269</v>
      </c>
      <c r="C611" s="79">
        <v>755140</v>
      </c>
      <c r="D611" s="79">
        <v>5939750</v>
      </c>
      <c r="E611" s="79">
        <v>755140</v>
      </c>
      <c r="F611" s="79">
        <v>5939750</v>
      </c>
      <c r="G611" s="79"/>
    </row>
    <row r="612" spans="1:7" ht="21.75">
      <c r="A612" s="77" t="s">
        <v>46</v>
      </c>
      <c r="B612" s="78">
        <v>125</v>
      </c>
      <c r="C612" s="79">
        <v>38250</v>
      </c>
      <c r="D612" s="79">
        <v>412750</v>
      </c>
      <c r="E612" s="79">
        <v>38250</v>
      </c>
      <c r="F612" s="79">
        <v>412750</v>
      </c>
      <c r="G612" s="79"/>
    </row>
    <row r="613" spans="1:7" ht="21.75">
      <c r="A613" s="77" t="s">
        <v>99</v>
      </c>
      <c r="B613" s="78"/>
      <c r="C613" s="79"/>
      <c r="D613" s="79"/>
      <c r="E613" s="79"/>
      <c r="F613" s="79"/>
      <c r="G613" s="79"/>
    </row>
    <row r="614" spans="1:7" ht="21.75">
      <c r="A614" s="77" t="s">
        <v>100</v>
      </c>
      <c r="B614" s="78">
        <v>8</v>
      </c>
      <c r="C614" s="79">
        <v>87000</v>
      </c>
      <c r="D614" s="79">
        <v>446250</v>
      </c>
      <c r="E614" s="79">
        <v>87000</v>
      </c>
      <c r="F614" s="79">
        <v>446250</v>
      </c>
      <c r="G614" s="79"/>
    </row>
    <row r="615" spans="1:7" ht="21.75">
      <c r="A615" s="77" t="s">
        <v>107</v>
      </c>
      <c r="B615" s="78">
        <v>9</v>
      </c>
      <c r="C615" s="79">
        <v>2590.5</v>
      </c>
      <c r="D615" s="79">
        <v>102620</v>
      </c>
      <c r="E615" s="79">
        <v>2590.5</v>
      </c>
      <c r="F615" s="79">
        <v>102620</v>
      </c>
      <c r="G615" s="79"/>
    </row>
    <row r="616" spans="1:7" ht="21.75">
      <c r="A616" s="77" t="s">
        <v>48</v>
      </c>
      <c r="B616" s="78"/>
      <c r="C616" s="79"/>
      <c r="D616" s="79"/>
      <c r="E616" s="79"/>
      <c r="F616" s="79"/>
      <c r="G616" s="79"/>
    </row>
    <row r="617" spans="1:7" ht="21.75">
      <c r="A617" s="77" t="s">
        <v>49</v>
      </c>
      <c r="B617" s="80">
        <v>1302</v>
      </c>
      <c r="C617" s="79">
        <v>122930</v>
      </c>
      <c r="D617" s="79">
        <v>983440</v>
      </c>
      <c r="E617" s="79">
        <v>122930</v>
      </c>
      <c r="F617" s="79">
        <v>983440</v>
      </c>
      <c r="G617" s="79"/>
    </row>
    <row r="618" spans="1:7" ht="21.75">
      <c r="A618" s="77" t="s">
        <v>116</v>
      </c>
      <c r="B618" s="78">
        <v>27</v>
      </c>
      <c r="C618" s="79">
        <v>1160</v>
      </c>
      <c r="D618" s="79">
        <v>10130</v>
      </c>
      <c r="E618" s="79">
        <v>1160</v>
      </c>
      <c r="F618" s="79">
        <v>10130</v>
      </c>
      <c r="G618" s="79"/>
    </row>
    <row r="619" spans="1:7" ht="21.75">
      <c r="A619" s="77" t="s">
        <v>319</v>
      </c>
      <c r="B619" s="78"/>
      <c r="C619" s="79">
        <v>0</v>
      </c>
      <c r="D619" s="79">
        <v>10000</v>
      </c>
      <c r="E619" s="79">
        <v>0</v>
      </c>
      <c r="F619" s="79">
        <v>10000</v>
      </c>
      <c r="G619" s="79"/>
    </row>
    <row r="620" spans="1:7" ht="21.75">
      <c r="A620" s="77" t="s">
        <v>320</v>
      </c>
      <c r="B620" s="78"/>
      <c r="C620" s="79">
        <v>0</v>
      </c>
      <c r="D620" s="79">
        <v>4625</v>
      </c>
      <c r="E620" s="79">
        <v>0</v>
      </c>
      <c r="F620" s="79">
        <v>4625</v>
      </c>
      <c r="G620" s="79"/>
    </row>
    <row r="621" spans="1:7" ht="21.75">
      <c r="A621" s="77" t="s">
        <v>111</v>
      </c>
      <c r="B621" s="78"/>
      <c r="C621" s="79"/>
      <c r="D621" s="79"/>
      <c r="E621" s="79"/>
      <c r="F621" s="79"/>
      <c r="G621" s="79"/>
    </row>
    <row r="622" spans="1:7" ht="21.75">
      <c r="A622" s="77" t="s">
        <v>50</v>
      </c>
      <c r="B622" s="78"/>
      <c r="C622" s="79"/>
      <c r="D622" s="79"/>
      <c r="E622" s="79"/>
      <c r="F622" s="79"/>
      <c r="G622" s="79"/>
    </row>
    <row r="623" spans="1:7" ht="21.75">
      <c r="A623" s="77" t="s">
        <v>51</v>
      </c>
      <c r="B623" s="78">
        <v>92</v>
      </c>
      <c r="C623" s="79">
        <v>215015</v>
      </c>
      <c r="D623" s="79">
        <v>1052159</v>
      </c>
      <c r="E623" s="79">
        <v>215415</v>
      </c>
      <c r="F623" s="79">
        <v>1052159</v>
      </c>
      <c r="G623" s="79"/>
    </row>
    <row r="624" spans="1:7" ht="21.75">
      <c r="A624" s="77" t="s">
        <v>52</v>
      </c>
      <c r="B624" s="78"/>
      <c r="C624" s="79"/>
      <c r="D624" s="79"/>
      <c r="E624" s="79"/>
      <c r="F624" s="79"/>
      <c r="G624" s="79"/>
    </row>
    <row r="625" spans="1:7" ht="21.75">
      <c r="A625" s="77" t="s">
        <v>53</v>
      </c>
      <c r="B625" s="78">
        <v>5</v>
      </c>
      <c r="C625" s="79">
        <v>11000</v>
      </c>
      <c r="D625" s="79">
        <v>184580</v>
      </c>
      <c r="E625" s="79">
        <v>11000</v>
      </c>
      <c r="F625" s="79">
        <v>184580</v>
      </c>
      <c r="G625" s="79"/>
    </row>
    <row r="626" spans="1:7" ht="21.75">
      <c r="A626" s="77" t="s">
        <v>91</v>
      </c>
      <c r="B626" s="78"/>
      <c r="C626" s="79"/>
      <c r="D626" s="79"/>
      <c r="E626" s="79"/>
      <c r="F626" s="79"/>
      <c r="G626" s="79"/>
    </row>
    <row r="627" spans="1:7" ht="21.75">
      <c r="A627" s="77" t="s">
        <v>92</v>
      </c>
      <c r="B627" s="78">
        <v>15</v>
      </c>
      <c r="C627" s="79">
        <v>5500</v>
      </c>
      <c r="D627" s="79">
        <v>105777</v>
      </c>
      <c r="E627" s="79">
        <v>5500</v>
      </c>
      <c r="F627" s="79">
        <v>105777</v>
      </c>
      <c r="G627" s="79"/>
    </row>
    <row r="628" spans="1:7" ht="21.75">
      <c r="A628" s="77" t="s">
        <v>54</v>
      </c>
      <c r="B628" s="78"/>
      <c r="C628" s="79">
        <v>0</v>
      </c>
      <c r="D628" s="79">
        <v>215</v>
      </c>
      <c r="E628" s="79">
        <v>0</v>
      </c>
      <c r="F628" s="79">
        <v>215</v>
      </c>
      <c r="G628" s="79"/>
    </row>
    <row r="629" spans="1:7" ht="21.75">
      <c r="A629" s="77" t="s">
        <v>86</v>
      </c>
      <c r="B629" s="78">
        <v>19</v>
      </c>
      <c r="C629" s="91">
        <v>1900</v>
      </c>
      <c r="D629" s="79">
        <v>61300</v>
      </c>
      <c r="E629" s="91">
        <v>1900</v>
      </c>
      <c r="F629" s="79">
        <v>61300</v>
      </c>
      <c r="G629" s="79"/>
    </row>
    <row r="630" spans="1:7" ht="21.75">
      <c r="A630" s="77" t="s">
        <v>87</v>
      </c>
      <c r="B630" s="78"/>
      <c r="C630" s="91">
        <v>0</v>
      </c>
      <c r="D630" s="79">
        <v>14000</v>
      </c>
      <c r="E630" s="91">
        <v>0</v>
      </c>
      <c r="F630" s="79">
        <v>14000</v>
      </c>
      <c r="G630" s="79"/>
    </row>
    <row r="631" spans="1:7" ht="21.75">
      <c r="A631" s="77" t="s">
        <v>88</v>
      </c>
      <c r="B631" s="78"/>
      <c r="C631" s="79">
        <v>0</v>
      </c>
      <c r="D631" s="79">
        <v>16500</v>
      </c>
      <c r="E631" s="79">
        <v>0</v>
      </c>
      <c r="F631" s="79">
        <v>16500</v>
      </c>
      <c r="G631" s="79"/>
    </row>
    <row r="632" spans="1:7" ht="21.75">
      <c r="A632" s="77" t="s">
        <v>112</v>
      </c>
      <c r="B632" s="78"/>
      <c r="C632" s="79"/>
      <c r="D632" s="79"/>
      <c r="E632" s="79"/>
      <c r="F632" s="79"/>
      <c r="G632" s="79"/>
    </row>
    <row r="633" spans="1:7" ht="21.75">
      <c r="A633" s="77" t="s">
        <v>55</v>
      </c>
      <c r="B633" s="78">
        <v>729</v>
      </c>
      <c r="C633" s="79">
        <v>207320</v>
      </c>
      <c r="D633" s="79">
        <v>1341816</v>
      </c>
      <c r="E633" s="79">
        <v>207400</v>
      </c>
      <c r="F633" s="79">
        <v>1341816</v>
      </c>
      <c r="G633" s="79"/>
    </row>
    <row r="634" spans="1:7" ht="21.75">
      <c r="A634" s="77" t="s">
        <v>113</v>
      </c>
      <c r="B634" s="78"/>
      <c r="C634" s="79"/>
      <c r="D634" s="79"/>
      <c r="E634" s="79"/>
      <c r="F634" s="79"/>
      <c r="G634" s="79"/>
    </row>
    <row r="635" spans="1:7" ht="21.75">
      <c r="A635" s="77" t="s">
        <v>56</v>
      </c>
      <c r="B635" s="80">
        <v>791</v>
      </c>
      <c r="C635" s="79">
        <v>20920</v>
      </c>
      <c r="D635" s="79">
        <v>176270</v>
      </c>
      <c r="E635" s="79">
        <v>20920</v>
      </c>
      <c r="F635" s="79">
        <v>176270</v>
      </c>
      <c r="G635" s="79"/>
    </row>
    <row r="636" spans="1:7" ht="21.75">
      <c r="A636" s="77" t="s">
        <v>195</v>
      </c>
      <c r="B636" s="80">
        <v>2</v>
      </c>
      <c r="C636" s="79">
        <v>1700</v>
      </c>
      <c r="D636" s="79">
        <v>7250</v>
      </c>
      <c r="E636" s="79">
        <v>1700</v>
      </c>
      <c r="F636" s="79">
        <v>7250</v>
      </c>
      <c r="G636" s="79"/>
    </row>
    <row r="637" spans="1:7" ht="21.75">
      <c r="A637" s="77" t="s">
        <v>196</v>
      </c>
      <c r="B637" s="78"/>
      <c r="C637" s="91">
        <v>0</v>
      </c>
      <c r="D637" s="91">
        <v>340</v>
      </c>
      <c r="E637" s="91">
        <v>0</v>
      </c>
      <c r="F637" s="91">
        <v>340</v>
      </c>
      <c r="G637" s="79"/>
    </row>
    <row r="638" spans="1:7" ht="21.75">
      <c r="A638" s="77" t="s">
        <v>198</v>
      </c>
      <c r="B638" s="78"/>
      <c r="C638" s="79">
        <v>0</v>
      </c>
      <c r="D638" s="79">
        <v>5667</v>
      </c>
      <c r="E638" s="79">
        <v>0</v>
      </c>
      <c r="F638" s="79">
        <v>5667</v>
      </c>
      <c r="G638" s="79"/>
    </row>
    <row r="639" spans="1:7" ht="21.75">
      <c r="A639" s="77" t="s">
        <v>197</v>
      </c>
      <c r="B639" s="72">
        <v>5</v>
      </c>
      <c r="C639" s="94">
        <v>17920</v>
      </c>
      <c r="D639" s="83">
        <v>140320</v>
      </c>
      <c r="E639" s="94">
        <v>17920</v>
      </c>
      <c r="F639" s="83">
        <v>140320</v>
      </c>
      <c r="G639" s="94"/>
    </row>
    <row r="640" spans="1:7" ht="21.75">
      <c r="A640" s="54" t="s">
        <v>90</v>
      </c>
      <c r="B640" s="93">
        <f aca="true" t="shared" si="29" ref="B640:G640">SUM(B611:B639)</f>
        <v>5398</v>
      </c>
      <c r="C640" s="73">
        <f t="shared" si="29"/>
        <v>1488345.5</v>
      </c>
      <c r="D640" s="73">
        <f t="shared" si="29"/>
        <v>11015759</v>
      </c>
      <c r="E640" s="94">
        <f t="shared" si="29"/>
        <v>1488825.5</v>
      </c>
      <c r="F640" s="94">
        <f t="shared" si="29"/>
        <v>11015759</v>
      </c>
      <c r="G640" s="94">
        <f t="shared" si="29"/>
        <v>0</v>
      </c>
    </row>
    <row r="641" spans="1:7" ht="21.75">
      <c r="A641" s="147" t="s">
        <v>70</v>
      </c>
      <c r="B641" s="147"/>
      <c r="C641" s="147"/>
      <c r="D641" s="147"/>
      <c r="E641" s="147"/>
      <c r="F641" s="147"/>
      <c r="G641" s="147"/>
    </row>
    <row r="642" spans="1:7" ht="21.75">
      <c r="A642" s="98"/>
      <c r="B642" s="99"/>
      <c r="C642" s="100"/>
      <c r="D642" s="100"/>
      <c r="E642" s="100"/>
      <c r="F642" s="100"/>
      <c r="G642" s="101"/>
    </row>
    <row r="643" spans="1:7" ht="21.75">
      <c r="A643" s="68"/>
      <c r="B643" s="69" t="s">
        <v>78</v>
      </c>
      <c r="C643" s="146" t="s">
        <v>31</v>
      </c>
      <c r="D643" s="146"/>
      <c r="E643" s="146" t="s">
        <v>32</v>
      </c>
      <c r="F643" s="146"/>
      <c r="G643" s="102" t="s">
        <v>33</v>
      </c>
    </row>
    <row r="644" spans="1:7" ht="21.75">
      <c r="A644" s="72" t="s">
        <v>35</v>
      </c>
      <c r="B644" s="72" t="s">
        <v>79</v>
      </c>
      <c r="C644" s="73" t="s">
        <v>9</v>
      </c>
      <c r="D644" s="73" t="s">
        <v>36</v>
      </c>
      <c r="E644" s="73" t="s">
        <v>9</v>
      </c>
      <c r="F644" s="73" t="s">
        <v>36</v>
      </c>
      <c r="G644" s="73" t="s">
        <v>34</v>
      </c>
    </row>
    <row r="645" spans="1:7" ht="21.75">
      <c r="A645" s="74" t="s">
        <v>114</v>
      </c>
      <c r="B645" s="75"/>
      <c r="C645" s="76"/>
      <c r="D645" s="76"/>
      <c r="E645" s="76"/>
      <c r="F645" s="76"/>
      <c r="G645" s="76"/>
    </row>
    <row r="646" spans="1:7" ht="21.75">
      <c r="A646" s="77" t="s">
        <v>82</v>
      </c>
      <c r="B646" s="78">
        <v>5</v>
      </c>
      <c r="C646" s="79">
        <v>95781</v>
      </c>
      <c r="D646" s="79">
        <v>857542</v>
      </c>
      <c r="E646" s="79">
        <v>95781</v>
      </c>
      <c r="F646" s="79">
        <v>857542</v>
      </c>
      <c r="G646" s="79"/>
    </row>
    <row r="647" spans="1:7" ht="21.75">
      <c r="A647" s="77" t="s">
        <v>59</v>
      </c>
      <c r="B647" s="78"/>
      <c r="C647" s="91"/>
      <c r="D647" s="139"/>
      <c r="E647" s="91"/>
      <c r="F647" s="139"/>
      <c r="G647" s="79"/>
    </row>
    <row r="648" spans="1:7" ht="21.75">
      <c r="A648" s="87" t="s">
        <v>60</v>
      </c>
      <c r="B648" s="88">
        <v>15</v>
      </c>
      <c r="C648" s="89">
        <v>47339.33</v>
      </c>
      <c r="D648" s="83">
        <v>373169.82</v>
      </c>
      <c r="E648" s="89">
        <v>47339.33</v>
      </c>
      <c r="F648" s="83">
        <v>373169.82</v>
      </c>
      <c r="G648" s="89"/>
    </row>
    <row r="649" spans="1:7" ht="21.75">
      <c r="A649" s="110" t="s">
        <v>61</v>
      </c>
      <c r="B649" s="106">
        <f>SUM(B641:B648)</f>
        <v>20</v>
      </c>
      <c r="C649" s="86">
        <f>SUM(C646:C648)</f>
        <v>143120.33000000002</v>
      </c>
      <c r="D649" s="86">
        <f>SUM(D646:D648)</f>
        <v>1230711.82</v>
      </c>
      <c r="E649" s="86">
        <f>SUM(E646:E648)</f>
        <v>143120.33000000002</v>
      </c>
      <c r="F649" s="86">
        <f>SUM(F646:F648)</f>
        <v>1230711.82</v>
      </c>
      <c r="G649" s="86">
        <f>SUM(G645:G648)</f>
        <v>0</v>
      </c>
    </row>
    <row r="650" spans="1:7" ht="21.75">
      <c r="A650" s="87" t="s">
        <v>115</v>
      </c>
      <c r="B650" s="88"/>
      <c r="C650" s="89"/>
      <c r="D650" s="89"/>
      <c r="E650" s="89"/>
      <c r="F650" s="89"/>
      <c r="G650" s="89"/>
    </row>
    <row r="651" spans="1:7" ht="21.75">
      <c r="A651" s="107" t="s">
        <v>62</v>
      </c>
      <c r="B651" s="108">
        <v>7</v>
      </c>
      <c r="C651" s="109">
        <v>14300</v>
      </c>
      <c r="D651" s="79">
        <v>2430116.87</v>
      </c>
      <c r="E651" s="109">
        <v>14300</v>
      </c>
      <c r="F651" s="79">
        <v>2430116.87</v>
      </c>
      <c r="G651" s="79"/>
    </row>
    <row r="652" spans="1:7" ht="21.75">
      <c r="A652" s="77" t="s">
        <v>63</v>
      </c>
      <c r="B652" s="122"/>
      <c r="C652" s="109">
        <v>0</v>
      </c>
      <c r="D652" s="109">
        <v>58800</v>
      </c>
      <c r="E652" s="109">
        <v>0</v>
      </c>
      <c r="F652" s="91">
        <v>58800</v>
      </c>
      <c r="G652" s="79"/>
    </row>
    <row r="653" spans="1:7" ht="21.75">
      <c r="A653" s="77" t="s">
        <v>101</v>
      </c>
      <c r="B653" s="78">
        <v>168</v>
      </c>
      <c r="C653" s="79">
        <v>17171</v>
      </c>
      <c r="D653" s="79">
        <v>26381344.74</v>
      </c>
      <c r="E653" s="79">
        <v>17171</v>
      </c>
      <c r="F653" s="79">
        <v>26381344.74</v>
      </c>
      <c r="G653" s="79"/>
    </row>
    <row r="654" spans="1:7" ht="21.75">
      <c r="A654" s="77" t="s">
        <v>227</v>
      </c>
      <c r="B654" s="72">
        <v>2</v>
      </c>
      <c r="C654" s="94">
        <v>19456.37</v>
      </c>
      <c r="D654" s="83">
        <v>255402.53</v>
      </c>
      <c r="E654" s="94">
        <v>19456.37</v>
      </c>
      <c r="F654" s="83">
        <v>255402.53</v>
      </c>
      <c r="G654" s="94"/>
    </row>
    <row r="655" spans="1:7" ht="21.75">
      <c r="A655" s="110" t="s">
        <v>66</v>
      </c>
      <c r="B655" s="72">
        <f aca="true" t="shared" si="30" ref="B655:G655">SUM(B651:B654)</f>
        <v>177</v>
      </c>
      <c r="C655" s="73">
        <f t="shared" si="30"/>
        <v>50927.369999999995</v>
      </c>
      <c r="D655" s="73">
        <f t="shared" si="30"/>
        <v>29125664.14</v>
      </c>
      <c r="E655" s="73">
        <f t="shared" si="30"/>
        <v>50927.369999999995</v>
      </c>
      <c r="F655" s="73">
        <f t="shared" si="30"/>
        <v>29125664.14</v>
      </c>
      <c r="G655" s="86">
        <f t="shared" si="30"/>
        <v>0</v>
      </c>
    </row>
    <row r="656" spans="1:7" ht="21.75">
      <c r="A656" s="110" t="s">
        <v>67</v>
      </c>
      <c r="B656" s="111">
        <f aca="true" t="shared" si="31" ref="B656:G656">SUM(B608+B640+B649+B655)</f>
        <v>5994</v>
      </c>
      <c r="C656" s="70">
        <f t="shared" si="31"/>
        <v>44577551.57</v>
      </c>
      <c r="D656" s="70">
        <f t="shared" si="31"/>
        <v>220424116.46999997</v>
      </c>
      <c r="E656" s="70">
        <f t="shared" si="31"/>
        <v>44573620.169999994</v>
      </c>
      <c r="F656" s="70">
        <f t="shared" si="31"/>
        <v>220581378.96999997</v>
      </c>
      <c r="G656" s="70">
        <f t="shared" si="31"/>
        <v>4437.5</v>
      </c>
    </row>
    <row r="657" spans="1:7" ht="21.75">
      <c r="A657" s="110" t="s">
        <v>174</v>
      </c>
      <c r="B657" s="106"/>
      <c r="C657" s="86">
        <v>1438.21</v>
      </c>
      <c r="D657" s="86">
        <v>81306.54</v>
      </c>
      <c r="E657" s="86">
        <v>1438.21</v>
      </c>
      <c r="F657" s="86">
        <v>81306.54</v>
      </c>
      <c r="G657" s="86"/>
    </row>
    <row r="658" spans="1:7" ht="22.5" thickBot="1">
      <c r="A658" s="112" t="s">
        <v>69</v>
      </c>
      <c r="B658" s="113">
        <f>+B656</f>
        <v>5994</v>
      </c>
      <c r="C658" s="114">
        <f>C656-C657</f>
        <v>44576113.36</v>
      </c>
      <c r="D658" s="114">
        <f>D656-D657</f>
        <v>220342809.92999998</v>
      </c>
      <c r="E658" s="114">
        <f>E656-E657</f>
        <v>44572181.95999999</v>
      </c>
      <c r="F658" s="114">
        <f>F656-F657</f>
        <v>220500072.42999998</v>
      </c>
      <c r="G658" s="114">
        <f>G656-G657</f>
        <v>4437.5</v>
      </c>
    </row>
    <row r="659" spans="1:7" ht="22.5" thickTop="1">
      <c r="A659" s="135"/>
      <c r="B659" s="136"/>
      <c r="C659" s="97"/>
      <c r="D659" s="97"/>
      <c r="E659" s="97"/>
      <c r="F659" s="97"/>
      <c r="G659" s="97"/>
    </row>
    <row r="660" spans="1:7" ht="21.75">
      <c r="A660" s="64"/>
      <c r="B660" s="66"/>
      <c r="C660" s="97"/>
      <c r="D660" s="97" t="s">
        <v>12</v>
      </c>
      <c r="E660" s="97"/>
      <c r="F660" s="97"/>
      <c r="G660" s="97"/>
    </row>
    <row r="661" spans="1:7" ht="21.75">
      <c r="A661" s="64" t="s">
        <v>324</v>
      </c>
      <c r="B661" s="66"/>
      <c r="C661" s="97"/>
      <c r="D661" s="97" t="s">
        <v>325</v>
      </c>
      <c r="E661" s="97"/>
      <c r="F661" s="97"/>
      <c r="G661" s="97"/>
    </row>
    <row r="662" spans="1:7" ht="21.75">
      <c r="A662" s="128" t="s">
        <v>222</v>
      </c>
      <c r="B662" s="129"/>
      <c r="C662" s="67"/>
      <c r="D662" s="97" t="s">
        <v>11</v>
      </c>
      <c r="E662" s="97"/>
      <c r="F662" s="97"/>
      <c r="G662" s="97"/>
    </row>
    <row r="663" spans="1:7" ht="21.75">
      <c r="A663" s="64"/>
      <c r="B663" s="66"/>
      <c r="C663" s="67"/>
      <c r="D663" s="97" t="s">
        <v>10</v>
      </c>
      <c r="E663" s="97"/>
      <c r="F663" s="97"/>
      <c r="G663" s="97"/>
    </row>
    <row r="664" spans="1:7" ht="21.75">
      <c r="A664" s="64"/>
      <c r="B664" s="66"/>
      <c r="C664" s="67"/>
      <c r="D664" s="97"/>
      <c r="E664" s="97"/>
      <c r="F664" s="97"/>
      <c r="G664" s="97"/>
    </row>
    <row r="665" spans="1:7" ht="21.75">
      <c r="A665" s="134" t="s">
        <v>322</v>
      </c>
      <c r="B665" s="115"/>
      <c r="C665" s="97"/>
      <c r="D665" s="97"/>
      <c r="E665" s="97"/>
      <c r="F665" s="97"/>
      <c r="G665" s="97"/>
    </row>
    <row r="666" spans="1:7" ht="21.75">
      <c r="A666" s="95" t="s">
        <v>340</v>
      </c>
      <c r="B666" s="137" t="s">
        <v>78</v>
      </c>
      <c r="C666" s="97">
        <v>44576113.36</v>
      </c>
      <c r="D666" s="97"/>
      <c r="E666" s="97"/>
      <c r="F666" s="97"/>
      <c r="G666" s="97"/>
    </row>
    <row r="667" spans="1:7" ht="21.75">
      <c r="A667" s="95" t="s">
        <v>329</v>
      </c>
      <c r="B667" s="137" t="s">
        <v>78</v>
      </c>
      <c r="C667" s="97">
        <v>44553993.24</v>
      </c>
      <c r="D667" s="97"/>
      <c r="E667" s="97"/>
      <c r="F667" s="97"/>
      <c r="G667" s="97"/>
    </row>
    <row r="668" spans="1:7" ht="22.5" thickBot="1">
      <c r="A668" s="95" t="s">
        <v>345</v>
      </c>
      <c r="B668" s="137"/>
      <c r="C668" s="138">
        <f>SUM(C666-C667)</f>
        <v>22120.119999997318</v>
      </c>
      <c r="D668" s="97"/>
      <c r="E668" s="97"/>
      <c r="F668" s="97"/>
      <c r="G668" s="97"/>
    </row>
    <row r="669" spans="1:7" ht="22.5" thickTop="1">
      <c r="A669" s="95" t="s">
        <v>343</v>
      </c>
      <c r="B669" s="137"/>
      <c r="C669" s="97">
        <v>2663.75</v>
      </c>
      <c r="D669" s="97"/>
      <c r="E669" s="97"/>
      <c r="F669" s="97"/>
      <c r="G669" s="97"/>
    </row>
    <row r="670" spans="1:7" ht="21.75">
      <c r="A670" s="95" t="s">
        <v>344</v>
      </c>
      <c r="B670" s="115"/>
      <c r="C670" s="101">
        <v>19456.37</v>
      </c>
      <c r="D670" s="97"/>
      <c r="E670" s="97"/>
      <c r="F670" s="97"/>
      <c r="G670" s="97"/>
    </row>
    <row r="671" spans="1:7" ht="22.5" thickBot="1">
      <c r="A671" s="95" t="s">
        <v>345</v>
      </c>
      <c r="B671" s="115"/>
      <c r="C671" s="138">
        <f>SUM(C669:C670)</f>
        <v>22120.12</v>
      </c>
      <c r="D671" s="97"/>
      <c r="E671" s="97"/>
      <c r="F671" s="97"/>
      <c r="G671" s="97"/>
    </row>
    <row r="672" spans="1:7" ht="22.5" thickTop="1">
      <c r="A672" s="95"/>
      <c r="B672" s="115"/>
      <c r="C672" s="97"/>
      <c r="D672" s="97"/>
      <c r="E672" s="97"/>
      <c r="F672" s="97"/>
      <c r="G672" s="97"/>
    </row>
    <row r="673" spans="1:7" ht="23.25">
      <c r="A673" s="145" t="s">
        <v>58</v>
      </c>
      <c r="B673" s="145"/>
      <c r="C673" s="145"/>
      <c r="D673" s="145"/>
      <c r="E673" s="145"/>
      <c r="F673" s="145"/>
      <c r="G673" s="145"/>
    </row>
    <row r="674" spans="1:7" ht="23.25">
      <c r="A674" s="145" t="s">
        <v>346</v>
      </c>
      <c r="B674" s="145"/>
      <c r="C674" s="145"/>
      <c r="D674" s="145"/>
      <c r="E674" s="145"/>
      <c r="F674" s="145"/>
      <c r="G674" s="145"/>
    </row>
    <row r="675" spans="1:7" ht="21">
      <c r="A675" s="3"/>
      <c r="B675" s="18"/>
      <c r="C675" s="4"/>
      <c r="D675" s="4"/>
      <c r="E675" s="4"/>
      <c r="F675" s="4"/>
      <c r="G675" s="4"/>
    </row>
    <row r="676" spans="1:7" ht="21.75">
      <c r="A676" s="68"/>
      <c r="B676" s="69" t="s">
        <v>78</v>
      </c>
      <c r="C676" s="146" t="s">
        <v>31</v>
      </c>
      <c r="D676" s="146"/>
      <c r="E676" s="146" t="s">
        <v>32</v>
      </c>
      <c r="F676" s="146"/>
      <c r="G676" s="71" t="s">
        <v>33</v>
      </c>
    </row>
    <row r="677" spans="1:7" ht="21.75">
      <c r="A677" s="72" t="s">
        <v>35</v>
      </c>
      <c r="B677" s="72" t="s">
        <v>79</v>
      </c>
      <c r="C677" s="73" t="s">
        <v>9</v>
      </c>
      <c r="D677" s="73" t="s">
        <v>36</v>
      </c>
      <c r="E677" s="73" t="s">
        <v>9</v>
      </c>
      <c r="F677" s="73" t="s">
        <v>36</v>
      </c>
      <c r="G677" s="73" t="s">
        <v>34</v>
      </c>
    </row>
    <row r="678" spans="1:7" ht="21.75">
      <c r="A678" s="74" t="s">
        <v>108</v>
      </c>
      <c r="B678" s="75"/>
      <c r="C678" s="76"/>
      <c r="D678" s="76"/>
      <c r="E678" s="76"/>
      <c r="F678" s="76"/>
      <c r="G678" s="76"/>
    </row>
    <row r="679" spans="1:7" ht="21.75">
      <c r="A679" s="77" t="s">
        <v>37</v>
      </c>
      <c r="B679" s="78">
        <v>106</v>
      </c>
      <c r="C679" s="79">
        <v>17736537.91</v>
      </c>
      <c r="D679" s="79">
        <v>180447623.57</v>
      </c>
      <c r="E679" s="79">
        <v>17740975.41</v>
      </c>
      <c r="F679" s="79">
        <v>180609323.57</v>
      </c>
      <c r="G679" s="79"/>
    </row>
    <row r="680" spans="1:7" ht="21.75">
      <c r="A680" s="77" t="s">
        <v>39</v>
      </c>
      <c r="B680" s="80">
        <v>35</v>
      </c>
      <c r="C680" s="79">
        <v>22092.94</v>
      </c>
      <c r="D680" s="79">
        <v>1648148.72</v>
      </c>
      <c r="E680" s="79">
        <v>22092.94</v>
      </c>
      <c r="F680" s="79">
        <v>1648148.72</v>
      </c>
      <c r="G680" s="79"/>
    </row>
    <row r="681" spans="1:7" ht="21.75">
      <c r="A681" s="77" t="s">
        <v>41</v>
      </c>
      <c r="B681" s="78">
        <v>48</v>
      </c>
      <c r="C681" s="79">
        <v>325210.5</v>
      </c>
      <c r="D681" s="79">
        <v>14055874.97</v>
      </c>
      <c r="E681" s="79">
        <v>325210.5</v>
      </c>
      <c r="F681" s="79">
        <v>14055874.97</v>
      </c>
      <c r="G681" s="79"/>
    </row>
    <row r="682" spans="1:7" ht="21.75">
      <c r="A682" s="77" t="s">
        <v>271</v>
      </c>
      <c r="B682" s="69">
        <v>7</v>
      </c>
      <c r="C682" s="130">
        <v>115586.91</v>
      </c>
      <c r="D682" s="79">
        <v>1099762.51</v>
      </c>
      <c r="E682" s="130">
        <v>115586.91</v>
      </c>
      <c r="F682" s="79">
        <v>1099762.51</v>
      </c>
      <c r="G682" s="130"/>
    </row>
    <row r="683" spans="1:7" ht="21.75">
      <c r="A683" s="110" t="s">
        <v>44</v>
      </c>
      <c r="B683" s="85">
        <f aca="true" t="shared" si="32" ref="B683:G683">SUM(B679:B682)</f>
        <v>196</v>
      </c>
      <c r="C683" s="86">
        <f t="shared" si="32"/>
        <v>18199428.26</v>
      </c>
      <c r="D683" s="86">
        <f t="shared" si="32"/>
        <v>197251409.76999998</v>
      </c>
      <c r="E683" s="86">
        <f t="shared" si="32"/>
        <v>18203865.76</v>
      </c>
      <c r="F683" s="86">
        <f t="shared" si="32"/>
        <v>197413109.76999998</v>
      </c>
      <c r="G683" s="86">
        <f t="shared" si="32"/>
        <v>0</v>
      </c>
    </row>
    <row r="684" spans="1:7" ht="21.75">
      <c r="A684" s="87" t="s">
        <v>321</v>
      </c>
      <c r="B684" s="88"/>
      <c r="C684" s="89"/>
      <c r="D684" s="89"/>
      <c r="E684" s="89"/>
      <c r="F684" s="89"/>
      <c r="G684" s="89"/>
    </row>
    <row r="685" spans="1:7" ht="21.75">
      <c r="A685" s="77" t="s">
        <v>110</v>
      </c>
      <c r="B685" s="78"/>
      <c r="C685" s="79"/>
      <c r="D685" s="79"/>
      <c r="E685" s="79"/>
      <c r="F685" s="79"/>
      <c r="G685" s="79"/>
    </row>
    <row r="686" spans="1:7" ht="21.75">
      <c r="A686" s="77" t="s">
        <v>45</v>
      </c>
      <c r="B686" s="80">
        <v>2249</v>
      </c>
      <c r="C686" s="79">
        <v>852300</v>
      </c>
      <c r="D686" s="79">
        <v>6792050</v>
      </c>
      <c r="E686" s="79">
        <v>852300</v>
      </c>
      <c r="F686" s="79">
        <v>6792050</v>
      </c>
      <c r="G686" s="79"/>
    </row>
    <row r="687" spans="1:7" ht="21.75">
      <c r="A687" s="77" t="s">
        <v>46</v>
      </c>
      <c r="B687" s="78">
        <v>138</v>
      </c>
      <c r="C687" s="79">
        <v>47000</v>
      </c>
      <c r="D687" s="79">
        <v>459750</v>
      </c>
      <c r="E687" s="79">
        <v>47000</v>
      </c>
      <c r="F687" s="79">
        <v>459750</v>
      </c>
      <c r="G687" s="79"/>
    </row>
    <row r="688" spans="1:7" ht="21.75">
      <c r="A688" s="77" t="s">
        <v>99</v>
      </c>
      <c r="B688" s="78"/>
      <c r="C688" s="79"/>
      <c r="D688" s="79"/>
      <c r="E688" s="79"/>
      <c r="F688" s="79"/>
      <c r="G688" s="79"/>
    </row>
    <row r="689" spans="1:7" ht="21.75">
      <c r="A689" s="77" t="s">
        <v>100</v>
      </c>
      <c r="B689" s="78">
        <v>10</v>
      </c>
      <c r="C689" s="79">
        <v>35500</v>
      </c>
      <c r="D689" s="79">
        <v>481750</v>
      </c>
      <c r="E689" s="79">
        <v>35500</v>
      </c>
      <c r="F689" s="79">
        <v>481750</v>
      </c>
      <c r="G689" s="79"/>
    </row>
    <row r="690" spans="1:7" ht="21.75">
      <c r="A690" s="77" t="s">
        <v>107</v>
      </c>
      <c r="B690" s="78">
        <v>8</v>
      </c>
      <c r="C690" s="79">
        <v>37337</v>
      </c>
      <c r="D690" s="79">
        <v>139957</v>
      </c>
      <c r="E690" s="79">
        <v>37337</v>
      </c>
      <c r="F690" s="79">
        <v>139957</v>
      </c>
      <c r="G690" s="79"/>
    </row>
    <row r="691" spans="1:7" ht="21.75">
      <c r="A691" s="77" t="s">
        <v>48</v>
      </c>
      <c r="B691" s="78"/>
      <c r="C691" s="79"/>
      <c r="D691" s="79"/>
      <c r="E691" s="79"/>
      <c r="F691" s="79"/>
      <c r="G691" s="79"/>
    </row>
    <row r="692" spans="1:7" ht="21.75">
      <c r="A692" s="77" t="s">
        <v>49</v>
      </c>
      <c r="B692" s="80">
        <v>1058</v>
      </c>
      <c r="C692" s="79">
        <v>100460</v>
      </c>
      <c r="D692" s="79">
        <v>1083900</v>
      </c>
      <c r="E692" s="79">
        <v>100460</v>
      </c>
      <c r="F692" s="79">
        <v>1083900</v>
      </c>
      <c r="G692" s="79"/>
    </row>
    <row r="693" spans="1:7" ht="21.75">
      <c r="A693" s="77" t="s">
        <v>116</v>
      </c>
      <c r="B693" s="78">
        <v>31</v>
      </c>
      <c r="C693" s="79">
        <v>1130</v>
      </c>
      <c r="D693" s="79">
        <v>11260</v>
      </c>
      <c r="E693" s="79">
        <v>1130</v>
      </c>
      <c r="F693" s="79">
        <v>11260</v>
      </c>
      <c r="G693" s="79"/>
    </row>
    <row r="694" spans="1:7" ht="21.75">
      <c r="A694" s="77" t="s">
        <v>319</v>
      </c>
      <c r="B694" s="78"/>
      <c r="C694" s="79">
        <v>0</v>
      </c>
      <c r="D694" s="79">
        <v>10000</v>
      </c>
      <c r="E694" s="79">
        <v>0</v>
      </c>
      <c r="F694" s="79">
        <v>10000</v>
      </c>
      <c r="G694" s="79"/>
    </row>
    <row r="695" spans="1:7" ht="21.75">
      <c r="A695" s="77" t="s">
        <v>320</v>
      </c>
      <c r="B695" s="78"/>
      <c r="C695" s="79">
        <v>0</v>
      </c>
      <c r="D695" s="79">
        <v>4625</v>
      </c>
      <c r="E695" s="79">
        <v>0</v>
      </c>
      <c r="F695" s="79">
        <v>4625</v>
      </c>
      <c r="G695" s="79"/>
    </row>
    <row r="696" spans="1:7" ht="21.75">
      <c r="A696" s="77" t="s">
        <v>111</v>
      </c>
      <c r="B696" s="78"/>
      <c r="C696" s="79"/>
      <c r="D696" s="79"/>
      <c r="E696" s="79"/>
      <c r="F696" s="79"/>
      <c r="G696" s="79"/>
    </row>
    <row r="697" spans="1:7" ht="21.75">
      <c r="A697" s="77" t="s">
        <v>50</v>
      </c>
      <c r="B697" s="78"/>
      <c r="C697" s="79"/>
      <c r="D697" s="79"/>
      <c r="E697" s="79"/>
      <c r="F697" s="79"/>
      <c r="G697" s="79"/>
    </row>
    <row r="698" spans="1:7" ht="21.75">
      <c r="A698" s="77" t="s">
        <v>51</v>
      </c>
      <c r="B698" s="78">
        <v>45</v>
      </c>
      <c r="C698" s="79">
        <v>116375</v>
      </c>
      <c r="D698" s="79">
        <v>1168534</v>
      </c>
      <c r="E698" s="79">
        <v>116375</v>
      </c>
      <c r="F698" s="79">
        <v>1168534</v>
      </c>
      <c r="G698" s="79"/>
    </row>
    <row r="699" spans="1:7" ht="21.75">
      <c r="A699" s="77" t="s">
        <v>52</v>
      </c>
      <c r="B699" s="78"/>
      <c r="C699" s="79"/>
      <c r="D699" s="79"/>
      <c r="E699" s="79"/>
      <c r="F699" s="79"/>
      <c r="G699" s="79"/>
    </row>
    <row r="700" spans="1:7" ht="21.75">
      <c r="A700" s="77" t="s">
        <v>53</v>
      </c>
      <c r="B700" s="78">
        <v>10</v>
      </c>
      <c r="C700" s="79">
        <v>18250</v>
      </c>
      <c r="D700" s="79">
        <v>202830</v>
      </c>
      <c r="E700" s="79">
        <v>18250</v>
      </c>
      <c r="F700" s="79">
        <v>202830</v>
      </c>
      <c r="G700" s="79"/>
    </row>
    <row r="701" spans="1:7" ht="21.75">
      <c r="A701" s="77" t="s">
        <v>91</v>
      </c>
      <c r="B701" s="78"/>
      <c r="C701" s="79"/>
      <c r="D701" s="79"/>
      <c r="E701" s="79"/>
      <c r="F701" s="79"/>
      <c r="G701" s="79"/>
    </row>
    <row r="702" spans="1:7" ht="21.75">
      <c r="A702" s="77" t="s">
        <v>92</v>
      </c>
      <c r="B702" s="78">
        <v>18</v>
      </c>
      <c r="C702" s="79">
        <v>7965</v>
      </c>
      <c r="D702" s="79">
        <v>113742</v>
      </c>
      <c r="E702" s="79">
        <v>7965</v>
      </c>
      <c r="F702" s="79">
        <v>113742</v>
      </c>
      <c r="G702" s="79"/>
    </row>
    <row r="703" spans="1:7" ht="21.75">
      <c r="A703" s="77" t="s">
        <v>54</v>
      </c>
      <c r="B703" s="78">
        <v>1</v>
      </c>
      <c r="C703" s="79">
        <v>10</v>
      </c>
      <c r="D703" s="79">
        <v>225</v>
      </c>
      <c r="E703" s="79">
        <v>10</v>
      </c>
      <c r="F703" s="79">
        <v>225</v>
      </c>
      <c r="G703" s="79"/>
    </row>
    <row r="704" spans="1:7" ht="21.75">
      <c r="A704" s="77" t="s">
        <v>86</v>
      </c>
      <c r="B704" s="78">
        <v>4</v>
      </c>
      <c r="C704" s="91">
        <v>400</v>
      </c>
      <c r="D704" s="79">
        <v>61700</v>
      </c>
      <c r="E704" s="91">
        <v>400</v>
      </c>
      <c r="F704" s="79">
        <v>61700</v>
      </c>
      <c r="G704" s="79"/>
    </row>
    <row r="705" spans="1:7" ht="21.75">
      <c r="A705" s="77" t="s">
        <v>87</v>
      </c>
      <c r="B705" s="78"/>
      <c r="C705" s="91">
        <v>0</v>
      </c>
      <c r="D705" s="79">
        <v>14000</v>
      </c>
      <c r="E705" s="91">
        <v>0</v>
      </c>
      <c r="F705" s="79">
        <v>14000</v>
      </c>
      <c r="G705" s="79"/>
    </row>
    <row r="706" spans="1:7" ht="21.75">
      <c r="A706" s="77" t="s">
        <v>88</v>
      </c>
      <c r="B706" s="78"/>
      <c r="C706" s="79">
        <v>0</v>
      </c>
      <c r="D706" s="79">
        <v>16500</v>
      </c>
      <c r="E706" s="79">
        <v>0</v>
      </c>
      <c r="F706" s="79">
        <v>16500</v>
      </c>
      <c r="G706" s="79"/>
    </row>
    <row r="707" spans="1:7" ht="21.75">
      <c r="A707" s="77" t="s">
        <v>112</v>
      </c>
      <c r="B707" s="78"/>
      <c r="C707" s="79"/>
      <c r="D707" s="79"/>
      <c r="E707" s="79"/>
      <c r="F707" s="79"/>
      <c r="G707" s="79"/>
    </row>
    <row r="708" spans="1:7" ht="21.75">
      <c r="A708" s="77" t="s">
        <v>55</v>
      </c>
      <c r="B708" s="78">
        <v>583</v>
      </c>
      <c r="C708" s="79">
        <v>173648</v>
      </c>
      <c r="D708" s="79">
        <v>1515464</v>
      </c>
      <c r="E708" s="79">
        <v>173648</v>
      </c>
      <c r="F708" s="79">
        <v>1515464</v>
      </c>
      <c r="G708" s="79"/>
    </row>
    <row r="709" spans="1:7" ht="21.75">
      <c r="A709" s="77" t="s">
        <v>113</v>
      </c>
      <c r="B709" s="78"/>
      <c r="C709" s="79"/>
      <c r="D709" s="79"/>
      <c r="E709" s="79"/>
      <c r="F709" s="79"/>
      <c r="G709" s="79"/>
    </row>
    <row r="710" spans="1:7" ht="21.75">
      <c r="A710" s="77" t="s">
        <v>56</v>
      </c>
      <c r="B710" s="80">
        <v>699</v>
      </c>
      <c r="C710" s="79">
        <v>18500</v>
      </c>
      <c r="D710" s="79">
        <v>194770</v>
      </c>
      <c r="E710" s="79">
        <v>18500</v>
      </c>
      <c r="F710" s="79">
        <v>194770</v>
      </c>
      <c r="G710" s="79"/>
    </row>
    <row r="711" spans="1:7" ht="21.75">
      <c r="A711" s="77" t="s">
        <v>195</v>
      </c>
      <c r="B711" s="80"/>
      <c r="C711" s="79">
        <v>0</v>
      </c>
      <c r="D711" s="79">
        <v>7250</v>
      </c>
      <c r="E711" s="79">
        <v>0</v>
      </c>
      <c r="F711" s="79">
        <v>7250</v>
      </c>
      <c r="G711" s="79"/>
    </row>
    <row r="712" spans="1:7" ht="21.75">
      <c r="A712" s="77" t="s">
        <v>196</v>
      </c>
      <c r="B712" s="78"/>
      <c r="C712" s="91">
        <v>0</v>
      </c>
      <c r="D712" s="91">
        <v>340</v>
      </c>
      <c r="E712" s="91">
        <v>0</v>
      </c>
      <c r="F712" s="91">
        <v>340</v>
      </c>
      <c r="G712" s="79"/>
    </row>
    <row r="713" spans="1:7" ht="21.75">
      <c r="A713" s="77" t="s">
        <v>198</v>
      </c>
      <c r="B713" s="78"/>
      <c r="C713" s="79">
        <v>0</v>
      </c>
      <c r="D713" s="79">
        <v>5667</v>
      </c>
      <c r="E713" s="79">
        <v>0</v>
      </c>
      <c r="F713" s="79">
        <v>5667</v>
      </c>
      <c r="G713" s="79"/>
    </row>
    <row r="714" spans="1:7" ht="21.75">
      <c r="A714" s="77" t="s">
        <v>197</v>
      </c>
      <c r="B714" s="72">
        <v>2</v>
      </c>
      <c r="C714" s="94">
        <v>3500</v>
      </c>
      <c r="D714" s="83">
        <v>143820</v>
      </c>
      <c r="E714" s="94">
        <v>3500</v>
      </c>
      <c r="F714" s="83">
        <v>143820</v>
      </c>
      <c r="G714" s="94"/>
    </row>
    <row r="715" spans="1:7" ht="21.75">
      <c r="A715" s="54" t="s">
        <v>90</v>
      </c>
      <c r="B715" s="93">
        <f aca="true" t="shared" si="33" ref="B715:G715">SUM(B686:B714)</f>
        <v>4856</v>
      </c>
      <c r="C715" s="73">
        <f t="shared" si="33"/>
        <v>1412375</v>
      </c>
      <c r="D715" s="73">
        <f t="shared" si="33"/>
        <v>12428134</v>
      </c>
      <c r="E715" s="94">
        <f t="shared" si="33"/>
        <v>1412375</v>
      </c>
      <c r="F715" s="94">
        <f t="shared" si="33"/>
        <v>12428134</v>
      </c>
      <c r="G715" s="94">
        <f t="shared" si="33"/>
        <v>0</v>
      </c>
    </row>
    <row r="716" spans="1:7" ht="21.75">
      <c r="A716" s="147" t="s">
        <v>70</v>
      </c>
      <c r="B716" s="147"/>
      <c r="C716" s="147"/>
      <c r="D716" s="147"/>
      <c r="E716" s="147"/>
      <c r="F716" s="147"/>
      <c r="G716" s="147"/>
    </row>
    <row r="717" spans="1:7" ht="21.75">
      <c r="A717" s="98"/>
      <c r="B717" s="99"/>
      <c r="C717" s="100"/>
      <c r="D717" s="100"/>
      <c r="E717" s="100"/>
      <c r="F717" s="100"/>
      <c r="G717" s="101"/>
    </row>
    <row r="718" spans="1:7" ht="21.75">
      <c r="A718" s="68"/>
      <c r="B718" s="69" t="s">
        <v>78</v>
      </c>
      <c r="C718" s="146" t="s">
        <v>31</v>
      </c>
      <c r="D718" s="146"/>
      <c r="E718" s="146" t="s">
        <v>32</v>
      </c>
      <c r="F718" s="146"/>
      <c r="G718" s="102" t="s">
        <v>33</v>
      </c>
    </row>
    <row r="719" spans="1:7" ht="21.75">
      <c r="A719" s="72" t="s">
        <v>35</v>
      </c>
      <c r="B719" s="72" t="s">
        <v>79</v>
      </c>
      <c r="C719" s="73" t="s">
        <v>9</v>
      </c>
      <c r="D719" s="73" t="s">
        <v>36</v>
      </c>
      <c r="E719" s="73" t="s">
        <v>9</v>
      </c>
      <c r="F719" s="73" t="s">
        <v>36</v>
      </c>
      <c r="G719" s="73" t="s">
        <v>34</v>
      </c>
    </row>
    <row r="720" spans="1:7" ht="21.75">
      <c r="A720" s="74" t="s">
        <v>114</v>
      </c>
      <c r="B720" s="75"/>
      <c r="C720" s="76"/>
      <c r="D720" s="76"/>
      <c r="E720" s="76"/>
      <c r="F720" s="76"/>
      <c r="G720" s="76"/>
    </row>
    <row r="721" spans="1:7" ht="21.75">
      <c r="A721" s="77" t="s">
        <v>82</v>
      </c>
      <c r="B721" s="78">
        <v>4</v>
      </c>
      <c r="C721" s="79">
        <v>75628</v>
      </c>
      <c r="D721" s="79">
        <v>933170</v>
      </c>
      <c r="E721" s="79">
        <v>75628</v>
      </c>
      <c r="F721" s="79">
        <v>933170</v>
      </c>
      <c r="G721" s="79"/>
    </row>
    <row r="722" spans="1:7" ht="21.75">
      <c r="A722" s="77" t="s">
        <v>59</v>
      </c>
      <c r="B722" s="78"/>
      <c r="C722" s="91"/>
      <c r="D722" s="139"/>
      <c r="E722" s="91"/>
      <c r="F722" s="139"/>
      <c r="G722" s="79"/>
    </row>
    <row r="723" spans="1:7" ht="21.75">
      <c r="A723" s="87" t="s">
        <v>60</v>
      </c>
      <c r="B723" s="88">
        <v>8</v>
      </c>
      <c r="C723" s="89">
        <v>174811.37</v>
      </c>
      <c r="D723" s="83">
        <v>547981.19</v>
      </c>
      <c r="E723" s="89">
        <v>174811.37</v>
      </c>
      <c r="F723" s="83">
        <v>547981.19</v>
      </c>
      <c r="G723" s="89"/>
    </row>
    <row r="724" spans="1:7" ht="21.75">
      <c r="A724" s="110" t="s">
        <v>61</v>
      </c>
      <c r="B724" s="106">
        <f>SUM(B716:B723)</f>
        <v>12</v>
      </c>
      <c r="C724" s="86">
        <f>SUM(C721:C723)</f>
        <v>250439.37</v>
      </c>
      <c r="D724" s="86">
        <f>SUM(D721:D723)</f>
        <v>1481151.19</v>
      </c>
      <c r="E724" s="86">
        <f>SUM(E721:E723)</f>
        <v>250439.37</v>
      </c>
      <c r="F724" s="86">
        <f>SUM(F721:F723)</f>
        <v>1481151.19</v>
      </c>
      <c r="G724" s="86">
        <f>SUM(G720:G723)</f>
        <v>0</v>
      </c>
    </row>
    <row r="725" spans="1:7" ht="21.75">
      <c r="A725" s="87" t="s">
        <v>115</v>
      </c>
      <c r="B725" s="88"/>
      <c r="C725" s="89"/>
      <c r="D725" s="89"/>
      <c r="E725" s="89"/>
      <c r="F725" s="89"/>
      <c r="G725" s="89"/>
    </row>
    <row r="726" spans="1:7" ht="21.75">
      <c r="A726" s="107" t="s">
        <v>62</v>
      </c>
      <c r="B726" s="108">
        <v>1</v>
      </c>
      <c r="C726" s="109">
        <v>1000</v>
      </c>
      <c r="D726" s="79">
        <v>2431116.87</v>
      </c>
      <c r="E726" s="109">
        <v>1000</v>
      </c>
      <c r="F726" s="79">
        <v>2431116.87</v>
      </c>
      <c r="G726" s="79"/>
    </row>
    <row r="727" spans="1:7" ht="21.75">
      <c r="A727" s="77" t="s">
        <v>63</v>
      </c>
      <c r="B727" s="122"/>
      <c r="C727" s="109">
        <v>0</v>
      </c>
      <c r="D727" s="109">
        <v>58800</v>
      </c>
      <c r="E727" s="109">
        <v>0</v>
      </c>
      <c r="F727" s="91">
        <v>58800</v>
      </c>
      <c r="G727" s="79"/>
    </row>
    <row r="728" spans="1:7" ht="21.75">
      <c r="A728" s="77" t="s">
        <v>101</v>
      </c>
      <c r="B728" s="78">
        <v>139</v>
      </c>
      <c r="C728" s="79">
        <v>6060.01</v>
      </c>
      <c r="D728" s="79">
        <v>26387404.75</v>
      </c>
      <c r="E728" s="79">
        <v>6060.01</v>
      </c>
      <c r="F728" s="79">
        <v>26387404.75</v>
      </c>
      <c r="G728" s="79"/>
    </row>
    <row r="729" spans="1:7" ht="21.75">
      <c r="A729" s="77" t="s">
        <v>227</v>
      </c>
      <c r="B729" s="72">
        <v>2</v>
      </c>
      <c r="C729" s="94">
        <v>19898.98</v>
      </c>
      <c r="D729" s="83">
        <v>275301.51</v>
      </c>
      <c r="E729" s="94">
        <v>19898.98</v>
      </c>
      <c r="F729" s="83">
        <v>275301.51</v>
      </c>
      <c r="G729" s="94"/>
    </row>
    <row r="730" spans="1:7" ht="21.75">
      <c r="A730" s="110" t="s">
        <v>66</v>
      </c>
      <c r="B730" s="72">
        <f aca="true" t="shared" si="34" ref="B730:G730">SUM(B726:B729)</f>
        <v>142</v>
      </c>
      <c r="C730" s="73">
        <f t="shared" si="34"/>
        <v>26958.989999999998</v>
      </c>
      <c r="D730" s="73">
        <f t="shared" si="34"/>
        <v>29152623.130000003</v>
      </c>
      <c r="E730" s="73">
        <f t="shared" si="34"/>
        <v>26958.989999999998</v>
      </c>
      <c r="F730" s="73">
        <f t="shared" si="34"/>
        <v>29152623.130000003</v>
      </c>
      <c r="G730" s="86">
        <f t="shared" si="34"/>
        <v>0</v>
      </c>
    </row>
    <row r="731" spans="1:7" ht="21.75">
      <c r="A731" s="110" t="s">
        <v>67</v>
      </c>
      <c r="B731" s="111">
        <f aca="true" t="shared" si="35" ref="B731:G731">SUM(B683+B715+B724+B730)</f>
        <v>5206</v>
      </c>
      <c r="C731" s="70">
        <f t="shared" si="35"/>
        <v>19889201.62</v>
      </c>
      <c r="D731" s="70">
        <f t="shared" si="35"/>
        <v>240313318.08999997</v>
      </c>
      <c r="E731" s="70">
        <f t="shared" si="35"/>
        <v>19893639.12</v>
      </c>
      <c r="F731" s="70">
        <f t="shared" si="35"/>
        <v>240475018.08999997</v>
      </c>
      <c r="G731" s="70">
        <f t="shared" si="35"/>
        <v>0</v>
      </c>
    </row>
    <row r="732" spans="1:7" ht="21.75">
      <c r="A732" s="110" t="s">
        <v>174</v>
      </c>
      <c r="B732" s="106"/>
      <c r="C732" s="86">
        <v>1104.64</v>
      </c>
      <c r="D732" s="86">
        <v>82411.18</v>
      </c>
      <c r="E732" s="86">
        <v>1104.64</v>
      </c>
      <c r="F732" s="86">
        <v>82411.18</v>
      </c>
      <c r="G732" s="86"/>
    </row>
    <row r="733" spans="1:7" ht="22.5" thickBot="1">
      <c r="A733" s="112" t="s">
        <v>69</v>
      </c>
      <c r="B733" s="113">
        <f>+B731</f>
        <v>5206</v>
      </c>
      <c r="C733" s="114">
        <f>C731-C732</f>
        <v>19888096.98</v>
      </c>
      <c r="D733" s="114">
        <f>D731-D732</f>
        <v>240230906.90999997</v>
      </c>
      <c r="E733" s="114">
        <f>E731-E732</f>
        <v>19892534.48</v>
      </c>
      <c r="F733" s="114">
        <f>F731-F732</f>
        <v>240392606.90999997</v>
      </c>
      <c r="G733" s="114">
        <f>G731-G732</f>
        <v>0</v>
      </c>
    </row>
    <row r="734" spans="1:7" ht="22.5" thickTop="1">
      <c r="A734" s="135"/>
      <c r="B734" s="136"/>
      <c r="C734" s="97"/>
      <c r="D734" s="97"/>
      <c r="E734" s="97"/>
      <c r="F734" s="97"/>
      <c r="G734" s="97"/>
    </row>
    <row r="735" spans="1:7" ht="21.75">
      <c r="A735" s="64"/>
      <c r="B735" s="66"/>
      <c r="C735" s="97"/>
      <c r="D735" s="97" t="s">
        <v>12</v>
      </c>
      <c r="E735" s="97"/>
      <c r="F735" s="97"/>
      <c r="G735" s="97"/>
    </row>
    <row r="736" spans="1:7" ht="21.75">
      <c r="A736" s="64" t="s">
        <v>324</v>
      </c>
      <c r="B736" s="66"/>
      <c r="C736" s="97"/>
      <c r="D736" s="97" t="s">
        <v>325</v>
      </c>
      <c r="E736" s="97"/>
      <c r="F736" s="97"/>
      <c r="G736" s="97"/>
    </row>
    <row r="737" spans="1:7" ht="21.75">
      <c r="A737" s="128" t="s">
        <v>222</v>
      </c>
      <c r="B737" s="129"/>
      <c r="C737" s="67"/>
      <c r="D737" s="97" t="s">
        <v>11</v>
      </c>
      <c r="E737" s="97"/>
      <c r="F737" s="97"/>
      <c r="G737" s="97"/>
    </row>
    <row r="738" spans="1:7" ht="21.75">
      <c r="A738" s="64"/>
      <c r="B738" s="66"/>
      <c r="C738" s="67"/>
      <c r="D738" s="97" t="s">
        <v>10</v>
      </c>
      <c r="E738" s="97"/>
      <c r="F738" s="97"/>
      <c r="G738" s="97"/>
    </row>
    <row r="739" spans="1:7" ht="21.75">
      <c r="A739" s="64"/>
      <c r="B739" s="66"/>
      <c r="C739" s="67"/>
      <c r="D739" s="97"/>
      <c r="E739" s="97"/>
      <c r="F739" s="97"/>
      <c r="G739" s="97"/>
    </row>
    <row r="740" spans="1:7" ht="21.75">
      <c r="A740" s="134" t="s">
        <v>322</v>
      </c>
      <c r="B740" s="115"/>
      <c r="C740" s="97"/>
      <c r="D740" s="97"/>
      <c r="E740" s="97"/>
      <c r="F740" s="97"/>
      <c r="G740" s="97"/>
    </row>
    <row r="741" spans="1:7" ht="21.75">
      <c r="A741" s="95" t="s">
        <v>340</v>
      </c>
      <c r="B741" s="137" t="s">
        <v>78</v>
      </c>
      <c r="C741" s="97">
        <v>19888096.98</v>
      </c>
      <c r="D741" s="97"/>
      <c r="E741" s="97"/>
      <c r="F741" s="97"/>
      <c r="G741" s="97"/>
    </row>
    <row r="742" spans="1:7" ht="21.75">
      <c r="A742" s="95" t="s">
        <v>329</v>
      </c>
      <c r="B742" s="137" t="s">
        <v>78</v>
      </c>
      <c r="C742" s="97">
        <v>19868198</v>
      </c>
      <c r="D742" s="97"/>
      <c r="E742" s="97"/>
      <c r="F742" s="97"/>
      <c r="G742" s="97"/>
    </row>
    <row r="743" spans="1:7" ht="22.5" thickBot="1">
      <c r="A743" s="95" t="s">
        <v>341</v>
      </c>
      <c r="B743" s="137"/>
      <c r="C743" s="138">
        <f>SUM(C741-C742)</f>
        <v>19898.980000000447</v>
      </c>
      <c r="D743" s="97"/>
      <c r="E743" s="97"/>
      <c r="F743" s="97"/>
      <c r="G743" s="97"/>
    </row>
    <row r="744" spans="1:7" ht="22.5" thickTop="1">
      <c r="A744" s="95"/>
      <c r="B744" s="137"/>
      <c r="C744" s="97"/>
      <c r="D744" s="97"/>
      <c r="E744" s="97"/>
      <c r="F744" s="97"/>
      <c r="G744" s="97"/>
    </row>
    <row r="745" spans="1:7" ht="23.25">
      <c r="A745" s="145" t="s">
        <v>58</v>
      </c>
      <c r="B745" s="145"/>
      <c r="C745" s="145"/>
      <c r="D745" s="145"/>
      <c r="E745" s="145"/>
      <c r="F745" s="145"/>
      <c r="G745" s="145"/>
    </row>
    <row r="746" spans="1:7" ht="23.25">
      <c r="A746" s="145" t="s">
        <v>347</v>
      </c>
      <c r="B746" s="145"/>
      <c r="C746" s="145"/>
      <c r="D746" s="145"/>
      <c r="E746" s="145"/>
      <c r="F746" s="145"/>
      <c r="G746" s="145"/>
    </row>
    <row r="747" spans="1:7" ht="21">
      <c r="A747" s="3"/>
      <c r="B747" s="18"/>
      <c r="C747" s="4"/>
      <c r="D747" s="4"/>
      <c r="E747" s="4"/>
      <c r="F747" s="4"/>
      <c r="G747" s="4"/>
    </row>
    <row r="748" spans="1:7" ht="21.75">
      <c r="A748" s="68"/>
      <c r="B748" s="69" t="s">
        <v>78</v>
      </c>
      <c r="C748" s="146" t="s">
        <v>31</v>
      </c>
      <c r="D748" s="146"/>
      <c r="E748" s="146" t="s">
        <v>32</v>
      </c>
      <c r="F748" s="146"/>
      <c r="G748" s="71" t="s">
        <v>33</v>
      </c>
    </row>
    <row r="749" spans="1:7" ht="21.75">
      <c r="A749" s="72" t="s">
        <v>35</v>
      </c>
      <c r="B749" s="72" t="s">
        <v>79</v>
      </c>
      <c r="C749" s="73" t="s">
        <v>9</v>
      </c>
      <c r="D749" s="73" t="s">
        <v>36</v>
      </c>
      <c r="E749" s="73" t="s">
        <v>9</v>
      </c>
      <c r="F749" s="73" t="s">
        <v>36</v>
      </c>
      <c r="G749" s="73" t="s">
        <v>34</v>
      </c>
    </row>
    <row r="750" spans="1:7" ht="21.75">
      <c r="A750" s="74" t="s">
        <v>108</v>
      </c>
      <c r="B750" s="75"/>
      <c r="C750" s="76"/>
      <c r="D750" s="76"/>
      <c r="E750" s="76"/>
      <c r="F750" s="76"/>
      <c r="G750" s="76"/>
    </row>
    <row r="751" spans="1:7" ht="21.75">
      <c r="A751" s="77" t="s">
        <v>37</v>
      </c>
      <c r="B751" s="78">
        <v>202</v>
      </c>
      <c r="C751" s="79">
        <v>12141192.28</v>
      </c>
      <c r="D751" s="79">
        <v>192588815.85</v>
      </c>
      <c r="E751" s="79">
        <v>12141192.28</v>
      </c>
      <c r="F751" s="79">
        <v>192750515.85</v>
      </c>
      <c r="G751" s="79"/>
    </row>
    <row r="752" spans="1:7" ht="21.75">
      <c r="A752" s="77" t="s">
        <v>39</v>
      </c>
      <c r="B752" s="80">
        <v>50</v>
      </c>
      <c r="C752" s="79">
        <v>282142.62</v>
      </c>
      <c r="D752" s="79">
        <v>1930291.34</v>
      </c>
      <c r="E752" s="79">
        <v>282142.62</v>
      </c>
      <c r="F752" s="79">
        <v>1930291.34</v>
      </c>
      <c r="G752" s="79"/>
    </row>
    <row r="753" spans="1:7" ht="21.75">
      <c r="A753" s="77" t="s">
        <v>41</v>
      </c>
      <c r="B753" s="78">
        <v>51</v>
      </c>
      <c r="C753" s="79">
        <v>143777.3</v>
      </c>
      <c r="D753" s="79">
        <v>14199652.27</v>
      </c>
      <c r="E753" s="79">
        <v>143777.3</v>
      </c>
      <c r="F753" s="79">
        <v>14199652.27</v>
      </c>
      <c r="G753" s="79"/>
    </row>
    <row r="754" spans="1:7" ht="21.75">
      <c r="A754" s="77" t="s">
        <v>271</v>
      </c>
      <c r="B754" s="69">
        <v>7</v>
      </c>
      <c r="C754" s="130">
        <v>113432.26</v>
      </c>
      <c r="D754" s="79">
        <v>1213194.77</v>
      </c>
      <c r="E754" s="130">
        <v>113432.26</v>
      </c>
      <c r="F754" s="79">
        <v>1213194.77</v>
      </c>
      <c r="G754" s="130"/>
    </row>
    <row r="755" spans="1:7" ht="21.75">
      <c r="A755" s="110" t="s">
        <v>44</v>
      </c>
      <c r="B755" s="85">
        <f aca="true" t="shared" si="36" ref="B755:G755">SUM(B751:B754)</f>
        <v>310</v>
      </c>
      <c r="C755" s="86">
        <f t="shared" si="36"/>
        <v>12680544.459999999</v>
      </c>
      <c r="D755" s="86">
        <f t="shared" si="36"/>
        <v>209931954.23000002</v>
      </c>
      <c r="E755" s="86">
        <f t="shared" si="36"/>
        <v>12680544.459999999</v>
      </c>
      <c r="F755" s="86">
        <f t="shared" si="36"/>
        <v>210093654.23000002</v>
      </c>
      <c r="G755" s="86">
        <f t="shared" si="36"/>
        <v>0</v>
      </c>
    </row>
    <row r="756" spans="1:7" ht="21.75">
      <c r="A756" s="87" t="s">
        <v>321</v>
      </c>
      <c r="B756" s="88"/>
      <c r="C756" s="89"/>
      <c r="D756" s="89"/>
      <c r="E756" s="89"/>
      <c r="F756" s="89"/>
      <c r="G756" s="89"/>
    </row>
    <row r="757" spans="1:7" ht="21.75">
      <c r="A757" s="77" t="s">
        <v>110</v>
      </c>
      <c r="B757" s="78"/>
      <c r="C757" s="79"/>
      <c r="D757" s="79"/>
      <c r="E757" s="79"/>
      <c r="F757" s="79"/>
      <c r="G757" s="79"/>
    </row>
    <row r="758" spans="1:7" ht="21.75">
      <c r="A758" s="77" t="s">
        <v>45</v>
      </c>
      <c r="B758" s="80">
        <v>2418</v>
      </c>
      <c r="C758" s="79">
        <v>821000</v>
      </c>
      <c r="D758" s="79">
        <v>7613050</v>
      </c>
      <c r="E758" s="79">
        <v>821000</v>
      </c>
      <c r="F758" s="79">
        <v>7613050</v>
      </c>
      <c r="G758" s="79"/>
    </row>
    <row r="759" spans="1:7" ht="21.75">
      <c r="A759" s="77" t="s">
        <v>46</v>
      </c>
      <c r="B759" s="78">
        <v>151</v>
      </c>
      <c r="C759" s="79">
        <v>70500</v>
      </c>
      <c r="D759" s="79">
        <v>530250</v>
      </c>
      <c r="E759" s="79">
        <v>70500</v>
      </c>
      <c r="F759" s="79">
        <v>530250</v>
      </c>
      <c r="G759" s="79"/>
    </row>
    <row r="760" spans="1:7" ht="21.75">
      <c r="A760" s="77" t="s">
        <v>99</v>
      </c>
      <c r="B760" s="78"/>
      <c r="C760" s="79"/>
      <c r="D760" s="79"/>
      <c r="E760" s="79"/>
      <c r="F760" s="79"/>
      <c r="G760" s="79"/>
    </row>
    <row r="761" spans="1:7" ht="21.75">
      <c r="A761" s="77" t="s">
        <v>100</v>
      </c>
      <c r="B761" s="78">
        <v>13</v>
      </c>
      <c r="C761" s="79">
        <v>33750</v>
      </c>
      <c r="D761" s="79">
        <v>515500</v>
      </c>
      <c r="E761" s="79">
        <v>33750</v>
      </c>
      <c r="F761" s="79">
        <v>515500</v>
      </c>
      <c r="G761" s="79"/>
    </row>
    <row r="762" spans="1:7" ht="21.75">
      <c r="A762" s="77" t="s">
        <v>107</v>
      </c>
      <c r="B762" s="78">
        <v>17</v>
      </c>
      <c r="C762" s="79">
        <v>21001.5</v>
      </c>
      <c r="D762" s="79">
        <v>160958.5</v>
      </c>
      <c r="E762" s="79">
        <v>21001.5</v>
      </c>
      <c r="F762" s="79">
        <v>160958.5</v>
      </c>
      <c r="G762" s="79"/>
    </row>
    <row r="763" spans="1:7" ht="21.75">
      <c r="A763" s="77" t="s">
        <v>48</v>
      </c>
      <c r="B763" s="78"/>
      <c r="C763" s="79"/>
      <c r="D763" s="79"/>
      <c r="E763" s="79"/>
      <c r="F763" s="79"/>
      <c r="G763" s="79"/>
    </row>
    <row r="764" spans="1:7" ht="21.75">
      <c r="A764" s="77" t="s">
        <v>49</v>
      </c>
      <c r="B764" s="80">
        <v>1166</v>
      </c>
      <c r="C764" s="79">
        <v>110970</v>
      </c>
      <c r="D764" s="79">
        <v>1194870</v>
      </c>
      <c r="E764" s="79">
        <v>110970</v>
      </c>
      <c r="F764" s="79">
        <v>1194870</v>
      </c>
      <c r="G764" s="79"/>
    </row>
    <row r="765" spans="1:7" ht="21.75">
      <c r="A765" s="77" t="s">
        <v>116</v>
      </c>
      <c r="B765" s="78">
        <v>34</v>
      </c>
      <c r="C765" s="79">
        <v>1390</v>
      </c>
      <c r="D765" s="79">
        <v>12650</v>
      </c>
      <c r="E765" s="79">
        <v>1390</v>
      </c>
      <c r="F765" s="79">
        <v>12650</v>
      </c>
      <c r="G765" s="79"/>
    </row>
    <row r="766" spans="1:7" ht="21.75">
      <c r="A766" s="77" t="s">
        <v>319</v>
      </c>
      <c r="B766" s="78"/>
      <c r="C766" s="79">
        <v>0</v>
      </c>
      <c r="D766" s="79">
        <v>10000</v>
      </c>
      <c r="E766" s="79">
        <v>0</v>
      </c>
      <c r="F766" s="79">
        <v>10000</v>
      </c>
      <c r="G766" s="79"/>
    </row>
    <row r="767" spans="1:7" ht="21.75">
      <c r="A767" s="77" t="s">
        <v>320</v>
      </c>
      <c r="B767" s="78"/>
      <c r="C767" s="79">
        <v>0</v>
      </c>
      <c r="D767" s="79">
        <v>4625</v>
      </c>
      <c r="E767" s="79">
        <v>0</v>
      </c>
      <c r="F767" s="79">
        <v>4625</v>
      </c>
      <c r="G767" s="79"/>
    </row>
    <row r="768" spans="1:7" ht="21.75">
      <c r="A768" s="77" t="s">
        <v>111</v>
      </c>
      <c r="B768" s="78"/>
      <c r="C768" s="79"/>
      <c r="D768" s="79"/>
      <c r="E768" s="79"/>
      <c r="F768" s="79"/>
      <c r="G768" s="79"/>
    </row>
    <row r="769" spans="1:7" ht="21.75">
      <c r="A769" s="77" t="s">
        <v>50</v>
      </c>
      <c r="B769" s="78"/>
      <c r="C769" s="79"/>
      <c r="D769" s="79"/>
      <c r="E769" s="79"/>
      <c r="F769" s="79"/>
      <c r="G769" s="79"/>
    </row>
    <row r="770" spans="1:7" ht="21.75">
      <c r="A770" s="77" t="s">
        <v>51</v>
      </c>
      <c r="B770" s="78">
        <v>42</v>
      </c>
      <c r="C770" s="79">
        <v>92835</v>
      </c>
      <c r="D770" s="79">
        <v>1261369</v>
      </c>
      <c r="E770" s="79">
        <v>92835</v>
      </c>
      <c r="F770" s="79">
        <v>1261369</v>
      </c>
      <c r="G770" s="79"/>
    </row>
    <row r="771" spans="1:7" ht="21.75">
      <c r="A771" s="77" t="s">
        <v>52</v>
      </c>
      <c r="B771" s="78"/>
      <c r="C771" s="79"/>
      <c r="D771" s="79"/>
      <c r="E771" s="79"/>
      <c r="F771" s="79"/>
      <c r="G771" s="79"/>
    </row>
    <row r="772" spans="1:7" ht="21.75">
      <c r="A772" s="77" t="s">
        <v>53</v>
      </c>
      <c r="B772" s="78">
        <v>11</v>
      </c>
      <c r="C772" s="79">
        <v>26000</v>
      </c>
      <c r="D772" s="79">
        <v>228830</v>
      </c>
      <c r="E772" s="79">
        <v>26000</v>
      </c>
      <c r="F772" s="79">
        <v>228830</v>
      </c>
      <c r="G772" s="79"/>
    </row>
    <row r="773" spans="1:7" ht="21.75">
      <c r="A773" s="77" t="s">
        <v>91</v>
      </c>
      <c r="B773" s="78"/>
      <c r="C773" s="79"/>
      <c r="D773" s="79"/>
      <c r="E773" s="79"/>
      <c r="F773" s="79"/>
      <c r="G773" s="79"/>
    </row>
    <row r="774" spans="1:7" ht="21.75">
      <c r="A774" s="77" t="s">
        <v>92</v>
      </c>
      <c r="B774" s="78">
        <v>37</v>
      </c>
      <c r="C774" s="79">
        <v>14772</v>
      </c>
      <c r="D774" s="79">
        <v>128514</v>
      </c>
      <c r="E774" s="79">
        <v>14772</v>
      </c>
      <c r="F774" s="79">
        <v>128514</v>
      </c>
      <c r="G774" s="79"/>
    </row>
    <row r="775" spans="1:7" ht="21.75">
      <c r="A775" s="77" t="s">
        <v>54</v>
      </c>
      <c r="B775" s="78"/>
      <c r="C775" s="79">
        <v>0</v>
      </c>
      <c r="D775" s="79">
        <v>225</v>
      </c>
      <c r="E775" s="79">
        <v>0</v>
      </c>
      <c r="F775" s="79">
        <v>225</v>
      </c>
      <c r="G775" s="79"/>
    </row>
    <row r="776" spans="1:7" ht="21.75">
      <c r="A776" s="77" t="s">
        <v>86</v>
      </c>
      <c r="B776" s="78">
        <v>4</v>
      </c>
      <c r="C776" s="91">
        <v>400</v>
      </c>
      <c r="D776" s="79">
        <v>62100</v>
      </c>
      <c r="E776" s="91">
        <v>400</v>
      </c>
      <c r="F776" s="79">
        <v>62100</v>
      </c>
      <c r="G776" s="79"/>
    </row>
    <row r="777" spans="1:7" ht="21.75">
      <c r="A777" s="77" t="s">
        <v>87</v>
      </c>
      <c r="B777" s="78"/>
      <c r="C777" s="91">
        <v>0</v>
      </c>
      <c r="D777" s="79">
        <v>14000</v>
      </c>
      <c r="E777" s="91">
        <v>0</v>
      </c>
      <c r="F777" s="79">
        <v>14000</v>
      </c>
      <c r="G777" s="79"/>
    </row>
    <row r="778" spans="1:7" ht="21.75">
      <c r="A778" s="77" t="s">
        <v>88</v>
      </c>
      <c r="B778" s="78"/>
      <c r="C778" s="79">
        <v>0</v>
      </c>
      <c r="D778" s="79">
        <v>16500</v>
      </c>
      <c r="E778" s="79">
        <v>0</v>
      </c>
      <c r="F778" s="79">
        <v>16500</v>
      </c>
      <c r="G778" s="79"/>
    </row>
    <row r="779" spans="1:7" ht="21.75">
      <c r="A779" s="77" t="s">
        <v>112</v>
      </c>
      <c r="B779" s="78"/>
      <c r="C779" s="79"/>
      <c r="D779" s="79"/>
      <c r="E779" s="79"/>
      <c r="F779" s="79"/>
      <c r="G779" s="79"/>
    </row>
    <row r="780" spans="1:7" ht="21.75">
      <c r="A780" s="77" t="s">
        <v>55</v>
      </c>
      <c r="B780" s="78">
        <v>751</v>
      </c>
      <c r="C780" s="79">
        <v>217996</v>
      </c>
      <c r="D780" s="79">
        <v>1733460</v>
      </c>
      <c r="E780" s="79">
        <v>217996</v>
      </c>
      <c r="F780" s="79">
        <v>1733460</v>
      </c>
      <c r="G780" s="79"/>
    </row>
    <row r="781" spans="1:7" ht="21.75">
      <c r="A781" s="77" t="s">
        <v>113</v>
      </c>
      <c r="B781" s="78"/>
      <c r="C781" s="79"/>
      <c r="D781" s="79"/>
      <c r="E781" s="79"/>
      <c r="F781" s="79"/>
      <c r="G781" s="79"/>
    </row>
    <row r="782" spans="1:7" ht="21.75">
      <c r="A782" s="77" t="s">
        <v>56</v>
      </c>
      <c r="B782" s="80">
        <v>820</v>
      </c>
      <c r="C782" s="79">
        <v>20018</v>
      </c>
      <c r="D782" s="79">
        <v>214788</v>
      </c>
      <c r="E782" s="79">
        <v>20018</v>
      </c>
      <c r="F782" s="79">
        <v>214788</v>
      </c>
      <c r="G782" s="79"/>
    </row>
    <row r="783" spans="1:7" ht="21.75">
      <c r="A783" s="77" t="s">
        <v>195</v>
      </c>
      <c r="B783" s="80">
        <v>1</v>
      </c>
      <c r="C783" s="79">
        <v>200</v>
      </c>
      <c r="D783" s="79">
        <v>7450</v>
      </c>
      <c r="E783" s="79">
        <v>200</v>
      </c>
      <c r="F783" s="79">
        <v>7450</v>
      </c>
      <c r="G783" s="79"/>
    </row>
    <row r="784" spans="1:7" ht="21.75">
      <c r="A784" s="77" t="s">
        <v>196</v>
      </c>
      <c r="B784" s="78"/>
      <c r="C784" s="91">
        <v>0</v>
      </c>
      <c r="D784" s="91">
        <v>340</v>
      </c>
      <c r="E784" s="91">
        <v>0</v>
      </c>
      <c r="F784" s="91">
        <v>340</v>
      </c>
      <c r="G784" s="79"/>
    </row>
    <row r="785" spans="1:7" ht="21.75">
      <c r="A785" s="77" t="s">
        <v>198</v>
      </c>
      <c r="B785" s="78"/>
      <c r="C785" s="79">
        <v>0</v>
      </c>
      <c r="D785" s="79">
        <v>5667</v>
      </c>
      <c r="E785" s="79">
        <v>0</v>
      </c>
      <c r="F785" s="79">
        <v>5667</v>
      </c>
      <c r="G785" s="79"/>
    </row>
    <row r="786" spans="1:7" ht="21.75">
      <c r="A786" s="77" t="s">
        <v>197</v>
      </c>
      <c r="B786" s="72">
        <v>8</v>
      </c>
      <c r="C786" s="94">
        <v>15200</v>
      </c>
      <c r="D786" s="83">
        <v>159020</v>
      </c>
      <c r="E786" s="94">
        <v>15200</v>
      </c>
      <c r="F786" s="83">
        <v>159020</v>
      </c>
      <c r="G786" s="94"/>
    </row>
    <row r="787" spans="1:7" ht="21.75">
      <c r="A787" s="54" t="s">
        <v>90</v>
      </c>
      <c r="B787" s="93">
        <f aca="true" t="shared" si="37" ref="B787:G787">SUM(B758:B786)</f>
        <v>5473</v>
      </c>
      <c r="C787" s="73">
        <f t="shared" si="37"/>
        <v>1446032.5</v>
      </c>
      <c r="D787" s="73">
        <f t="shared" si="37"/>
        <v>13874166.5</v>
      </c>
      <c r="E787" s="94">
        <f t="shared" si="37"/>
        <v>1446032.5</v>
      </c>
      <c r="F787" s="94">
        <f t="shared" si="37"/>
        <v>13874166.5</v>
      </c>
      <c r="G787" s="94">
        <f t="shared" si="37"/>
        <v>0</v>
      </c>
    </row>
    <row r="788" spans="1:7" ht="21.75">
      <c r="A788" s="147" t="s">
        <v>70</v>
      </c>
      <c r="B788" s="147"/>
      <c r="C788" s="147"/>
      <c r="D788" s="147"/>
      <c r="E788" s="147"/>
      <c r="F788" s="147"/>
      <c r="G788" s="147"/>
    </row>
    <row r="789" spans="1:7" ht="21.75">
      <c r="A789" s="98"/>
      <c r="B789" s="99"/>
      <c r="C789" s="100"/>
      <c r="D789" s="100"/>
      <c r="E789" s="100"/>
      <c r="F789" s="100"/>
      <c r="G789" s="101"/>
    </row>
    <row r="790" spans="1:7" ht="21.75">
      <c r="A790" s="68"/>
      <c r="B790" s="69" t="s">
        <v>78</v>
      </c>
      <c r="C790" s="146" t="s">
        <v>31</v>
      </c>
      <c r="D790" s="146"/>
      <c r="E790" s="146" t="s">
        <v>32</v>
      </c>
      <c r="F790" s="146"/>
      <c r="G790" s="102" t="s">
        <v>33</v>
      </c>
    </row>
    <row r="791" spans="1:7" ht="21.75">
      <c r="A791" s="72" t="s">
        <v>35</v>
      </c>
      <c r="B791" s="72" t="s">
        <v>79</v>
      </c>
      <c r="C791" s="73" t="s">
        <v>9</v>
      </c>
      <c r="D791" s="73" t="s">
        <v>36</v>
      </c>
      <c r="E791" s="73" t="s">
        <v>9</v>
      </c>
      <c r="F791" s="73" t="s">
        <v>36</v>
      </c>
      <c r="G791" s="73" t="s">
        <v>34</v>
      </c>
    </row>
    <row r="792" spans="1:7" ht="21.75">
      <c r="A792" s="74" t="s">
        <v>114</v>
      </c>
      <c r="B792" s="75"/>
      <c r="C792" s="76"/>
      <c r="D792" s="76"/>
      <c r="E792" s="76"/>
      <c r="F792" s="76"/>
      <c r="G792" s="76"/>
    </row>
    <row r="793" spans="1:7" ht="21.75">
      <c r="A793" s="77" t="s">
        <v>82</v>
      </c>
      <c r="B793" s="78">
        <v>4</v>
      </c>
      <c r="C793" s="79">
        <v>75628</v>
      </c>
      <c r="D793" s="79">
        <v>1008798</v>
      </c>
      <c r="E793" s="79">
        <v>75628</v>
      </c>
      <c r="F793" s="79">
        <v>1008798</v>
      </c>
      <c r="G793" s="79"/>
    </row>
    <row r="794" spans="1:7" ht="21.75">
      <c r="A794" s="77" t="s">
        <v>59</v>
      </c>
      <c r="B794" s="78"/>
      <c r="C794" s="91"/>
      <c r="D794" s="139"/>
      <c r="E794" s="91"/>
      <c r="F794" s="139"/>
      <c r="G794" s="79"/>
    </row>
    <row r="795" spans="1:7" ht="21.75">
      <c r="A795" s="87" t="s">
        <v>60</v>
      </c>
      <c r="B795" s="88">
        <v>9</v>
      </c>
      <c r="C795" s="89">
        <v>18398.78</v>
      </c>
      <c r="D795" s="83">
        <v>566379.97</v>
      </c>
      <c r="E795" s="89">
        <v>18398.78</v>
      </c>
      <c r="F795" s="83">
        <v>566379.97</v>
      </c>
      <c r="G795" s="89"/>
    </row>
    <row r="796" spans="1:7" ht="21.75">
      <c r="A796" s="110" t="s">
        <v>61</v>
      </c>
      <c r="B796" s="106">
        <f>SUM(B788:B795)</f>
        <v>13</v>
      </c>
      <c r="C796" s="86">
        <f>SUM(C793:C795)</f>
        <v>94026.78</v>
      </c>
      <c r="D796" s="86">
        <f>SUM(D793:D795)</f>
        <v>1575177.97</v>
      </c>
      <c r="E796" s="86">
        <f>SUM(E793:E795)</f>
        <v>94026.78</v>
      </c>
      <c r="F796" s="86">
        <f>SUM(F793:F795)</f>
        <v>1575177.97</v>
      </c>
      <c r="G796" s="86">
        <f>SUM(G792:G795)</f>
        <v>0</v>
      </c>
    </row>
    <row r="797" spans="1:7" ht="21.75">
      <c r="A797" s="87" t="s">
        <v>115</v>
      </c>
      <c r="B797" s="88"/>
      <c r="C797" s="89"/>
      <c r="D797" s="89"/>
      <c r="E797" s="89"/>
      <c r="F797" s="89"/>
      <c r="G797" s="89"/>
    </row>
    <row r="798" spans="1:7" ht="21.75">
      <c r="A798" s="107" t="s">
        <v>62</v>
      </c>
      <c r="B798" s="108">
        <v>2</v>
      </c>
      <c r="C798" s="109">
        <v>1600</v>
      </c>
      <c r="D798" s="79">
        <v>2432716.87</v>
      </c>
      <c r="E798" s="109">
        <v>1600</v>
      </c>
      <c r="F798" s="79">
        <v>2432716.87</v>
      </c>
      <c r="G798" s="79"/>
    </row>
    <row r="799" spans="1:7" ht="21.75">
      <c r="A799" s="77" t="s">
        <v>63</v>
      </c>
      <c r="B799" s="122"/>
      <c r="C799" s="109">
        <v>0</v>
      </c>
      <c r="D799" s="109">
        <v>58800</v>
      </c>
      <c r="E799" s="109">
        <v>0</v>
      </c>
      <c r="F799" s="91">
        <v>58800</v>
      </c>
      <c r="G799" s="79"/>
    </row>
    <row r="800" spans="1:7" ht="21.75">
      <c r="A800" s="77" t="s">
        <v>101</v>
      </c>
      <c r="B800" s="78">
        <v>196</v>
      </c>
      <c r="C800" s="79">
        <v>584448.19</v>
      </c>
      <c r="D800" s="79">
        <v>26971852.94</v>
      </c>
      <c r="E800" s="79">
        <v>584448.19</v>
      </c>
      <c r="F800" s="79">
        <v>26971852.94</v>
      </c>
      <c r="G800" s="79"/>
    </row>
    <row r="801" spans="1:7" ht="21.75">
      <c r="A801" s="77" t="s">
        <v>227</v>
      </c>
      <c r="B801" s="72">
        <v>2</v>
      </c>
      <c r="C801" s="94">
        <v>21214.29</v>
      </c>
      <c r="D801" s="83">
        <v>296515.8</v>
      </c>
      <c r="E801" s="94">
        <v>21214.29</v>
      </c>
      <c r="F801" s="83">
        <v>296515.8</v>
      </c>
      <c r="G801" s="94"/>
    </row>
    <row r="802" spans="1:7" ht="21.75">
      <c r="A802" s="110" t="s">
        <v>66</v>
      </c>
      <c r="B802" s="72">
        <f aca="true" t="shared" si="38" ref="B802:G802">SUM(B798:B801)</f>
        <v>200</v>
      </c>
      <c r="C802" s="73">
        <f t="shared" si="38"/>
        <v>607262.48</v>
      </c>
      <c r="D802" s="73">
        <f t="shared" si="38"/>
        <v>29759885.610000003</v>
      </c>
      <c r="E802" s="73">
        <f t="shared" si="38"/>
        <v>607262.48</v>
      </c>
      <c r="F802" s="73">
        <f t="shared" si="38"/>
        <v>29759885.610000003</v>
      </c>
      <c r="G802" s="86">
        <f t="shared" si="38"/>
        <v>0</v>
      </c>
    </row>
    <row r="803" spans="1:7" ht="21.75">
      <c r="A803" s="110" t="s">
        <v>67</v>
      </c>
      <c r="B803" s="111">
        <f aca="true" t="shared" si="39" ref="B803:G803">SUM(B755+B787+B796+B802)</f>
        <v>5996</v>
      </c>
      <c r="C803" s="70">
        <f t="shared" si="39"/>
        <v>14827866.219999999</v>
      </c>
      <c r="D803" s="70">
        <f t="shared" si="39"/>
        <v>255141184.31000003</v>
      </c>
      <c r="E803" s="70">
        <f t="shared" si="39"/>
        <v>14827866.219999999</v>
      </c>
      <c r="F803" s="70">
        <f t="shared" si="39"/>
        <v>255302884.31000003</v>
      </c>
      <c r="G803" s="70">
        <f t="shared" si="39"/>
        <v>0</v>
      </c>
    </row>
    <row r="804" spans="1:7" ht="21.75">
      <c r="A804" s="110" t="s">
        <v>174</v>
      </c>
      <c r="B804" s="106"/>
      <c r="C804" s="86">
        <v>14107.14</v>
      </c>
      <c r="D804" s="86">
        <v>96518.32</v>
      </c>
      <c r="E804" s="86">
        <v>14107.14</v>
      </c>
      <c r="F804" s="86">
        <v>96518.32</v>
      </c>
      <c r="G804" s="86"/>
    </row>
    <row r="805" spans="1:7" ht="22.5" thickBot="1">
      <c r="A805" s="112" t="s">
        <v>69</v>
      </c>
      <c r="B805" s="113">
        <f>+B803</f>
        <v>5996</v>
      </c>
      <c r="C805" s="114">
        <f>C803-C804</f>
        <v>14813759.079999998</v>
      </c>
      <c r="D805" s="114">
        <f>D803-D804</f>
        <v>255044665.99000004</v>
      </c>
      <c r="E805" s="114">
        <f>E803-E804</f>
        <v>14813759.079999998</v>
      </c>
      <c r="F805" s="114">
        <f>F803-F804</f>
        <v>255206365.99000004</v>
      </c>
      <c r="G805" s="114">
        <f>G803-G804</f>
        <v>0</v>
      </c>
    </row>
    <row r="806" spans="1:7" ht="22.5" thickTop="1">
      <c r="A806" s="135"/>
      <c r="B806" s="136"/>
      <c r="C806" s="97"/>
      <c r="D806" s="97"/>
      <c r="E806" s="97"/>
      <c r="F806" s="97"/>
      <c r="G806" s="97"/>
    </row>
    <row r="807" spans="1:7" ht="21.75">
      <c r="A807" s="64"/>
      <c r="B807" s="66"/>
      <c r="C807" s="97"/>
      <c r="D807" s="97" t="s">
        <v>12</v>
      </c>
      <c r="E807" s="97"/>
      <c r="F807" s="97"/>
      <c r="G807" s="97"/>
    </row>
    <row r="808" spans="1:7" ht="21.75">
      <c r="A808" s="64" t="s">
        <v>324</v>
      </c>
      <c r="B808" s="66"/>
      <c r="C808" s="97"/>
      <c r="D808" s="97" t="s">
        <v>325</v>
      </c>
      <c r="E808" s="97"/>
      <c r="F808" s="97"/>
      <c r="G808" s="97"/>
    </row>
    <row r="809" spans="1:7" ht="21.75">
      <c r="A809" s="128" t="s">
        <v>222</v>
      </c>
      <c r="B809" s="129"/>
      <c r="C809" s="67"/>
      <c r="D809" s="97" t="s">
        <v>11</v>
      </c>
      <c r="E809" s="97"/>
      <c r="F809" s="97"/>
      <c r="G809" s="97"/>
    </row>
    <row r="810" spans="1:7" ht="21.75">
      <c r="A810" s="64"/>
      <c r="B810" s="66"/>
      <c r="C810" s="67"/>
      <c r="D810" s="97" t="s">
        <v>10</v>
      </c>
      <c r="E810" s="97"/>
      <c r="F810" s="97"/>
      <c r="G810" s="97"/>
    </row>
    <row r="811" spans="1:7" ht="21.75">
      <c r="A811" s="64"/>
      <c r="B811" s="66"/>
      <c r="C811" s="67"/>
      <c r="D811" s="97"/>
      <c r="E811" s="97"/>
      <c r="F811" s="97"/>
      <c r="G811" s="97"/>
    </row>
    <row r="812" spans="1:7" ht="21.75">
      <c r="A812" s="134" t="s">
        <v>322</v>
      </c>
      <c r="B812" s="115"/>
      <c r="C812" s="97"/>
      <c r="D812" s="97"/>
      <c r="E812" s="97"/>
      <c r="F812" s="97"/>
      <c r="G812" s="97"/>
    </row>
    <row r="813" spans="1:7" ht="21.75">
      <c r="A813" s="95" t="s">
        <v>340</v>
      </c>
      <c r="B813" s="137" t="s">
        <v>78</v>
      </c>
      <c r="C813" s="97">
        <v>14813759.08</v>
      </c>
      <c r="D813" s="97"/>
      <c r="E813" s="97"/>
      <c r="F813" s="97"/>
      <c r="G813" s="97"/>
    </row>
    <row r="814" spans="1:7" ht="21.75">
      <c r="A814" s="95" t="s">
        <v>329</v>
      </c>
      <c r="B814" s="137" t="s">
        <v>78</v>
      </c>
      <c r="C814" s="97">
        <v>14792544.79</v>
      </c>
      <c r="D814" s="97"/>
      <c r="E814" s="97"/>
      <c r="F814" s="97"/>
      <c r="G814" s="97"/>
    </row>
    <row r="815" spans="1:7" ht="22.5" thickBot="1">
      <c r="A815" s="95" t="s">
        <v>341</v>
      </c>
      <c r="B815" s="137"/>
      <c r="C815" s="138">
        <f>SUM(C813-C814)</f>
        <v>21214.29000000097</v>
      </c>
      <c r="D815" s="97"/>
      <c r="E815" s="97"/>
      <c r="F815" s="97"/>
      <c r="G815" s="97"/>
    </row>
    <row r="816" spans="1:7" ht="24" thickTop="1">
      <c r="A816" s="145" t="s">
        <v>58</v>
      </c>
      <c r="B816" s="145"/>
      <c r="C816" s="145"/>
      <c r="D816" s="145"/>
      <c r="E816" s="145"/>
      <c r="F816" s="145"/>
      <c r="G816" s="145"/>
    </row>
    <row r="817" spans="1:7" ht="23.25">
      <c r="A817" s="145" t="s">
        <v>348</v>
      </c>
      <c r="B817" s="145"/>
      <c r="C817" s="145"/>
      <c r="D817" s="145"/>
      <c r="E817" s="145"/>
      <c r="F817" s="145"/>
      <c r="G817" s="145"/>
    </row>
    <row r="818" spans="1:7" ht="21">
      <c r="A818" s="3"/>
      <c r="B818" s="18"/>
      <c r="C818" s="4"/>
      <c r="D818" s="4"/>
      <c r="E818" s="4"/>
      <c r="F818" s="4"/>
      <c r="G818" s="4"/>
    </row>
    <row r="819" spans="1:7" ht="21.75">
      <c r="A819" s="68"/>
      <c r="B819" s="69" t="s">
        <v>78</v>
      </c>
      <c r="C819" s="146" t="s">
        <v>31</v>
      </c>
      <c r="D819" s="146"/>
      <c r="E819" s="146" t="s">
        <v>32</v>
      </c>
      <c r="F819" s="146"/>
      <c r="G819" s="71" t="s">
        <v>33</v>
      </c>
    </row>
    <row r="820" spans="1:7" ht="21.75">
      <c r="A820" s="72" t="s">
        <v>35</v>
      </c>
      <c r="B820" s="72" t="s">
        <v>79</v>
      </c>
      <c r="C820" s="73" t="s">
        <v>9</v>
      </c>
      <c r="D820" s="73" t="s">
        <v>36</v>
      </c>
      <c r="E820" s="73" t="s">
        <v>9</v>
      </c>
      <c r="F820" s="73" t="s">
        <v>36</v>
      </c>
      <c r="G820" s="73" t="s">
        <v>34</v>
      </c>
    </row>
    <row r="821" spans="1:7" ht="21.75">
      <c r="A821" s="74" t="s">
        <v>108</v>
      </c>
      <c r="B821" s="75"/>
      <c r="C821" s="76"/>
      <c r="D821" s="76"/>
      <c r="E821" s="76"/>
      <c r="F821" s="76"/>
      <c r="G821" s="76"/>
    </row>
    <row r="822" spans="1:7" ht="21.75">
      <c r="A822" s="77" t="s">
        <v>37</v>
      </c>
      <c r="B822" s="78">
        <v>154</v>
      </c>
      <c r="C822" s="79">
        <v>5737245.88</v>
      </c>
      <c r="D822" s="79">
        <v>198326061.73</v>
      </c>
      <c r="E822" s="79">
        <v>5737245.88</v>
      </c>
      <c r="F822" s="79">
        <v>198487761.73</v>
      </c>
      <c r="G822" s="79"/>
    </row>
    <row r="823" spans="1:7" ht="21.75">
      <c r="A823" s="77" t="s">
        <v>39</v>
      </c>
      <c r="B823" s="80">
        <v>33</v>
      </c>
      <c r="C823" s="79">
        <v>12711.04</v>
      </c>
      <c r="D823" s="79">
        <v>1943002.38</v>
      </c>
      <c r="E823" s="79">
        <v>12711.04</v>
      </c>
      <c r="F823" s="79">
        <v>1943002.38</v>
      </c>
      <c r="G823" s="79"/>
    </row>
    <row r="824" spans="1:7" ht="21.75">
      <c r="A824" s="77" t="s">
        <v>41</v>
      </c>
      <c r="B824" s="78">
        <v>39</v>
      </c>
      <c r="C824" s="79">
        <v>108521.5</v>
      </c>
      <c r="D824" s="79">
        <v>14308173.77</v>
      </c>
      <c r="E824" s="79">
        <v>108521.5</v>
      </c>
      <c r="F824" s="79">
        <v>14308173.77</v>
      </c>
      <c r="G824" s="79"/>
    </row>
    <row r="825" spans="1:7" ht="21.75">
      <c r="A825" s="77" t="s">
        <v>271</v>
      </c>
      <c r="B825" s="69">
        <v>8</v>
      </c>
      <c r="C825" s="130">
        <v>87407.87</v>
      </c>
      <c r="D825" s="79">
        <v>1300602.64</v>
      </c>
      <c r="E825" s="130">
        <v>87407.87</v>
      </c>
      <c r="F825" s="79">
        <v>1300602.64</v>
      </c>
      <c r="G825" s="130"/>
    </row>
    <row r="826" spans="1:7" ht="21.75">
      <c r="A826" s="110" t="s">
        <v>44</v>
      </c>
      <c r="B826" s="85">
        <f aca="true" t="shared" si="40" ref="B826:G826">SUM(B822:B825)</f>
        <v>234</v>
      </c>
      <c r="C826" s="86">
        <f t="shared" si="40"/>
        <v>5945886.29</v>
      </c>
      <c r="D826" s="86">
        <f t="shared" si="40"/>
        <v>215877840.51999998</v>
      </c>
      <c r="E826" s="86">
        <f t="shared" si="40"/>
        <v>5945886.29</v>
      </c>
      <c r="F826" s="86">
        <f t="shared" si="40"/>
        <v>216039540.51999998</v>
      </c>
      <c r="G826" s="86">
        <f t="shared" si="40"/>
        <v>0</v>
      </c>
    </row>
    <row r="827" spans="1:7" ht="21.75">
      <c r="A827" s="87" t="s">
        <v>321</v>
      </c>
      <c r="B827" s="88"/>
      <c r="C827" s="89"/>
      <c r="D827" s="89"/>
      <c r="E827" s="89"/>
      <c r="F827" s="89"/>
      <c r="G827" s="89"/>
    </row>
    <row r="828" spans="1:7" ht="21.75">
      <c r="A828" s="77" t="s">
        <v>110</v>
      </c>
      <c r="B828" s="78"/>
      <c r="C828" s="79"/>
      <c r="D828" s="79"/>
      <c r="E828" s="79"/>
      <c r="F828" s="79"/>
      <c r="G828" s="79"/>
    </row>
    <row r="829" spans="1:7" ht="21.75">
      <c r="A829" s="77" t="s">
        <v>45</v>
      </c>
      <c r="B829" s="80">
        <v>1104</v>
      </c>
      <c r="C829" s="79">
        <v>499500</v>
      </c>
      <c r="D829" s="79">
        <v>8112550</v>
      </c>
      <c r="E829" s="79">
        <v>499500</v>
      </c>
      <c r="F829" s="79">
        <v>8112550</v>
      </c>
      <c r="G829" s="79"/>
    </row>
    <row r="830" spans="1:7" ht="21.75">
      <c r="A830" s="77" t="s">
        <v>46</v>
      </c>
      <c r="B830" s="78">
        <v>131</v>
      </c>
      <c r="C830" s="79">
        <v>38250</v>
      </c>
      <c r="D830" s="79">
        <v>568500</v>
      </c>
      <c r="E830" s="79">
        <v>38250</v>
      </c>
      <c r="F830" s="79">
        <v>568500</v>
      </c>
      <c r="G830" s="79"/>
    </row>
    <row r="831" spans="1:7" ht="21.75">
      <c r="A831" s="77" t="s">
        <v>99</v>
      </c>
      <c r="B831" s="78"/>
      <c r="C831" s="79"/>
      <c r="D831" s="79"/>
      <c r="E831" s="79"/>
      <c r="F831" s="79"/>
      <c r="G831" s="79"/>
    </row>
    <row r="832" spans="1:7" ht="21.75">
      <c r="A832" s="77" t="s">
        <v>100</v>
      </c>
      <c r="B832" s="78">
        <v>6</v>
      </c>
      <c r="C832" s="79">
        <v>33750</v>
      </c>
      <c r="D832" s="79">
        <v>549250</v>
      </c>
      <c r="E832" s="79">
        <v>33750</v>
      </c>
      <c r="F832" s="79">
        <v>549250</v>
      </c>
      <c r="G832" s="79"/>
    </row>
    <row r="833" spans="1:7" ht="21.75">
      <c r="A833" s="77" t="s">
        <v>107</v>
      </c>
      <c r="B833" s="78">
        <v>6</v>
      </c>
      <c r="C833" s="79">
        <v>14170</v>
      </c>
      <c r="D833" s="79">
        <v>175128.5</v>
      </c>
      <c r="E833" s="79">
        <v>14170</v>
      </c>
      <c r="F833" s="79">
        <v>175128.5</v>
      </c>
      <c r="G833" s="79"/>
    </row>
    <row r="834" spans="1:7" ht="21.75">
      <c r="A834" s="77" t="s">
        <v>48</v>
      </c>
      <c r="B834" s="78"/>
      <c r="C834" s="79"/>
      <c r="D834" s="79"/>
      <c r="E834" s="79"/>
      <c r="F834" s="79"/>
      <c r="G834" s="79"/>
    </row>
    <row r="835" spans="1:7" ht="21.75">
      <c r="A835" s="77" t="s">
        <v>49</v>
      </c>
      <c r="B835" s="80">
        <v>1096</v>
      </c>
      <c r="C835" s="79">
        <v>104410</v>
      </c>
      <c r="D835" s="79">
        <v>1299280</v>
      </c>
      <c r="E835" s="79">
        <v>104410</v>
      </c>
      <c r="F835" s="79">
        <v>1299280</v>
      </c>
      <c r="G835" s="79"/>
    </row>
    <row r="836" spans="1:7" ht="21.75">
      <c r="A836" s="77" t="s">
        <v>116</v>
      </c>
      <c r="B836" s="78">
        <v>24</v>
      </c>
      <c r="C836" s="79">
        <v>1050</v>
      </c>
      <c r="D836" s="79">
        <v>13700</v>
      </c>
      <c r="E836" s="79">
        <v>1050</v>
      </c>
      <c r="F836" s="79">
        <v>13700</v>
      </c>
      <c r="G836" s="79"/>
    </row>
    <row r="837" spans="1:7" ht="21.75">
      <c r="A837" s="77" t="s">
        <v>319</v>
      </c>
      <c r="B837" s="78"/>
      <c r="C837" s="79">
        <v>0</v>
      </c>
      <c r="D837" s="79">
        <v>10000</v>
      </c>
      <c r="E837" s="79">
        <v>0</v>
      </c>
      <c r="F837" s="79">
        <v>10000</v>
      </c>
      <c r="G837" s="79"/>
    </row>
    <row r="838" spans="1:7" ht="21.75">
      <c r="A838" s="77" t="s">
        <v>320</v>
      </c>
      <c r="B838" s="78"/>
      <c r="C838" s="79">
        <v>0</v>
      </c>
      <c r="D838" s="79">
        <v>4625</v>
      </c>
      <c r="E838" s="79">
        <v>0</v>
      </c>
      <c r="F838" s="79">
        <v>4625</v>
      </c>
      <c r="G838" s="79"/>
    </row>
    <row r="839" spans="1:7" ht="21.75">
      <c r="A839" s="77" t="s">
        <v>111</v>
      </c>
      <c r="B839" s="78"/>
      <c r="C839" s="79"/>
      <c r="D839" s="79"/>
      <c r="E839" s="79"/>
      <c r="F839" s="79"/>
      <c r="G839" s="79"/>
    </row>
    <row r="840" spans="1:7" ht="21.75">
      <c r="A840" s="77" t="s">
        <v>50</v>
      </c>
      <c r="B840" s="78"/>
      <c r="C840" s="79"/>
      <c r="D840" s="79"/>
      <c r="E840" s="79"/>
      <c r="F840" s="79"/>
      <c r="G840" s="79"/>
    </row>
    <row r="841" spans="1:7" ht="21.75">
      <c r="A841" s="77" t="s">
        <v>51</v>
      </c>
      <c r="B841" s="78">
        <v>49</v>
      </c>
      <c r="C841" s="79">
        <v>102360</v>
      </c>
      <c r="D841" s="79">
        <v>1363729</v>
      </c>
      <c r="E841" s="79">
        <v>102360</v>
      </c>
      <c r="F841" s="79">
        <v>1363729</v>
      </c>
      <c r="G841" s="79"/>
    </row>
    <row r="842" spans="1:7" ht="21.75">
      <c r="A842" s="77" t="s">
        <v>52</v>
      </c>
      <c r="B842" s="78"/>
      <c r="C842" s="79"/>
      <c r="D842" s="79"/>
      <c r="E842" s="79"/>
      <c r="F842" s="79"/>
      <c r="G842" s="79"/>
    </row>
    <row r="843" spans="1:7" ht="21.75">
      <c r="A843" s="77" t="s">
        <v>53</v>
      </c>
      <c r="B843" s="78">
        <v>8</v>
      </c>
      <c r="C843" s="79">
        <v>20000</v>
      </c>
      <c r="D843" s="79">
        <v>248830</v>
      </c>
      <c r="E843" s="79">
        <v>20000</v>
      </c>
      <c r="F843" s="79">
        <v>248830</v>
      </c>
      <c r="G843" s="79"/>
    </row>
    <row r="844" spans="1:7" ht="21.75">
      <c r="A844" s="77" t="s">
        <v>91</v>
      </c>
      <c r="B844" s="78"/>
      <c r="C844" s="79"/>
      <c r="D844" s="79"/>
      <c r="E844" s="79"/>
      <c r="F844" s="79"/>
      <c r="G844" s="79"/>
    </row>
    <row r="845" spans="1:7" ht="21.75">
      <c r="A845" s="77" t="s">
        <v>92</v>
      </c>
      <c r="B845" s="78">
        <v>95</v>
      </c>
      <c r="C845" s="79">
        <v>31307</v>
      </c>
      <c r="D845" s="79">
        <v>159821</v>
      </c>
      <c r="E845" s="79">
        <v>31307</v>
      </c>
      <c r="F845" s="79">
        <v>159821</v>
      </c>
      <c r="G845" s="79"/>
    </row>
    <row r="846" spans="1:7" ht="21.75">
      <c r="A846" s="77" t="s">
        <v>54</v>
      </c>
      <c r="B846" s="78">
        <v>2</v>
      </c>
      <c r="C846" s="79">
        <v>70</v>
      </c>
      <c r="D846" s="79">
        <v>295</v>
      </c>
      <c r="E846" s="79">
        <v>70</v>
      </c>
      <c r="F846" s="79">
        <v>295</v>
      </c>
      <c r="G846" s="79"/>
    </row>
    <row r="847" spans="1:7" ht="21.75">
      <c r="A847" s="77" t="s">
        <v>86</v>
      </c>
      <c r="B847" s="78">
        <v>13</v>
      </c>
      <c r="C847" s="91">
        <v>1300</v>
      </c>
      <c r="D847" s="79">
        <v>63400</v>
      </c>
      <c r="E847" s="91">
        <v>1300</v>
      </c>
      <c r="F847" s="79">
        <v>63400</v>
      </c>
      <c r="G847" s="79"/>
    </row>
    <row r="848" spans="1:7" ht="21.75">
      <c r="A848" s="77" t="s">
        <v>87</v>
      </c>
      <c r="B848" s="78"/>
      <c r="C848" s="91">
        <v>0</v>
      </c>
      <c r="D848" s="79">
        <v>14000</v>
      </c>
      <c r="E848" s="91">
        <v>0</v>
      </c>
      <c r="F848" s="79">
        <v>14000</v>
      </c>
      <c r="G848" s="79"/>
    </row>
    <row r="849" spans="1:7" ht="21.75">
      <c r="A849" s="77" t="s">
        <v>88</v>
      </c>
      <c r="B849" s="78"/>
      <c r="C849" s="79">
        <v>0</v>
      </c>
      <c r="D849" s="79">
        <v>16500</v>
      </c>
      <c r="E849" s="79">
        <v>0</v>
      </c>
      <c r="F849" s="79">
        <v>16500</v>
      </c>
      <c r="G849" s="79"/>
    </row>
    <row r="850" spans="1:7" ht="21.75">
      <c r="A850" s="77" t="s">
        <v>112</v>
      </c>
      <c r="B850" s="78"/>
      <c r="C850" s="79"/>
      <c r="D850" s="79"/>
      <c r="E850" s="79"/>
      <c r="F850" s="79"/>
      <c r="G850" s="79"/>
    </row>
    <row r="851" spans="1:7" ht="21.75">
      <c r="A851" s="77" t="s">
        <v>55</v>
      </c>
      <c r="B851" s="78">
        <v>690</v>
      </c>
      <c r="C851" s="79">
        <v>206284</v>
      </c>
      <c r="D851" s="79">
        <v>1939744</v>
      </c>
      <c r="E851" s="79">
        <v>206284</v>
      </c>
      <c r="F851" s="79">
        <v>1939744</v>
      </c>
      <c r="G851" s="79"/>
    </row>
    <row r="852" spans="1:7" ht="21.75">
      <c r="A852" s="77" t="s">
        <v>113</v>
      </c>
      <c r="B852" s="78"/>
      <c r="C852" s="79"/>
      <c r="D852" s="79"/>
      <c r="E852" s="79"/>
      <c r="F852" s="79"/>
      <c r="G852" s="79"/>
    </row>
    <row r="853" spans="1:7" ht="21.75">
      <c r="A853" s="77" t="s">
        <v>56</v>
      </c>
      <c r="B853" s="80">
        <v>732</v>
      </c>
      <c r="C853" s="79">
        <v>18640</v>
      </c>
      <c r="D853" s="79">
        <v>233428</v>
      </c>
      <c r="E853" s="79">
        <v>18640</v>
      </c>
      <c r="F853" s="79">
        <v>233428</v>
      </c>
      <c r="G853" s="79"/>
    </row>
    <row r="854" spans="1:7" ht="21.75">
      <c r="A854" s="77" t="s">
        <v>195</v>
      </c>
      <c r="B854" s="80">
        <v>1</v>
      </c>
      <c r="C854" s="79">
        <v>200</v>
      </c>
      <c r="D854" s="79">
        <v>7650</v>
      </c>
      <c r="E854" s="79">
        <v>200</v>
      </c>
      <c r="F854" s="79">
        <v>7650</v>
      </c>
      <c r="G854" s="79"/>
    </row>
    <row r="855" spans="1:7" ht="21.75">
      <c r="A855" s="77" t="s">
        <v>196</v>
      </c>
      <c r="B855" s="78"/>
      <c r="C855" s="91">
        <v>0</v>
      </c>
      <c r="D855" s="91">
        <v>340</v>
      </c>
      <c r="E855" s="91">
        <v>0</v>
      </c>
      <c r="F855" s="91">
        <v>340</v>
      </c>
      <c r="G855" s="79"/>
    </row>
    <row r="856" spans="1:7" ht="21.75">
      <c r="A856" s="77" t="s">
        <v>198</v>
      </c>
      <c r="B856" s="78"/>
      <c r="C856" s="79">
        <v>0</v>
      </c>
      <c r="D856" s="79">
        <v>5667</v>
      </c>
      <c r="E856" s="79">
        <v>0</v>
      </c>
      <c r="F856" s="79">
        <v>5667</v>
      </c>
      <c r="G856" s="79"/>
    </row>
    <row r="857" spans="1:7" ht="21.75">
      <c r="A857" s="77" t="s">
        <v>197</v>
      </c>
      <c r="B857" s="72">
        <v>4</v>
      </c>
      <c r="C857" s="94">
        <v>28680</v>
      </c>
      <c r="D857" s="83">
        <v>187700</v>
      </c>
      <c r="E857" s="94">
        <v>28680</v>
      </c>
      <c r="F857" s="83">
        <v>187700</v>
      </c>
      <c r="G857" s="94"/>
    </row>
    <row r="858" spans="1:7" ht="21.75">
      <c r="A858" s="54" t="s">
        <v>90</v>
      </c>
      <c r="B858" s="93">
        <f aca="true" t="shared" si="41" ref="B858:G858">SUM(B829:B857)</f>
        <v>3961</v>
      </c>
      <c r="C858" s="73">
        <f t="shared" si="41"/>
        <v>1099971</v>
      </c>
      <c r="D858" s="73">
        <f t="shared" si="41"/>
        <v>14974137.5</v>
      </c>
      <c r="E858" s="94">
        <f t="shared" si="41"/>
        <v>1099971</v>
      </c>
      <c r="F858" s="94">
        <f t="shared" si="41"/>
        <v>14974137.5</v>
      </c>
      <c r="G858" s="94">
        <f t="shared" si="41"/>
        <v>0</v>
      </c>
    </row>
    <row r="859" spans="1:7" ht="21.75">
      <c r="A859" s="147" t="s">
        <v>70</v>
      </c>
      <c r="B859" s="147"/>
      <c r="C859" s="147"/>
      <c r="D859" s="147"/>
      <c r="E859" s="147"/>
      <c r="F859" s="147"/>
      <c r="G859" s="147"/>
    </row>
    <row r="860" spans="1:7" ht="21.75">
      <c r="A860" s="98"/>
      <c r="B860" s="99"/>
      <c r="C860" s="100"/>
      <c r="D860" s="100"/>
      <c r="E860" s="100"/>
      <c r="F860" s="100"/>
      <c r="G860" s="101"/>
    </row>
    <row r="861" spans="1:7" ht="21.75">
      <c r="A861" s="68"/>
      <c r="B861" s="69" t="s">
        <v>78</v>
      </c>
      <c r="C861" s="146" t="s">
        <v>31</v>
      </c>
      <c r="D861" s="146"/>
      <c r="E861" s="146" t="s">
        <v>32</v>
      </c>
      <c r="F861" s="146"/>
      <c r="G861" s="102" t="s">
        <v>33</v>
      </c>
    </row>
    <row r="862" spans="1:7" ht="21.75">
      <c r="A862" s="72" t="s">
        <v>35</v>
      </c>
      <c r="B862" s="72" t="s">
        <v>79</v>
      </c>
      <c r="C862" s="73" t="s">
        <v>9</v>
      </c>
      <c r="D862" s="73" t="s">
        <v>36</v>
      </c>
      <c r="E862" s="73" t="s">
        <v>9</v>
      </c>
      <c r="F862" s="73" t="s">
        <v>36</v>
      </c>
      <c r="G862" s="73" t="s">
        <v>34</v>
      </c>
    </row>
    <row r="863" spans="1:7" ht="21.75">
      <c r="A863" s="74" t="s">
        <v>114</v>
      </c>
      <c r="B863" s="75"/>
      <c r="C863" s="76"/>
      <c r="D863" s="76"/>
      <c r="E863" s="76"/>
      <c r="F863" s="76"/>
      <c r="G863" s="76"/>
    </row>
    <row r="864" spans="1:7" ht="21.75">
      <c r="A864" s="77" t="s">
        <v>82</v>
      </c>
      <c r="B864" s="78">
        <v>4</v>
      </c>
      <c r="C864" s="79">
        <v>75628</v>
      </c>
      <c r="D864" s="79">
        <v>1084426</v>
      </c>
      <c r="E864" s="79">
        <v>75628</v>
      </c>
      <c r="F864" s="79">
        <v>1084426</v>
      </c>
      <c r="G864" s="79"/>
    </row>
    <row r="865" spans="1:7" ht="21.75">
      <c r="A865" s="77" t="s">
        <v>59</v>
      </c>
      <c r="B865" s="78"/>
      <c r="C865" s="91"/>
      <c r="D865" s="139"/>
      <c r="E865" s="91"/>
      <c r="F865" s="139"/>
      <c r="G865" s="79"/>
    </row>
    <row r="866" spans="1:7" ht="21.75">
      <c r="A866" s="87" t="s">
        <v>60</v>
      </c>
      <c r="B866" s="88">
        <v>7</v>
      </c>
      <c r="C866" s="89">
        <v>8692.06</v>
      </c>
      <c r="D866" s="83">
        <v>575072.03</v>
      </c>
      <c r="E866" s="89">
        <v>8692.06</v>
      </c>
      <c r="F866" s="83">
        <v>575072.03</v>
      </c>
      <c r="G866" s="89"/>
    </row>
    <row r="867" spans="1:7" ht="21.75">
      <c r="A867" s="110" t="s">
        <v>61</v>
      </c>
      <c r="B867" s="106">
        <f>SUM(B859:B866)</f>
        <v>11</v>
      </c>
      <c r="C867" s="86">
        <f>SUM(C864:C866)</f>
        <v>84320.06</v>
      </c>
      <c r="D867" s="86">
        <f>SUM(D864:D866)</f>
        <v>1659498.03</v>
      </c>
      <c r="E867" s="86">
        <f>SUM(E864:E866)</f>
        <v>84320.06</v>
      </c>
      <c r="F867" s="86">
        <f>SUM(F864:F866)</f>
        <v>1659498.03</v>
      </c>
      <c r="G867" s="86">
        <f>SUM(G863:G866)</f>
        <v>0</v>
      </c>
    </row>
    <row r="868" spans="1:7" ht="21.75">
      <c r="A868" s="87" t="s">
        <v>115</v>
      </c>
      <c r="B868" s="88"/>
      <c r="C868" s="89"/>
      <c r="D868" s="89"/>
      <c r="E868" s="89"/>
      <c r="F868" s="89"/>
      <c r="G868" s="89"/>
    </row>
    <row r="869" spans="1:7" ht="21.75">
      <c r="A869" s="107" t="s">
        <v>62</v>
      </c>
      <c r="B869" s="108">
        <v>7</v>
      </c>
      <c r="C869" s="109">
        <v>79511</v>
      </c>
      <c r="D869" s="79">
        <v>2512227.87</v>
      </c>
      <c r="E869" s="109">
        <v>79511</v>
      </c>
      <c r="F869" s="79">
        <v>2512227.87</v>
      </c>
      <c r="G869" s="79"/>
    </row>
    <row r="870" spans="1:7" ht="21.75">
      <c r="A870" s="77" t="s">
        <v>63</v>
      </c>
      <c r="B870" s="122"/>
      <c r="C870" s="109">
        <v>0</v>
      </c>
      <c r="D870" s="109">
        <v>58800</v>
      </c>
      <c r="E870" s="109">
        <v>0</v>
      </c>
      <c r="F870" s="91">
        <v>58800</v>
      </c>
      <c r="G870" s="79"/>
    </row>
    <row r="871" spans="1:7" ht="21.75">
      <c r="A871" s="77" t="s">
        <v>101</v>
      </c>
      <c r="B871" s="78">
        <v>161</v>
      </c>
      <c r="C871" s="79">
        <v>978893.8</v>
      </c>
      <c r="D871" s="79">
        <v>27950746.74</v>
      </c>
      <c r="E871" s="79">
        <v>978893.8</v>
      </c>
      <c r="F871" s="79">
        <v>27950746.74</v>
      </c>
      <c r="G871" s="79"/>
    </row>
    <row r="872" spans="1:7" ht="21.75">
      <c r="A872" s="77" t="s">
        <v>227</v>
      </c>
      <c r="B872" s="72">
        <v>2</v>
      </c>
      <c r="C872" s="94">
        <v>19650.23</v>
      </c>
      <c r="D872" s="83">
        <v>316166.03</v>
      </c>
      <c r="E872" s="94">
        <v>19650.23</v>
      </c>
      <c r="F872" s="83">
        <v>316166.03</v>
      </c>
      <c r="G872" s="94"/>
    </row>
    <row r="873" spans="1:7" ht="21.75">
      <c r="A873" s="110" t="s">
        <v>66</v>
      </c>
      <c r="B873" s="72">
        <f aca="true" t="shared" si="42" ref="B873:G873">SUM(B869:B872)</f>
        <v>170</v>
      </c>
      <c r="C873" s="73">
        <f t="shared" si="42"/>
        <v>1078055.03</v>
      </c>
      <c r="D873" s="73">
        <f t="shared" si="42"/>
        <v>30837940.64</v>
      </c>
      <c r="E873" s="73">
        <f t="shared" si="42"/>
        <v>1078055.03</v>
      </c>
      <c r="F873" s="73">
        <f t="shared" si="42"/>
        <v>30837940.64</v>
      </c>
      <c r="G873" s="86">
        <f t="shared" si="42"/>
        <v>0</v>
      </c>
    </row>
    <row r="874" spans="1:7" ht="21.75">
      <c r="A874" s="110" t="s">
        <v>67</v>
      </c>
      <c r="B874" s="111">
        <f aca="true" t="shared" si="43" ref="B874:G874">SUM(B826+B858+B867+B873)</f>
        <v>4376</v>
      </c>
      <c r="C874" s="70">
        <f t="shared" si="43"/>
        <v>8208232.38</v>
      </c>
      <c r="D874" s="70">
        <f t="shared" si="43"/>
        <v>263349416.69</v>
      </c>
      <c r="E874" s="70">
        <f t="shared" si="43"/>
        <v>8208232.38</v>
      </c>
      <c r="F874" s="70">
        <f t="shared" si="43"/>
        <v>263511116.69</v>
      </c>
      <c r="G874" s="70">
        <f t="shared" si="43"/>
        <v>0</v>
      </c>
    </row>
    <row r="875" spans="1:7" ht="21.75">
      <c r="A875" s="110" t="s">
        <v>174</v>
      </c>
      <c r="B875" s="106"/>
      <c r="C875" s="86">
        <v>635.58</v>
      </c>
      <c r="D875" s="86">
        <v>97153.9</v>
      </c>
      <c r="E875" s="86">
        <v>635.58</v>
      </c>
      <c r="F875" s="86">
        <v>97153.9</v>
      </c>
      <c r="G875" s="86"/>
    </row>
    <row r="876" spans="1:7" ht="22.5" thickBot="1">
      <c r="A876" s="112" t="s">
        <v>69</v>
      </c>
      <c r="B876" s="113">
        <f>+B874</f>
        <v>4376</v>
      </c>
      <c r="C876" s="114">
        <f>C874-C875</f>
        <v>8207596.8</v>
      </c>
      <c r="D876" s="114">
        <f>D874-D875</f>
        <v>263252262.79</v>
      </c>
      <c r="E876" s="114">
        <f>E874-E875</f>
        <v>8207596.8</v>
      </c>
      <c r="F876" s="114">
        <f>F874-F875</f>
        <v>263413962.79</v>
      </c>
      <c r="G876" s="114">
        <f>G874-G875</f>
        <v>0</v>
      </c>
    </row>
    <row r="877" spans="1:7" ht="22.5" thickTop="1">
      <c r="A877" s="135"/>
      <c r="B877" s="136"/>
      <c r="C877" s="97"/>
      <c r="D877" s="97"/>
      <c r="E877" s="97"/>
      <c r="F877" s="97"/>
      <c r="G877" s="97"/>
    </row>
    <row r="878" spans="1:7" ht="21.75">
      <c r="A878" s="64"/>
      <c r="B878" s="66"/>
      <c r="C878" s="97"/>
      <c r="D878" s="97" t="s">
        <v>12</v>
      </c>
      <c r="E878" s="97"/>
      <c r="F878" s="97"/>
      <c r="G878" s="97"/>
    </row>
    <row r="879" spans="1:7" ht="21.75">
      <c r="A879" s="64" t="s">
        <v>324</v>
      </c>
      <c r="B879" s="66"/>
      <c r="C879" s="97"/>
      <c r="D879" s="97" t="s">
        <v>325</v>
      </c>
      <c r="E879" s="97"/>
      <c r="F879" s="97"/>
      <c r="G879" s="97"/>
    </row>
    <row r="880" spans="1:7" ht="21.75">
      <c r="A880" s="128" t="s">
        <v>222</v>
      </c>
      <c r="B880" s="129"/>
      <c r="C880" s="67"/>
      <c r="D880" s="97" t="s">
        <v>11</v>
      </c>
      <c r="E880" s="97"/>
      <c r="F880" s="97"/>
      <c r="G880" s="97"/>
    </row>
    <row r="881" spans="1:7" ht="21.75">
      <c r="A881" s="64"/>
      <c r="B881" s="66"/>
      <c r="C881" s="67"/>
      <c r="D881" s="97" t="s">
        <v>10</v>
      </c>
      <c r="E881" s="97"/>
      <c r="F881" s="97"/>
      <c r="G881" s="97"/>
    </row>
    <row r="882" spans="1:7" ht="21.75">
      <c r="A882" s="64"/>
      <c r="B882" s="66"/>
      <c r="C882" s="67"/>
      <c r="D882" s="97"/>
      <c r="E882" s="97"/>
      <c r="F882" s="97"/>
      <c r="G882" s="97"/>
    </row>
    <row r="883" spans="1:7" ht="21.75">
      <c r="A883" s="134" t="s">
        <v>322</v>
      </c>
      <c r="B883" s="115"/>
      <c r="C883" s="97"/>
      <c r="D883" s="97"/>
      <c r="E883" s="97"/>
      <c r="F883" s="97"/>
      <c r="G883" s="97"/>
    </row>
    <row r="884" spans="1:7" ht="21.75">
      <c r="A884" s="95" t="s">
        <v>329</v>
      </c>
      <c r="B884" s="137" t="s">
        <v>78</v>
      </c>
      <c r="C884" s="97">
        <v>8259189.79</v>
      </c>
      <c r="D884" s="97"/>
      <c r="E884" s="97"/>
      <c r="F884" s="97"/>
      <c r="G884" s="97"/>
    </row>
    <row r="885" spans="1:7" ht="21.75">
      <c r="A885" s="95" t="s">
        <v>349</v>
      </c>
      <c r="B885" s="137" t="s">
        <v>78</v>
      </c>
      <c r="C885" s="97">
        <v>19650.23</v>
      </c>
      <c r="D885" s="97"/>
      <c r="E885" s="97"/>
      <c r="F885" s="97"/>
      <c r="G885" s="97"/>
    </row>
    <row r="886" spans="1:7" ht="21.75">
      <c r="A886" s="95" t="s">
        <v>350</v>
      </c>
      <c r="B886" s="137"/>
      <c r="C886" s="97">
        <v>71243.22</v>
      </c>
      <c r="D886" s="97"/>
      <c r="E886" s="97"/>
      <c r="F886" s="97"/>
      <c r="G886" s="97"/>
    </row>
    <row r="887" spans="1:7" ht="22.5" thickBot="1">
      <c r="A887" s="95" t="s">
        <v>351</v>
      </c>
      <c r="B887" s="137"/>
      <c r="C887" s="138">
        <f>SUM(C884+C885-C886)</f>
        <v>8207596.800000001</v>
      </c>
      <c r="D887" s="97"/>
      <c r="E887" s="97"/>
      <c r="F887" s="97"/>
      <c r="G887" s="97"/>
    </row>
    <row r="888" ht="21.75" thickTop="1"/>
  </sheetData>
  <sheetProtection/>
  <mergeCells count="84">
    <mergeCell ref="A788:G788"/>
    <mergeCell ref="C790:D790"/>
    <mergeCell ref="E790:F790"/>
    <mergeCell ref="C643:D643"/>
    <mergeCell ref="E643:F643"/>
    <mergeCell ref="A745:G745"/>
    <mergeCell ref="A746:G746"/>
    <mergeCell ref="C748:D748"/>
    <mergeCell ref="E748:F748"/>
    <mergeCell ref="A673:G673"/>
    <mergeCell ref="A526:G526"/>
    <mergeCell ref="A527:G527"/>
    <mergeCell ref="C529:D529"/>
    <mergeCell ref="E529:F529"/>
    <mergeCell ref="A569:G569"/>
    <mergeCell ref="C571:D571"/>
    <mergeCell ref="E571:F571"/>
    <mergeCell ref="A598:G598"/>
    <mergeCell ref="E271:F271"/>
    <mergeCell ref="A378:G378"/>
    <mergeCell ref="A379:G379"/>
    <mergeCell ref="C381:D381"/>
    <mergeCell ref="E381:F381"/>
    <mergeCell ref="A421:G421"/>
    <mergeCell ref="C423:D423"/>
    <mergeCell ref="E423:F423"/>
    <mergeCell ref="A302:G302"/>
    <mergeCell ref="A599:G599"/>
    <mergeCell ref="C601:D601"/>
    <mergeCell ref="E601:F601"/>
    <mergeCell ref="A641:G641"/>
    <mergeCell ref="A226:G226"/>
    <mergeCell ref="A227:G227"/>
    <mergeCell ref="C229:D229"/>
    <mergeCell ref="E229:F229"/>
    <mergeCell ref="A269:G269"/>
    <mergeCell ref="C271:D271"/>
    <mergeCell ref="A149:G149"/>
    <mergeCell ref="A150:G150"/>
    <mergeCell ref="C152:D152"/>
    <mergeCell ref="E152:F152"/>
    <mergeCell ref="A192:G192"/>
    <mergeCell ref="C194:D194"/>
    <mergeCell ref="E194:F194"/>
    <mergeCell ref="A72:G72"/>
    <mergeCell ref="A73:G73"/>
    <mergeCell ref="C75:D75"/>
    <mergeCell ref="E75:F75"/>
    <mergeCell ref="A114:G114"/>
    <mergeCell ref="C116:D116"/>
    <mergeCell ref="E116:F116"/>
    <mergeCell ref="A1:G1"/>
    <mergeCell ref="A2:G2"/>
    <mergeCell ref="C4:D4"/>
    <mergeCell ref="E4:F4"/>
    <mergeCell ref="A43:G43"/>
    <mergeCell ref="C45:D45"/>
    <mergeCell ref="E45:F45"/>
    <mergeCell ref="A303:G303"/>
    <mergeCell ref="C305:D305"/>
    <mergeCell ref="E305:F305"/>
    <mergeCell ref="A345:G345"/>
    <mergeCell ref="C347:D347"/>
    <mergeCell ref="E347:F347"/>
    <mergeCell ref="A454:G454"/>
    <mergeCell ref="A455:G455"/>
    <mergeCell ref="C457:D457"/>
    <mergeCell ref="E457:F457"/>
    <mergeCell ref="A497:G497"/>
    <mergeCell ref="C499:D499"/>
    <mergeCell ref="E499:F499"/>
    <mergeCell ref="A674:G674"/>
    <mergeCell ref="C676:D676"/>
    <mergeCell ref="E676:F676"/>
    <mergeCell ref="A716:G716"/>
    <mergeCell ref="C718:D718"/>
    <mergeCell ref="E718:F718"/>
    <mergeCell ref="A816:G816"/>
    <mergeCell ref="A817:G817"/>
    <mergeCell ref="C819:D819"/>
    <mergeCell ref="E819:F819"/>
    <mergeCell ref="A859:G859"/>
    <mergeCell ref="C861:D861"/>
    <mergeCell ref="E861:F861"/>
  </mergeCells>
  <printOptions/>
  <pageMargins left="0.5511811023622047" right="0.4330708661417323" top="0.67" bottom="0.5511811023622047" header="0.31496062992125984" footer="0.31496062992125984"/>
  <pageSetup horizontalDpi="600" verticalDpi="600" orientation="portrait" paperSize="9" scale="83" r:id="rId1"/>
  <rowBreaks count="23" manualBreakCount="23">
    <brk id="42" max="255" man="1"/>
    <brk id="71" max="255" man="1"/>
    <brk id="113" max="7" man="1"/>
    <brk id="148" max="7" man="1"/>
    <brk id="191" max="7" man="1"/>
    <brk id="225" max="7" man="1"/>
    <brk id="268" max="7" man="1"/>
    <brk id="301" max="7" man="1"/>
    <brk id="344" max="7" man="1"/>
    <brk id="377" max="7" man="1"/>
    <brk id="420" max="7" man="1"/>
    <brk id="453" max="7" man="1"/>
    <brk id="496" max="7" man="1"/>
    <brk id="525" max="7" man="1"/>
    <brk id="568" max="7" man="1"/>
    <brk id="597" max="7" man="1"/>
    <brk id="640" max="7" man="1"/>
    <brk id="672" max="7" man="1"/>
    <brk id="715" max="7" man="1"/>
    <brk id="744" max="7" man="1"/>
    <brk id="787" max="7" man="1"/>
    <brk id="815" max="7" man="1"/>
    <brk id="858" max="7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25"/>
  <sheetViews>
    <sheetView zoomScalePageLayoutView="0" workbookViewId="0" topLeftCell="A802">
      <selection activeCell="E806" sqref="E806"/>
    </sheetView>
  </sheetViews>
  <sheetFormatPr defaultColWidth="9.140625" defaultRowHeight="21.75"/>
  <cols>
    <col min="1" max="1" width="38.8515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270</v>
      </c>
      <c r="B2" s="145"/>
      <c r="C2" s="145"/>
      <c r="D2" s="145"/>
      <c r="E2" s="145"/>
      <c r="F2" s="145"/>
      <c r="G2" s="145"/>
    </row>
    <row r="3" spans="1:7" ht="22.5" customHeight="1">
      <c r="A3" s="3"/>
      <c r="B3" s="18"/>
      <c r="C3" s="4"/>
      <c r="D3" s="4"/>
      <c r="E3" s="4"/>
      <c r="F3" s="4"/>
      <c r="G3" s="4"/>
    </row>
    <row r="4" spans="1:8" ht="22.5" customHeight="1">
      <c r="A4" s="68"/>
      <c r="B4" s="69" t="s">
        <v>78</v>
      </c>
      <c r="C4" s="146" t="s">
        <v>31</v>
      </c>
      <c r="D4" s="146"/>
      <c r="E4" s="146" t="s">
        <v>32</v>
      </c>
      <c r="F4" s="146"/>
      <c r="G4" s="71" t="s">
        <v>33</v>
      </c>
      <c r="H4" s="7"/>
    </row>
    <row r="5" spans="1:8" ht="22.5" customHeight="1">
      <c r="A5" s="72" t="s">
        <v>35</v>
      </c>
      <c r="B5" s="72" t="s">
        <v>79</v>
      </c>
      <c r="C5" s="73" t="s">
        <v>9</v>
      </c>
      <c r="D5" s="73" t="s">
        <v>36</v>
      </c>
      <c r="E5" s="73" t="s">
        <v>9</v>
      </c>
      <c r="F5" s="73" t="s">
        <v>36</v>
      </c>
      <c r="G5" s="73" t="s">
        <v>34</v>
      </c>
      <c r="H5" s="7"/>
    </row>
    <row r="6" spans="1:7" ht="22.5" customHeight="1">
      <c r="A6" s="74" t="s">
        <v>108</v>
      </c>
      <c r="B6" s="75"/>
      <c r="C6" s="76"/>
      <c r="D6" s="76"/>
      <c r="E6" s="76"/>
      <c r="F6" s="76"/>
      <c r="G6" s="76"/>
    </row>
    <row r="7" spans="1:7" ht="22.5" customHeight="1">
      <c r="A7" s="77" t="s">
        <v>37</v>
      </c>
      <c r="B7" s="78">
        <v>73</v>
      </c>
      <c r="C7" s="79">
        <v>3146855.58</v>
      </c>
      <c r="D7" s="79">
        <v>3146855.58</v>
      </c>
      <c r="E7" s="79">
        <v>3200755.58</v>
      </c>
      <c r="F7" s="79">
        <v>3200755.58</v>
      </c>
      <c r="G7" s="79"/>
    </row>
    <row r="8" spans="1:7" ht="22.5" customHeight="1">
      <c r="A8" s="77" t="s">
        <v>39</v>
      </c>
      <c r="B8" s="80">
        <v>54</v>
      </c>
      <c r="C8" s="79">
        <v>10872.14</v>
      </c>
      <c r="D8" s="79">
        <v>10872.14</v>
      </c>
      <c r="E8" s="79">
        <v>10872.14</v>
      </c>
      <c r="F8" s="79">
        <v>10872.14</v>
      </c>
      <c r="G8" s="79"/>
    </row>
    <row r="9" spans="1:7" ht="22.5" customHeight="1">
      <c r="A9" s="77" t="s">
        <v>41</v>
      </c>
      <c r="B9" s="78">
        <v>45</v>
      </c>
      <c r="C9" s="79">
        <v>228956.5</v>
      </c>
      <c r="D9" s="79">
        <v>228956.5</v>
      </c>
      <c r="E9" s="79">
        <v>228956.5</v>
      </c>
      <c r="F9" s="79">
        <v>228956.5</v>
      </c>
      <c r="G9" s="79"/>
    </row>
    <row r="10" spans="1:7" ht="22.5" customHeight="1">
      <c r="A10" s="77" t="s">
        <v>271</v>
      </c>
      <c r="B10" s="69">
        <v>7</v>
      </c>
      <c r="C10" s="130">
        <v>118191.27</v>
      </c>
      <c r="D10" s="130">
        <v>118191.27</v>
      </c>
      <c r="E10" s="130">
        <v>118191.27</v>
      </c>
      <c r="F10" s="130">
        <v>118191.27</v>
      </c>
      <c r="G10" s="130"/>
    </row>
    <row r="11" spans="1:7" ht="22.5" customHeight="1">
      <c r="A11" s="110" t="s">
        <v>44</v>
      </c>
      <c r="B11" s="85">
        <f>SUM(B7:B10)</f>
        <v>179</v>
      </c>
      <c r="C11" s="86">
        <f>SUM(C7:C10)</f>
        <v>3504875.49</v>
      </c>
      <c r="D11" s="86">
        <f>SUM(D7:D10)</f>
        <v>3504875.49</v>
      </c>
      <c r="E11" s="86">
        <f>SUM(E7:E10)</f>
        <v>3558775.49</v>
      </c>
      <c r="F11" s="86">
        <f>SUM(F7:F10)</f>
        <v>3558775.49</v>
      </c>
      <c r="G11" s="86"/>
    </row>
    <row r="12" spans="1:7" ht="22.5" customHeight="1">
      <c r="A12" s="87" t="s">
        <v>109</v>
      </c>
      <c r="B12" s="88"/>
      <c r="C12" s="89"/>
      <c r="D12" s="89"/>
      <c r="E12" s="89"/>
      <c r="F12" s="89"/>
      <c r="G12" s="89"/>
    </row>
    <row r="13" spans="1:7" ht="22.5" customHeight="1">
      <c r="A13" s="90" t="s">
        <v>81</v>
      </c>
      <c r="B13" s="78"/>
      <c r="C13" s="79"/>
      <c r="D13" s="79"/>
      <c r="E13" s="79"/>
      <c r="F13" s="79"/>
      <c r="G13" s="79"/>
    </row>
    <row r="14" spans="1:7" ht="22.5" customHeight="1">
      <c r="A14" s="77" t="s">
        <v>110</v>
      </c>
      <c r="B14" s="78"/>
      <c r="C14" s="79"/>
      <c r="D14" s="79"/>
      <c r="E14" s="79"/>
      <c r="F14" s="79"/>
      <c r="G14" s="79"/>
    </row>
    <row r="15" spans="1:7" ht="22.5" customHeight="1">
      <c r="A15" s="77" t="s">
        <v>45</v>
      </c>
      <c r="B15" s="80">
        <v>1717</v>
      </c>
      <c r="C15" s="79">
        <v>603820</v>
      </c>
      <c r="D15" s="79">
        <v>603820</v>
      </c>
      <c r="E15" s="79">
        <v>603820</v>
      </c>
      <c r="F15" s="79">
        <v>603820</v>
      </c>
      <c r="G15" s="79"/>
    </row>
    <row r="16" spans="1:7" ht="22.5" customHeight="1">
      <c r="A16" s="77" t="s">
        <v>46</v>
      </c>
      <c r="B16" s="78">
        <v>127</v>
      </c>
      <c r="C16" s="79">
        <v>48500</v>
      </c>
      <c r="D16" s="79">
        <v>48500</v>
      </c>
      <c r="E16" s="79">
        <v>48500</v>
      </c>
      <c r="F16" s="79">
        <v>48500</v>
      </c>
      <c r="G16" s="79"/>
    </row>
    <row r="17" spans="1:7" ht="22.5" customHeight="1">
      <c r="A17" s="77" t="s">
        <v>99</v>
      </c>
      <c r="B17" s="78"/>
      <c r="C17" s="79"/>
      <c r="D17" s="79"/>
      <c r="E17" s="79"/>
      <c r="F17" s="79"/>
      <c r="G17" s="79"/>
    </row>
    <row r="18" spans="1:7" ht="22.5" customHeight="1">
      <c r="A18" s="77" t="s">
        <v>100</v>
      </c>
      <c r="B18" s="78">
        <v>4</v>
      </c>
      <c r="C18" s="79">
        <v>12750</v>
      </c>
      <c r="D18" s="79">
        <v>12750</v>
      </c>
      <c r="E18" s="79">
        <v>12750</v>
      </c>
      <c r="F18" s="79">
        <v>12750</v>
      </c>
      <c r="G18" s="79"/>
    </row>
    <row r="19" spans="1:7" ht="22.5" customHeight="1">
      <c r="A19" s="77" t="s">
        <v>107</v>
      </c>
      <c r="B19" s="78">
        <v>13</v>
      </c>
      <c r="C19" s="79">
        <v>18119.5</v>
      </c>
      <c r="D19" s="79">
        <v>18119.5</v>
      </c>
      <c r="E19" s="79">
        <v>18119.5</v>
      </c>
      <c r="F19" s="79">
        <v>18119.5</v>
      </c>
      <c r="G19" s="79"/>
    </row>
    <row r="20" spans="1:7" ht="22.5" customHeight="1">
      <c r="A20" s="77" t="s">
        <v>48</v>
      </c>
      <c r="B20" s="78"/>
      <c r="C20" s="79"/>
      <c r="D20" s="79"/>
      <c r="E20" s="79"/>
      <c r="F20" s="79"/>
      <c r="G20" s="79"/>
    </row>
    <row r="21" spans="1:7" ht="22.5" customHeight="1">
      <c r="A21" s="77" t="s">
        <v>49</v>
      </c>
      <c r="B21" s="80">
        <v>1140</v>
      </c>
      <c r="C21" s="79">
        <v>61430</v>
      </c>
      <c r="D21" s="79">
        <v>61430</v>
      </c>
      <c r="E21" s="79">
        <v>61430</v>
      </c>
      <c r="F21" s="79">
        <v>61430</v>
      </c>
      <c r="G21" s="79"/>
    </row>
    <row r="22" spans="1:7" ht="22.5" customHeight="1">
      <c r="A22" s="77" t="s">
        <v>116</v>
      </c>
      <c r="B22" s="78">
        <v>22</v>
      </c>
      <c r="C22" s="79">
        <v>980</v>
      </c>
      <c r="D22" s="79">
        <v>980</v>
      </c>
      <c r="E22" s="79">
        <v>980</v>
      </c>
      <c r="F22" s="79">
        <v>980</v>
      </c>
      <c r="G22" s="79"/>
    </row>
    <row r="23" spans="1:7" ht="22.5" customHeight="1">
      <c r="A23" s="77" t="s">
        <v>111</v>
      </c>
      <c r="B23" s="78"/>
      <c r="C23" s="79"/>
      <c r="D23" s="79"/>
      <c r="E23" s="79"/>
      <c r="F23" s="79"/>
      <c r="G23" s="79"/>
    </row>
    <row r="24" spans="1:7" ht="22.5" customHeight="1">
      <c r="A24" s="77" t="s">
        <v>50</v>
      </c>
      <c r="B24" s="78"/>
      <c r="C24" s="79"/>
      <c r="D24" s="79"/>
      <c r="E24" s="79"/>
      <c r="F24" s="79"/>
      <c r="G24" s="79"/>
    </row>
    <row r="25" spans="1:7" ht="22.5" customHeight="1">
      <c r="A25" s="77" t="s">
        <v>51</v>
      </c>
      <c r="B25" s="78">
        <v>52</v>
      </c>
      <c r="C25" s="79">
        <v>157795</v>
      </c>
      <c r="D25" s="79">
        <v>157795</v>
      </c>
      <c r="E25" s="79">
        <v>157795</v>
      </c>
      <c r="F25" s="79">
        <v>157795</v>
      </c>
      <c r="G25" s="79"/>
    </row>
    <row r="26" spans="1:7" ht="22.5" customHeight="1">
      <c r="A26" s="77" t="s">
        <v>52</v>
      </c>
      <c r="B26" s="78"/>
      <c r="C26" s="79"/>
      <c r="D26" s="79"/>
      <c r="E26" s="79"/>
      <c r="F26" s="79"/>
      <c r="G26" s="79"/>
    </row>
    <row r="27" spans="1:7" ht="22.5" customHeight="1">
      <c r="A27" s="77" t="s">
        <v>53</v>
      </c>
      <c r="B27" s="78">
        <v>16</v>
      </c>
      <c r="C27" s="79">
        <v>36610</v>
      </c>
      <c r="D27" s="79">
        <v>36610</v>
      </c>
      <c r="E27" s="79">
        <v>36610</v>
      </c>
      <c r="F27" s="79">
        <v>36610</v>
      </c>
      <c r="G27" s="79"/>
    </row>
    <row r="28" spans="1:7" ht="22.5" customHeight="1">
      <c r="A28" s="77" t="s">
        <v>91</v>
      </c>
      <c r="B28" s="78"/>
      <c r="C28" s="79"/>
      <c r="D28" s="79"/>
      <c r="E28" s="79"/>
      <c r="F28" s="79"/>
      <c r="G28" s="79"/>
    </row>
    <row r="29" spans="1:7" ht="22.5" customHeight="1">
      <c r="A29" s="77" t="s">
        <v>92</v>
      </c>
      <c r="B29" s="78">
        <v>85</v>
      </c>
      <c r="C29" s="79">
        <v>27335</v>
      </c>
      <c r="D29" s="79">
        <v>27335</v>
      </c>
      <c r="E29" s="79">
        <v>27335</v>
      </c>
      <c r="F29" s="79">
        <v>27335</v>
      </c>
      <c r="G29" s="79"/>
    </row>
    <row r="30" spans="1:7" ht="22.5" customHeight="1">
      <c r="A30" s="77" t="s">
        <v>54</v>
      </c>
      <c r="B30" s="78">
        <v>2</v>
      </c>
      <c r="C30" s="79">
        <v>20</v>
      </c>
      <c r="D30" s="79">
        <v>20</v>
      </c>
      <c r="E30" s="79">
        <v>20</v>
      </c>
      <c r="F30" s="79">
        <v>20</v>
      </c>
      <c r="G30" s="79"/>
    </row>
    <row r="31" spans="1:7" ht="22.5" customHeight="1">
      <c r="A31" s="77" t="s">
        <v>86</v>
      </c>
      <c r="B31" s="78">
        <v>75</v>
      </c>
      <c r="C31" s="91">
        <v>7500</v>
      </c>
      <c r="D31" s="79">
        <v>7500</v>
      </c>
      <c r="E31" s="91">
        <v>7500</v>
      </c>
      <c r="F31" s="79">
        <v>7500</v>
      </c>
      <c r="G31" s="79"/>
    </row>
    <row r="32" spans="1:7" ht="22.5" customHeight="1">
      <c r="A32" s="77" t="s">
        <v>87</v>
      </c>
      <c r="B32" s="78"/>
      <c r="C32" s="91">
        <v>0</v>
      </c>
      <c r="D32" s="79">
        <v>0</v>
      </c>
      <c r="E32" s="91">
        <v>0</v>
      </c>
      <c r="F32" s="79">
        <v>0</v>
      </c>
      <c r="G32" s="79"/>
    </row>
    <row r="33" spans="1:7" ht="22.5" customHeight="1">
      <c r="A33" s="77" t="s">
        <v>88</v>
      </c>
      <c r="B33" s="78"/>
      <c r="C33" s="79">
        <v>0</v>
      </c>
      <c r="D33" s="79">
        <v>0</v>
      </c>
      <c r="E33" s="79">
        <v>0</v>
      </c>
      <c r="F33" s="79">
        <v>0</v>
      </c>
      <c r="G33" s="79"/>
    </row>
    <row r="34" spans="1:7" ht="22.5" customHeight="1">
      <c r="A34" s="77" t="s">
        <v>112</v>
      </c>
      <c r="B34" s="78"/>
      <c r="C34" s="79"/>
      <c r="D34" s="79"/>
      <c r="E34" s="79"/>
      <c r="F34" s="79"/>
      <c r="G34" s="79"/>
    </row>
    <row r="35" spans="1:7" ht="22.5" customHeight="1">
      <c r="A35" s="77" t="s">
        <v>55</v>
      </c>
      <c r="B35" s="78">
        <v>583</v>
      </c>
      <c r="C35" s="79">
        <v>149075</v>
      </c>
      <c r="D35" s="79">
        <v>149075</v>
      </c>
      <c r="E35" s="79">
        <v>149075</v>
      </c>
      <c r="F35" s="79">
        <v>149075</v>
      </c>
      <c r="G35" s="79"/>
    </row>
    <row r="36" spans="1:7" ht="22.5" customHeight="1">
      <c r="A36" s="77" t="s">
        <v>113</v>
      </c>
      <c r="B36" s="78"/>
      <c r="C36" s="79"/>
      <c r="D36" s="79"/>
      <c r="E36" s="79"/>
      <c r="F36" s="79"/>
      <c r="G36" s="79"/>
    </row>
    <row r="37" spans="1:7" ht="22.5" customHeight="1">
      <c r="A37" s="77" t="s">
        <v>56</v>
      </c>
      <c r="B37" s="80">
        <v>646</v>
      </c>
      <c r="C37" s="79">
        <v>14630</v>
      </c>
      <c r="D37" s="79">
        <v>14630</v>
      </c>
      <c r="E37" s="79">
        <v>14630</v>
      </c>
      <c r="F37" s="79">
        <v>14630</v>
      </c>
      <c r="G37" s="79"/>
    </row>
    <row r="38" spans="1:7" ht="22.5" customHeight="1">
      <c r="A38" s="77" t="s">
        <v>57</v>
      </c>
      <c r="B38" s="78"/>
      <c r="C38" s="91">
        <v>0</v>
      </c>
      <c r="D38" s="91">
        <v>0</v>
      </c>
      <c r="E38" s="91">
        <v>0</v>
      </c>
      <c r="F38" s="91">
        <v>0</v>
      </c>
      <c r="G38" s="79"/>
    </row>
    <row r="39" spans="1:7" ht="22.5" customHeight="1">
      <c r="A39" s="77" t="s">
        <v>89</v>
      </c>
      <c r="B39" s="78"/>
      <c r="C39" s="79">
        <v>0</v>
      </c>
      <c r="D39" s="79">
        <v>0</v>
      </c>
      <c r="E39" s="79">
        <v>0</v>
      </c>
      <c r="F39" s="79">
        <v>0</v>
      </c>
      <c r="G39" s="79"/>
    </row>
    <row r="40" spans="1:7" ht="22.5" customHeight="1">
      <c r="A40" s="77" t="s">
        <v>137</v>
      </c>
      <c r="B40" s="72">
        <v>2</v>
      </c>
      <c r="C40" s="94">
        <v>2000</v>
      </c>
      <c r="D40" s="94">
        <v>2000</v>
      </c>
      <c r="E40" s="94">
        <v>2000</v>
      </c>
      <c r="F40" s="94">
        <v>2000</v>
      </c>
      <c r="G40" s="94"/>
    </row>
    <row r="41" spans="1:7" ht="22.5" customHeight="1">
      <c r="A41" s="54" t="s">
        <v>90</v>
      </c>
      <c r="B41" s="93">
        <f>SUM(B15:B40)</f>
        <v>4484</v>
      </c>
      <c r="C41" s="73">
        <f>SUM(C15:C40)</f>
        <v>1140564.5</v>
      </c>
      <c r="D41" s="73">
        <f>SUM(D15:D40)</f>
        <v>1140564.5</v>
      </c>
      <c r="E41" s="94">
        <f>SUM(E15:E40)</f>
        <v>1140564.5</v>
      </c>
      <c r="F41" s="94">
        <f>SUM(F15:F40)</f>
        <v>1140564.5</v>
      </c>
      <c r="G41" s="86"/>
    </row>
    <row r="42" spans="1:7" ht="22.5" customHeight="1">
      <c r="A42" s="147" t="s">
        <v>70</v>
      </c>
      <c r="B42" s="147"/>
      <c r="C42" s="147"/>
      <c r="D42" s="147"/>
      <c r="E42" s="147"/>
      <c r="F42" s="147"/>
      <c r="G42" s="147"/>
    </row>
    <row r="43" spans="1:7" ht="22.5" customHeight="1">
      <c r="A43" s="98"/>
      <c r="B43" s="99"/>
      <c r="C43" s="100"/>
      <c r="D43" s="100"/>
      <c r="E43" s="100"/>
      <c r="F43" s="100"/>
      <c r="G43" s="101"/>
    </row>
    <row r="44" spans="1:7" ht="22.5" customHeight="1">
      <c r="A44" s="68"/>
      <c r="B44" s="69" t="s">
        <v>78</v>
      </c>
      <c r="C44" s="146" t="s">
        <v>31</v>
      </c>
      <c r="D44" s="146"/>
      <c r="E44" s="146" t="s">
        <v>32</v>
      </c>
      <c r="F44" s="146"/>
      <c r="G44" s="102" t="s">
        <v>33</v>
      </c>
    </row>
    <row r="45" spans="1:7" ht="22.5" customHeight="1">
      <c r="A45" s="72" t="s">
        <v>35</v>
      </c>
      <c r="B45" s="72" t="s">
        <v>79</v>
      </c>
      <c r="C45" s="73" t="s">
        <v>9</v>
      </c>
      <c r="D45" s="73" t="s">
        <v>36</v>
      </c>
      <c r="E45" s="73" t="s">
        <v>9</v>
      </c>
      <c r="F45" s="73" t="s">
        <v>36</v>
      </c>
      <c r="G45" s="73" t="s">
        <v>34</v>
      </c>
    </row>
    <row r="46" spans="1:7" ht="22.5" customHeight="1">
      <c r="A46" s="74" t="s">
        <v>114</v>
      </c>
      <c r="B46" s="75"/>
      <c r="C46" s="76"/>
      <c r="D46" s="76"/>
      <c r="E46" s="76"/>
      <c r="F46" s="76"/>
      <c r="G46" s="76"/>
    </row>
    <row r="47" spans="1:7" ht="22.5" customHeight="1">
      <c r="A47" s="77" t="s">
        <v>82</v>
      </c>
      <c r="B47" s="78">
        <v>5</v>
      </c>
      <c r="C47" s="79">
        <v>80031</v>
      </c>
      <c r="D47" s="79">
        <v>80031</v>
      </c>
      <c r="E47" s="79">
        <v>80031</v>
      </c>
      <c r="F47" s="79">
        <v>80031</v>
      </c>
      <c r="G47" s="79"/>
    </row>
    <row r="48" spans="1:7" ht="22.5" customHeight="1">
      <c r="A48" s="77" t="s">
        <v>59</v>
      </c>
      <c r="B48" s="78"/>
      <c r="C48" s="91"/>
      <c r="D48" s="91"/>
      <c r="E48" s="91"/>
      <c r="F48" s="91"/>
      <c r="G48" s="79"/>
    </row>
    <row r="49" spans="1:7" ht="22.5" customHeight="1">
      <c r="A49" s="87" t="s">
        <v>60</v>
      </c>
      <c r="B49" s="88"/>
      <c r="C49" s="89">
        <v>0</v>
      </c>
      <c r="D49" s="89">
        <v>0</v>
      </c>
      <c r="E49" s="89">
        <v>0</v>
      </c>
      <c r="F49" s="89">
        <v>0</v>
      </c>
      <c r="G49" s="89"/>
    </row>
    <row r="50" spans="1:7" ht="22.5" customHeight="1">
      <c r="A50" s="110" t="s">
        <v>61</v>
      </c>
      <c r="B50" s="106">
        <f>SUM(B42:B49)</f>
        <v>5</v>
      </c>
      <c r="C50" s="86">
        <f>SUM(C47:C49)</f>
        <v>80031</v>
      </c>
      <c r="D50" s="86">
        <f>SUM(D47:D49)</f>
        <v>80031</v>
      </c>
      <c r="E50" s="86">
        <f>SUM(E47:E49)</f>
        <v>80031</v>
      </c>
      <c r="F50" s="86">
        <f>SUM(F47:F49)</f>
        <v>80031</v>
      </c>
      <c r="G50" s="86"/>
    </row>
    <row r="51" spans="1:8" ht="22.5" customHeight="1">
      <c r="A51" s="87" t="s">
        <v>115</v>
      </c>
      <c r="B51" s="88"/>
      <c r="C51" s="89"/>
      <c r="D51" s="89"/>
      <c r="E51" s="89"/>
      <c r="F51" s="89"/>
      <c r="G51" s="89"/>
      <c r="H51" s="7"/>
    </row>
    <row r="52" spans="1:8" ht="22.5" customHeight="1">
      <c r="A52" s="107" t="s">
        <v>62</v>
      </c>
      <c r="B52" s="108">
        <v>239</v>
      </c>
      <c r="C52" s="109">
        <v>272966.44</v>
      </c>
      <c r="D52" s="109">
        <v>272966.44</v>
      </c>
      <c r="E52" s="109">
        <v>272966.44</v>
      </c>
      <c r="F52" s="91">
        <v>272966.44</v>
      </c>
      <c r="G52" s="79"/>
      <c r="H52" s="7"/>
    </row>
    <row r="53" spans="1:7" ht="21.75">
      <c r="A53" s="77" t="s">
        <v>63</v>
      </c>
      <c r="B53" s="122"/>
      <c r="C53" s="109">
        <v>0</v>
      </c>
      <c r="D53" s="109">
        <v>0</v>
      </c>
      <c r="E53" s="109">
        <v>0</v>
      </c>
      <c r="F53" s="91">
        <v>0</v>
      </c>
      <c r="G53" s="79"/>
    </row>
    <row r="54" spans="1:8" ht="22.5" customHeight="1">
      <c r="A54" s="77" t="s">
        <v>101</v>
      </c>
      <c r="B54" s="78">
        <v>149</v>
      </c>
      <c r="C54" s="79">
        <v>3600</v>
      </c>
      <c r="D54" s="79">
        <v>3600</v>
      </c>
      <c r="E54" s="79">
        <v>3600</v>
      </c>
      <c r="F54" s="79">
        <v>3600</v>
      </c>
      <c r="G54" s="79"/>
      <c r="H54" s="7"/>
    </row>
    <row r="55" spans="1:8" ht="22.5" customHeight="1">
      <c r="A55" s="77" t="s">
        <v>227</v>
      </c>
      <c r="B55" s="72"/>
      <c r="C55" s="94">
        <v>0</v>
      </c>
      <c r="D55" s="94">
        <v>0</v>
      </c>
      <c r="E55" s="94">
        <v>0</v>
      </c>
      <c r="F55" s="94">
        <v>0</v>
      </c>
      <c r="G55" s="94"/>
      <c r="H55" s="7"/>
    </row>
    <row r="56" spans="1:8" ht="22.5" customHeight="1">
      <c r="A56" s="110" t="s">
        <v>66</v>
      </c>
      <c r="B56" s="72">
        <f>SUM(B52:B55)</f>
        <v>388</v>
      </c>
      <c r="C56" s="73">
        <f>SUM(C52:C55)</f>
        <v>276566.44</v>
      </c>
      <c r="D56" s="73">
        <f>SUM(D52:D55)</f>
        <v>276566.44</v>
      </c>
      <c r="E56" s="73">
        <f>SUM(E52:E55)</f>
        <v>276566.44</v>
      </c>
      <c r="F56" s="73">
        <f>SUM(F52:F55)</f>
        <v>276566.44</v>
      </c>
      <c r="G56" s="94"/>
      <c r="H56" s="7"/>
    </row>
    <row r="57" spans="1:8" ht="22.5" customHeight="1">
      <c r="A57" s="110" t="s">
        <v>67</v>
      </c>
      <c r="B57" s="111">
        <f>SUM(B11+B41+B50+B56)</f>
        <v>5056</v>
      </c>
      <c r="C57" s="70">
        <f>SUM(C11+C41+C50+C56)</f>
        <v>5002037.430000001</v>
      </c>
      <c r="D57" s="70">
        <f>SUM(D11+D41+D50+D56)</f>
        <v>5002037.430000001</v>
      </c>
      <c r="E57" s="70">
        <f>SUM(E11+E41+E50+E56)</f>
        <v>5055937.430000001</v>
      </c>
      <c r="F57" s="70">
        <f>SUM(F11+F41+F50+F56)</f>
        <v>5055937.430000001</v>
      </c>
      <c r="G57" s="70"/>
      <c r="H57" s="7"/>
    </row>
    <row r="58" spans="1:8" ht="22.5" customHeight="1">
      <c r="A58" s="110" t="s">
        <v>174</v>
      </c>
      <c r="B58" s="106"/>
      <c r="C58" s="86">
        <v>543.69</v>
      </c>
      <c r="D58" s="86">
        <v>543.69</v>
      </c>
      <c r="E58" s="86">
        <v>543.69</v>
      </c>
      <c r="F58" s="86">
        <v>543.69</v>
      </c>
      <c r="G58" s="86"/>
      <c r="H58" s="7"/>
    </row>
    <row r="59" spans="1:8" ht="22.5" customHeight="1" thickBot="1">
      <c r="A59" s="112" t="s">
        <v>69</v>
      </c>
      <c r="B59" s="113">
        <f>+B57</f>
        <v>5056</v>
      </c>
      <c r="C59" s="114">
        <f>C57-C58</f>
        <v>5001493.74</v>
      </c>
      <c r="D59" s="114">
        <f>D57-D58</f>
        <v>5001493.74</v>
      </c>
      <c r="E59" s="114">
        <f>E57-E58</f>
        <v>5055393.74</v>
      </c>
      <c r="F59" s="114">
        <f>F57-F58</f>
        <v>5055393.74</v>
      </c>
      <c r="G59" s="114"/>
      <c r="H59" s="7"/>
    </row>
    <row r="60" spans="1:8" ht="22.5" customHeight="1" thickTop="1">
      <c r="A60" s="95"/>
      <c r="B60" s="115"/>
      <c r="C60" s="97"/>
      <c r="D60" s="97"/>
      <c r="E60" s="97"/>
      <c r="F60" s="97"/>
      <c r="G60" s="97"/>
      <c r="H60" s="7"/>
    </row>
    <row r="61" spans="1:8" ht="22.5" customHeight="1">
      <c r="A61" s="64" t="s">
        <v>273</v>
      </c>
      <c r="B61" s="66"/>
      <c r="C61" s="97"/>
      <c r="D61" s="97"/>
      <c r="E61" s="97"/>
      <c r="F61" s="97"/>
      <c r="G61" s="97"/>
      <c r="H61" s="7"/>
    </row>
    <row r="62" spans="1:8" ht="22.5" customHeight="1">
      <c r="A62" s="64" t="s">
        <v>272</v>
      </c>
      <c r="B62" s="66"/>
      <c r="C62" s="97"/>
      <c r="D62" s="97" t="s">
        <v>12</v>
      </c>
      <c r="E62" s="97"/>
      <c r="F62" s="97"/>
      <c r="G62" s="97"/>
      <c r="H62" s="7"/>
    </row>
    <row r="63" spans="1:8" ht="22.5" customHeight="1">
      <c r="A63" s="128" t="s">
        <v>224</v>
      </c>
      <c r="B63" s="129"/>
      <c r="C63" s="67"/>
      <c r="D63" s="97" t="s">
        <v>13</v>
      </c>
      <c r="E63" s="97"/>
      <c r="F63" s="97"/>
      <c r="G63" s="97"/>
      <c r="H63" s="14"/>
    </row>
    <row r="64" spans="1:8" s="65" customFormat="1" ht="22.5" customHeight="1">
      <c r="A64" s="128" t="s">
        <v>222</v>
      </c>
      <c r="B64" s="129"/>
      <c r="C64" s="67"/>
      <c r="D64" s="97" t="s">
        <v>11</v>
      </c>
      <c r="E64" s="97"/>
      <c r="F64" s="97"/>
      <c r="G64" s="97"/>
      <c r="H64" s="61"/>
    </row>
    <row r="65" spans="1:8" ht="22.5" customHeight="1">
      <c r="A65" s="64"/>
      <c r="B65" s="66"/>
      <c r="C65" s="67"/>
      <c r="D65" s="97" t="s">
        <v>10</v>
      </c>
      <c r="E65" s="97"/>
      <c r="F65" s="97"/>
      <c r="G65" s="97"/>
      <c r="H65" s="14"/>
    </row>
    <row r="66" spans="1:8" ht="22.5" customHeight="1">
      <c r="A66" s="95"/>
      <c r="B66" s="115"/>
      <c r="C66" s="97"/>
      <c r="D66" s="97"/>
      <c r="E66" s="97"/>
      <c r="F66" s="97"/>
      <c r="G66" s="97"/>
      <c r="H66" s="14"/>
    </row>
    <row r="67" spans="1:8" ht="22.5" customHeight="1">
      <c r="A67" s="95"/>
      <c r="B67" s="115"/>
      <c r="C67" s="97"/>
      <c r="D67" s="97"/>
      <c r="E67" s="97"/>
      <c r="F67" s="97"/>
      <c r="G67" s="97"/>
      <c r="H67" s="14"/>
    </row>
    <row r="68" spans="1:8" ht="22.5" customHeight="1">
      <c r="A68" s="95"/>
      <c r="B68" s="115"/>
      <c r="C68" s="97"/>
      <c r="D68" s="97"/>
      <c r="E68" s="97"/>
      <c r="F68" s="97"/>
      <c r="G68" s="97"/>
      <c r="H68" s="14"/>
    </row>
    <row r="69" spans="1:8" ht="22.5" customHeight="1">
      <c r="A69" s="95"/>
      <c r="B69" s="115"/>
      <c r="C69" s="97"/>
      <c r="D69" s="97"/>
      <c r="E69" s="97"/>
      <c r="F69" s="97"/>
      <c r="G69" s="97"/>
      <c r="H69" s="14"/>
    </row>
    <row r="70" spans="1:8" ht="23.25">
      <c r="A70" s="145" t="s">
        <v>58</v>
      </c>
      <c r="B70" s="145"/>
      <c r="C70" s="145"/>
      <c r="D70" s="145"/>
      <c r="E70" s="145"/>
      <c r="F70" s="145"/>
      <c r="G70" s="145"/>
      <c r="H70" s="14"/>
    </row>
    <row r="71" spans="1:8" ht="23.25">
      <c r="A71" s="145" t="s">
        <v>274</v>
      </c>
      <c r="B71" s="145"/>
      <c r="C71" s="145"/>
      <c r="D71" s="145"/>
      <c r="E71" s="145"/>
      <c r="F71" s="145"/>
      <c r="G71" s="145"/>
      <c r="H71" s="14"/>
    </row>
    <row r="72" spans="1:8" ht="21">
      <c r="A72" s="3"/>
      <c r="B72" s="18"/>
      <c r="C72" s="4"/>
      <c r="D72" s="4"/>
      <c r="E72" s="4"/>
      <c r="F72" s="4"/>
      <c r="G72" s="4"/>
      <c r="H72" s="14"/>
    </row>
    <row r="73" spans="1:8" ht="21.75">
      <c r="A73" s="68"/>
      <c r="B73" s="69" t="s">
        <v>78</v>
      </c>
      <c r="C73" s="146" t="s">
        <v>31</v>
      </c>
      <c r="D73" s="146"/>
      <c r="E73" s="146" t="s">
        <v>32</v>
      </c>
      <c r="F73" s="146"/>
      <c r="G73" s="71" t="s">
        <v>33</v>
      </c>
      <c r="H73" s="14"/>
    </row>
    <row r="74" spans="1:8" ht="21.75">
      <c r="A74" s="72" t="s">
        <v>35</v>
      </c>
      <c r="B74" s="72" t="s">
        <v>79</v>
      </c>
      <c r="C74" s="73" t="s">
        <v>9</v>
      </c>
      <c r="D74" s="73" t="s">
        <v>36</v>
      </c>
      <c r="E74" s="73" t="s">
        <v>9</v>
      </c>
      <c r="F74" s="73" t="s">
        <v>36</v>
      </c>
      <c r="G74" s="73" t="s">
        <v>34</v>
      </c>
      <c r="H74" s="14"/>
    </row>
    <row r="75" spans="1:8" ht="21.75">
      <c r="A75" s="74" t="s">
        <v>108</v>
      </c>
      <c r="B75" s="75"/>
      <c r="C75" s="76"/>
      <c r="D75" s="76"/>
      <c r="E75" s="76"/>
      <c r="F75" s="76"/>
      <c r="G75" s="76"/>
      <c r="H75" s="14"/>
    </row>
    <row r="76" spans="1:8" ht="21.75">
      <c r="A76" s="77" t="s">
        <v>37</v>
      </c>
      <c r="B76" s="78">
        <v>42</v>
      </c>
      <c r="C76" s="79">
        <v>2191060.04</v>
      </c>
      <c r="D76" s="79">
        <v>5337915.62</v>
      </c>
      <c r="E76" s="79">
        <v>2244960.04</v>
      </c>
      <c r="F76" s="79">
        <v>5445715.62</v>
      </c>
      <c r="G76" s="79"/>
      <c r="H76" s="14"/>
    </row>
    <row r="77" spans="1:8" ht="21.75">
      <c r="A77" s="77" t="s">
        <v>39</v>
      </c>
      <c r="B77" s="80">
        <v>34</v>
      </c>
      <c r="C77" s="79">
        <v>7081.79</v>
      </c>
      <c r="D77" s="79">
        <v>17953.93</v>
      </c>
      <c r="E77" s="79">
        <v>6989.19</v>
      </c>
      <c r="F77" s="79">
        <v>17861.33</v>
      </c>
      <c r="G77" s="79">
        <v>92.6</v>
      </c>
      <c r="H77" s="14"/>
    </row>
    <row r="78" spans="1:8" ht="21.75">
      <c r="A78" s="77" t="s">
        <v>41</v>
      </c>
      <c r="B78" s="78">
        <v>63</v>
      </c>
      <c r="C78" s="79">
        <v>312222.68</v>
      </c>
      <c r="D78" s="79">
        <v>541179.18</v>
      </c>
      <c r="E78" s="79">
        <v>312222.68</v>
      </c>
      <c r="F78" s="79">
        <v>541179.18</v>
      </c>
      <c r="G78" s="79"/>
      <c r="H78" s="14"/>
    </row>
    <row r="79" spans="1:8" ht="21.75">
      <c r="A79" s="77" t="s">
        <v>271</v>
      </c>
      <c r="B79" s="92">
        <v>7</v>
      </c>
      <c r="C79" s="130">
        <v>114549.9</v>
      </c>
      <c r="D79" s="130">
        <v>232741.17</v>
      </c>
      <c r="E79" s="130">
        <v>114549.9</v>
      </c>
      <c r="F79" s="130">
        <v>232741.17</v>
      </c>
      <c r="G79" s="130"/>
      <c r="H79" s="14"/>
    </row>
    <row r="80" spans="1:8" ht="21.75">
      <c r="A80" s="110" t="s">
        <v>44</v>
      </c>
      <c r="B80" s="85">
        <f>SUM(B76:B79)</f>
        <v>146</v>
      </c>
      <c r="C80" s="86">
        <f>SUM(C76:C79)</f>
        <v>2624914.41</v>
      </c>
      <c r="D80" s="86">
        <f>SUM(D76:D79)</f>
        <v>6129789.899999999</v>
      </c>
      <c r="E80" s="86">
        <f>SUM(E76:E79)</f>
        <v>2678721.81</v>
      </c>
      <c r="F80" s="86">
        <f>SUM(F76:F79)</f>
        <v>6237497.3</v>
      </c>
      <c r="G80" s="86">
        <f>SUM(G76:G78)</f>
        <v>92.6</v>
      </c>
      <c r="H80" s="14"/>
    </row>
    <row r="81" spans="1:8" ht="21.75">
      <c r="A81" s="87" t="s">
        <v>109</v>
      </c>
      <c r="B81" s="88"/>
      <c r="C81" s="89"/>
      <c r="D81" s="89"/>
      <c r="E81" s="89"/>
      <c r="F81" s="89"/>
      <c r="G81" s="89"/>
      <c r="H81" s="14"/>
    </row>
    <row r="82" spans="1:8" ht="21.75">
      <c r="A82" s="90" t="s">
        <v>81</v>
      </c>
      <c r="B82" s="78"/>
      <c r="C82" s="79"/>
      <c r="D82" s="79"/>
      <c r="E82" s="79"/>
      <c r="F82" s="79"/>
      <c r="G82" s="79"/>
      <c r="H82" s="14"/>
    </row>
    <row r="83" spans="1:7" ht="21.75" customHeight="1">
      <c r="A83" s="77" t="s">
        <v>110</v>
      </c>
      <c r="B83" s="78"/>
      <c r="C83" s="79"/>
      <c r="D83" s="79"/>
      <c r="E83" s="79"/>
      <c r="F83" s="79"/>
      <c r="G83" s="79"/>
    </row>
    <row r="84" spans="1:7" ht="21.75" customHeight="1">
      <c r="A84" s="77" t="s">
        <v>45</v>
      </c>
      <c r="B84" s="80">
        <v>2219</v>
      </c>
      <c r="C84" s="79">
        <v>708220</v>
      </c>
      <c r="D84" s="79">
        <v>1312040</v>
      </c>
      <c r="E84" s="79">
        <v>708220</v>
      </c>
      <c r="F84" s="79">
        <v>1312040</v>
      </c>
      <c r="G84" s="79"/>
    </row>
    <row r="85" spans="1:7" ht="21.75" customHeight="1">
      <c r="A85" s="77" t="s">
        <v>46</v>
      </c>
      <c r="B85" s="78">
        <v>140</v>
      </c>
      <c r="C85" s="79">
        <v>43000</v>
      </c>
      <c r="D85" s="79">
        <v>91500</v>
      </c>
      <c r="E85" s="79">
        <v>43000</v>
      </c>
      <c r="F85" s="79">
        <v>91500</v>
      </c>
      <c r="G85" s="79"/>
    </row>
    <row r="86" spans="1:7" ht="21.75" customHeight="1">
      <c r="A86" s="77" t="s">
        <v>99</v>
      </c>
      <c r="B86" s="78"/>
      <c r="C86" s="79"/>
      <c r="D86" s="79"/>
      <c r="E86" s="79"/>
      <c r="F86" s="79"/>
      <c r="G86" s="79"/>
    </row>
    <row r="87" spans="1:8" ht="21.75">
      <c r="A87" s="77" t="s">
        <v>100</v>
      </c>
      <c r="B87" s="78">
        <v>3</v>
      </c>
      <c r="C87" s="79">
        <v>75500</v>
      </c>
      <c r="D87" s="79">
        <v>88250</v>
      </c>
      <c r="E87" s="79">
        <v>75500</v>
      </c>
      <c r="F87" s="79">
        <v>88250</v>
      </c>
      <c r="G87" s="79"/>
      <c r="H87" s="14"/>
    </row>
    <row r="88" spans="1:8" ht="21.75">
      <c r="A88" s="77" t="s">
        <v>107</v>
      </c>
      <c r="B88" s="78">
        <v>5</v>
      </c>
      <c r="C88" s="79">
        <v>14416</v>
      </c>
      <c r="D88" s="79">
        <v>32535.5</v>
      </c>
      <c r="E88" s="79">
        <v>14416</v>
      </c>
      <c r="F88" s="79">
        <v>32535.5</v>
      </c>
      <c r="G88" s="79"/>
      <c r="H88" s="14"/>
    </row>
    <row r="89" spans="1:8" ht="21.75">
      <c r="A89" s="77" t="s">
        <v>48</v>
      </c>
      <c r="B89" s="78"/>
      <c r="C89" s="79"/>
      <c r="D89" s="79"/>
      <c r="E89" s="79"/>
      <c r="F89" s="79"/>
      <c r="G89" s="79"/>
      <c r="H89" s="14"/>
    </row>
    <row r="90" spans="1:8" ht="21.75">
      <c r="A90" s="77" t="s">
        <v>49</v>
      </c>
      <c r="B90" s="80">
        <v>1110</v>
      </c>
      <c r="C90" s="79">
        <v>97570</v>
      </c>
      <c r="D90" s="79">
        <v>159000</v>
      </c>
      <c r="E90" s="79">
        <v>97570</v>
      </c>
      <c r="F90" s="79">
        <v>159000</v>
      </c>
      <c r="G90" s="79"/>
      <c r="H90" s="14"/>
    </row>
    <row r="91" spans="1:8" ht="21.75">
      <c r="A91" s="77" t="s">
        <v>116</v>
      </c>
      <c r="B91" s="78">
        <v>23</v>
      </c>
      <c r="C91" s="79">
        <v>800</v>
      </c>
      <c r="D91" s="79">
        <v>1780</v>
      </c>
      <c r="E91" s="79">
        <v>610</v>
      </c>
      <c r="F91" s="79">
        <v>1590</v>
      </c>
      <c r="G91" s="79">
        <v>190</v>
      </c>
      <c r="H91" s="14"/>
    </row>
    <row r="92" spans="1:8" ht="21.75">
      <c r="A92" s="77" t="s">
        <v>111</v>
      </c>
      <c r="B92" s="78"/>
      <c r="C92" s="79"/>
      <c r="D92" s="79"/>
      <c r="E92" s="79"/>
      <c r="F92" s="79"/>
      <c r="G92" s="79"/>
      <c r="H92" s="14"/>
    </row>
    <row r="93" spans="1:8" ht="21.75">
      <c r="A93" s="77" t="s">
        <v>50</v>
      </c>
      <c r="B93" s="78"/>
      <c r="C93" s="79"/>
      <c r="D93" s="79"/>
      <c r="E93" s="79"/>
      <c r="F93" s="79"/>
      <c r="G93" s="79"/>
      <c r="H93" s="14"/>
    </row>
    <row r="94" spans="1:8" ht="21.75">
      <c r="A94" s="77" t="s">
        <v>51</v>
      </c>
      <c r="B94" s="78">
        <v>56</v>
      </c>
      <c r="C94" s="79">
        <v>130745</v>
      </c>
      <c r="D94" s="79">
        <v>288540</v>
      </c>
      <c r="E94" s="79">
        <v>122865</v>
      </c>
      <c r="F94" s="79">
        <v>280660</v>
      </c>
      <c r="G94" s="79">
        <v>7880</v>
      </c>
      <c r="H94" s="14"/>
    </row>
    <row r="95" spans="1:8" ht="21.75">
      <c r="A95" s="77" t="s">
        <v>52</v>
      </c>
      <c r="B95" s="78"/>
      <c r="C95" s="79"/>
      <c r="D95" s="79"/>
      <c r="E95" s="79"/>
      <c r="F95" s="79"/>
      <c r="G95" s="79"/>
      <c r="H95" s="14"/>
    </row>
    <row r="96" spans="1:8" ht="21.75">
      <c r="A96" s="77" t="s">
        <v>53</v>
      </c>
      <c r="B96" s="78">
        <v>8</v>
      </c>
      <c r="C96" s="79">
        <v>18280</v>
      </c>
      <c r="D96" s="79">
        <v>54890</v>
      </c>
      <c r="E96" s="79">
        <v>18280</v>
      </c>
      <c r="F96" s="79">
        <v>54890</v>
      </c>
      <c r="G96" s="79"/>
      <c r="H96" s="14"/>
    </row>
    <row r="97" spans="1:8" ht="21.75">
      <c r="A97" s="77" t="s">
        <v>91</v>
      </c>
      <c r="B97" s="78"/>
      <c r="C97" s="79"/>
      <c r="D97" s="79"/>
      <c r="E97" s="79"/>
      <c r="F97" s="79"/>
      <c r="G97" s="79"/>
      <c r="H97" s="14"/>
    </row>
    <row r="98" spans="1:8" ht="21.75">
      <c r="A98" s="77" t="s">
        <v>92</v>
      </c>
      <c r="B98" s="78">
        <v>15</v>
      </c>
      <c r="C98" s="79">
        <v>4060</v>
      </c>
      <c r="D98" s="79">
        <v>31395</v>
      </c>
      <c r="E98" s="79">
        <v>4060</v>
      </c>
      <c r="F98" s="79">
        <v>31395</v>
      </c>
      <c r="G98" s="79"/>
      <c r="H98" s="14"/>
    </row>
    <row r="99" spans="1:8" ht="21.75">
      <c r="A99" s="77" t="s">
        <v>54</v>
      </c>
      <c r="B99" s="78">
        <v>5</v>
      </c>
      <c r="C99" s="79">
        <v>50</v>
      </c>
      <c r="D99" s="79">
        <v>70</v>
      </c>
      <c r="E99" s="79">
        <v>50</v>
      </c>
      <c r="F99" s="79">
        <v>70</v>
      </c>
      <c r="G99" s="79"/>
      <c r="H99" s="14"/>
    </row>
    <row r="100" spans="1:8" ht="21.75">
      <c r="A100" s="77" t="s">
        <v>86</v>
      </c>
      <c r="B100" s="78">
        <v>300</v>
      </c>
      <c r="C100" s="91">
        <v>30000</v>
      </c>
      <c r="D100" s="79">
        <v>37500</v>
      </c>
      <c r="E100" s="91">
        <v>30000</v>
      </c>
      <c r="F100" s="79">
        <v>37500</v>
      </c>
      <c r="G100" s="79"/>
      <c r="H100" s="14"/>
    </row>
    <row r="101" spans="1:8" ht="21.75">
      <c r="A101" s="77" t="s">
        <v>87</v>
      </c>
      <c r="B101" s="78">
        <v>3</v>
      </c>
      <c r="C101" s="91">
        <v>6000</v>
      </c>
      <c r="D101" s="79">
        <v>6000</v>
      </c>
      <c r="E101" s="91">
        <v>6000</v>
      </c>
      <c r="F101" s="79">
        <v>6000</v>
      </c>
      <c r="G101" s="79"/>
      <c r="H101" s="14"/>
    </row>
    <row r="102" spans="1:7" ht="21.75">
      <c r="A102" s="77" t="s">
        <v>88</v>
      </c>
      <c r="B102" s="78"/>
      <c r="C102" s="79">
        <v>0</v>
      </c>
      <c r="D102" s="79">
        <v>0</v>
      </c>
      <c r="E102" s="79">
        <v>0</v>
      </c>
      <c r="F102" s="79">
        <v>0</v>
      </c>
      <c r="G102" s="79"/>
    </row>
    <row r="103" spans="1:7" ht="21.75">
      <c r="A103" s="77" t="s">
        <v>112</v>
      </c>
      <c r="B103" s="78"/>
      <c r="C103" s="79"/>
      <c r="D103" s="79"/>
      <c r="E103" s="79"/>
      <c r="F103" s="79"/>
      <c r="G103" s="79"/>
    </row>
    <row r="104" spans="1:7" ht="21.75">
      <c r="A104" s="77" t="s">
        <v>55</v>
      </c>
      <c r="B104" s="78">
        <v>566</v>
      </c>
      <c r="C104" s="79">
        <v>135056</v>
      </c>
      <c r="D104" s="79">
        <v>284131</v>
      </c>
      <c r="E104" s="79">
        <v>135056</v>
      </c>
      <c r="F104" s="79">
        <v>284131</v>
      </c>
      <c r="G104" s="79"/>
    </row>
    <row r="105" spans="1:7" ht="21.75">
      <c r="A105" s="77" t="s">
        <v>113</v>
      </c>
      <c r="B105" s="78"/>
      <c r="C105" s="79"/>
      <c r="D105" s="79"/>
      <c r="E105" s="79"/>
      <c r="F105" s="79"/>
      <c r="G105" s="79"/>
    </row>
    <row r="106" spans="1:7" ht="21.75">
      <c r="A106" s="77" t="s">
        <v>56</v>
      </c>
      <c r="B106" s="80">
        <v>734</v>
      </c>
      <c r="C106" s="79">
        <v>15820</v>
      </c>
      <c r="D106" s="79">
        <v>30450</v>
      </c>
      <c r="E106" s="79">
        <v>15820</v>
      </c>
      <c r="F106" s="79">
        <v>30450</v>
      </c>
      <c r="G106" s="79"/>
    </row>
    <row r="107" spans="1:7" ht="21.75">
      <c r="A107" s="77" t="s">
        <v>195</v>
      </c>
      <c r="B107" s="80"/>
      <c r="C107" s="79">
        <v>0</v>
      </c>
      <c r="D107" s="79">
        <v>0</v>
      </c>
      <c r="E107" s="79">
        <v>0</v>
      </c>
      <c r="F107" s="79">
        <v>0</v>
      </c>
      <c r="G107" s="79"/>
    </row>
    <row r="108" spans="1:7" ht="21.75">
      <c r="A108" s="77" t="s">
        <v>196</v>
      </c>
      <c r="B108" s="78"/>
      <c r="C108" s="91">
        <v>0</v>
      </c>
      <c r="D108" s="91">
        <v>0</v>
      </c>
      <c r="E108" s="91">
        <v>0</v>
      </c>
      <c r="F108" s="91">
        <v>0</v>
      </c>
      <c r="G108" s="79"/>
    </row>
    <row r="109" spans="1:7" ht="21.75">
      <c r="A109" s="77" t="s">
        <v>198</v>
      </c>
      <c r="B109" s="78"/>
      <c r="C109" s="79">
        <v>0</v>
      </c>
      <c r="D109" s="79">
        <v>0</v>
      </c>
      <c r="E109" s="79">
        <v>0</v>
      </c>
      <c r="F109" s="79">
        <v>0</v>
      </c>
      <c r="G109" s="79"/>
    </row>
    <row r="110" spans="1:7" ht="21.75">
      <c r="A110" s="77" t="s">
        <v>197</v>
      </c>
      <c r="B110" s="72">
        <v>4</v>
      </c>
      <c r="C110" s="94">
        <v>5400</v>
      </c>
      <c r="D110" s="94">
        <v>7400</v>
      </c>
      <c r="E110" s="94">
        <v>5400</v>
      </c>
      <c r="F110" s="94">
        <v>7400</v>
      </c>
      <c r="G110" s="94"/>
    </row>
    <row r="111" spans="1:7" ht="21.75">
      <c r="A111" s="54" t="s">
        <v>90</v>
      </c>
      <c r="B111" s="93">
        <f aca="true" t="shared" si="0" ref="B111:G111">SUM(B84:B110)</f>
        <v>5191</v>
      </c>
      <c r="C111" s="73">
        <f t="shared" si="0"/>
        <v>1284917</v>
      </c>
      <c r="D111" s="73">
        <f t="shared" si="0"/>
        <v>2425481.5</v>
      </c>
      <c r="E111" s="94">
        <f t="shared" si="0"/>
        <v>1276847</v>
      </c>
      <c r="F111" s="94">
        <f t="shared" si="0"/>
        <v>2417411.5</v>
      </c>
      <c r="G111" s="94">
        <f t="shared" si="0"/>
        <v>8070</v>
      </c>
    </row>
    <row r="112" spans="1:7" ht="21.75">
      <c r="A112" s="147" t="s">
        <v>70</v>
      </c>
      <c r="B112" s="147"/>
      <c r="C112" s="147"/>
      <c r="D112" s="147"/>
      <c r="E112" s="147"/>
      <c r="F112" s="147"/>
      <c r="G112" s="147"/>
    </row>
    <row r="113" spans="1:7" ht="21.75">
      <c r="A113" s="98"/>
      <c r="B113" s="99"/>
      <c r="C113" s="100"/>
      <c r="D113" s="100"/>
      <c r="E113" s="100"/>
      <c r="F113" s="100"/>
      <c r="G113" s="101"/>
    </row>
    <row r="114" spans="1:7" ht="21.75">
      <c r="A114" s="68"/>
      <c r="B114" s="69" t="s">
        <v>78</v>
      </c>
      <c r="C114" s="146" t="s">
        <v>31</v>
      </c>
      <c r="D114" s="146"/>
      <c r="E114" s="146" t="s">
        <v>32</v>
      </c>
      <c r="F114" s="146"/>
      <c r="G114" s="102" t="s">
        <v>33</v>
      </c>
    </row>
    <row r="115" spans="1:7" ht="21.75">
      <c r="A115" s="72" t="s">
        <v>35</v>
      </c>
      <c r="B115" s="72" t="s">
        <v>79</v>
      </c>
      <c r="C115" s="73" t="s">
        <v>9</v>
      </c>
      <c r="D115" s="73" t="s">
        <v>36</v>
      </c>
      <c r="E115" s="73" t="s">
        <v>9</v>
      </c>
      <c r="F115" s="73" t="s">
        <v>36</v>
      </c>
      <c r="G115" s="73" t="s">
        <v>34</v>
      </c>
    </row>
    <row r="116" spans="1:7" ht="21.75">
      <c r="A116" s="74" t="s">
        <v>114</v>
      </c>
      <c r="B116" s="75"/>
      <c r="C116" s="76"/>
      <c r="D116" s="76"/>
      <c r="E116" s="76"/>
      <c r="F116" s="76"/>
      <c r="G116" s="76"/>
    </row>
    <row r="117" spans="1:7" ht="21.75">
      <c r="A117" s="77" t="s">
        <v>82</v>
      </c>
      <c r="B117" s="78">
        <v>5</v>
      </c>
      <c r="C117" s="79">
        <v>80031</v>
      </c>
      <c r="D117" s="79">
        <v>160062</v>
      </c>
      <c r="E117" s="79">
        <v>80031</v>
      </c>
      <c r="F117" s="79">
        <v>160062</v>
      </c>
      <c r="G117" s="79"/>
    </row>
    <row r="118" spans="1:7" ht="21.75">
      <c r="A118" s="77" t="s">
        <v>59</v>
      </c>
      <c r="B118" s="78"/>
      <c r="C118" s="91"/>
      <c r="D118" s="91"/>
      <c r="E118" s="91"/>
      <c r="F118" s="91"/>
      <c r="G118" s="79"/>
    </row>
    <row r="119" spans="1:7" ht="21.75">
      <c r="A119" s="87" t="s">
        <v>60</v>
      </c>
      <c r="B119" s="88">
        <v>1</v>
      </c>
      <c r="C119" s="89">
        <v>1288.11</v>
      </c>
      <c r="D119" s="89">
        <v>1288.11</v>
      </c>
      <c r="E119" s="89">
        <v>1288.11</v>
      </c>
      <c r="F119" s="89">
        <v>1288.11</v>
      </c>
      <c r="G119" s="89"/>
    </row>
    <row r="120" spans="1:7" ht="21.75">
      <c r="A120" s="110" t="s">
        <v>61</v>
      </c>
      <c r="B120" s="106">
        <f>SUM(B112:B119)</f>
        <v>6</v>
      </c>
      <c r="C120" s="86">
        <f>SUM(C117:C119)</f>
        <v>81319.11</v>
      </c>
      <c r="D120" s="86">
        <f>SUM(D117:D119)</f>
        <v>161350.11</v>
      </c>
      <c r="E120" s="86">
        <f>SUM(E117:E119)</f>
        <v>81319.11</v>
      </c>
      <c r="F120" s="86">
        <f>SUM(F117:F119)</f>
        <v>161350.11</v>
      </c>
      <c r="G120" s="86"/>
    </row>
    <row r="121" spans="1:7" ht="21.75">
      <c r="A121" s="87" t="s">
        <v>115</v>
      </c>
      <c r="B121" s="88"/>
      <c r="C121" s="89"/>
      <c r="D121" s="89"/>
      <c r="E121" s="89"/>
      <c r="F121" s="89"/>
      <c r="G121" s="89"/>
    </row>
    <row r="122" spans="1:7" ht="21.75">
      <c r="A122" s="107" t="s">
        <v>62</v>
      </c>
      <c r="B122" s="108">
        <v>2</v>
      </c>
      <c r="C122" s="109">
        <v>109047</v>
      </c>
      <c r="D122" s="109">
        <v>382013.44</v>
      </c>
      <c r="E122" s="109">
        <v>109047</v>
      </c>
      <c r="F122" s="91">
        <v>382013.44</v>
      </c>
      <c r="G122" s="79"/>
    </row>
    <row r="123" spans="1:7" ht="21.75">
      <c r="A123" s="77" t="s">
        <v>63</v>
      </c>
      <c r="B123" s="122">
        <v>2</v>
      </c>
      <c r="C123" s="109">
        <v>5400</v>
      </c>
      <c r="D123" s="109">
        <v>5400</v>
      </c>
      <c r="E123" s="109">
        <v>5400</v>
      </c>
      <c r="F123" s="91">
        <v>5400</v>
      </c>
      <c r="G123" s="79"/>
    </row>
    <row r="124" spans="1:7" ht="21.75">
      <c r="A124" s="77" t="s">
        <v>101</v>
      </c>
      <c r="B124" s="78">
        <v>146</v>
      </c>
      <c r="C124" s="79">
        <v>9360</v>
      </c>
      <c r="D124" s="79">
        <v>12960</v>
      </c>
      <c r="E124" s="79">
        <v>9360</v>
      </c>
      <c r="F124" s="79">
        <v>12960</v>
      </c>
      <c r="G124" s="79"/>
    </row>
    <row r="125" spans="1:7" ht="21.75">
      <c r="A125" s="77" t="s">
        <v>227</v>
      </c>
      <c r="B125" s="72">
        <v>3</v>
      </c>
      <c r="C125" s="94">
        <v>28133.56</v>
      </c>
      <c r="D125" s="94">
        <v>28133.56</v>
      </c>
      <c r="E125" s="94">
        <v>28133.56</v>
      </c>
      <c r="F125" s="94">
        <v>28133.56</v>
      </c>
      <c r="G125" s="94"/>
    </row>
    <row r="126" spans="1:7" ht="21.75">
      <c r="A126" s="110" t="s">
        <v>66</v>
      </c>
      <c r="B126" s="72">
        <f>SUM(B122:B125)</f>
        <v>153</v>
      </c>
      <c r="C126" s="94">
        <f>SUM(C121:C125)</f>
        <v>151940.56</v>
      </c>
      <c r="D126" s="94">
        <f>SUM(D121:D125)</f>
        <v>428507</v>
      </c>
      <c r="E126" s="94">
        <f>SUM(E121:E125)</f>
        <v>151940.56</v>
      </c>
      <c r="F126" s="94">
        <f>SUM(F121:F125)</f>
        <v>428507</v>
      </c>
      <c r="G126" s="94"/>
    </row>
    <row r="127" spans="1:7" ht="21.75">
      <c r="A127" s="110" t="s">
        <v>67</v>
      </c>
      <c r="B127" s="111">
        <f aca="true" t="shared" si="1" ref="B127:G127">SUM(B80+B111+B120+B126)</f>
        <v>5496</v>
      </c>
      <c r="C127" s="70">
        <f t="shared" si="1"/>
        <v>4143091.08</v>
      </c>
      <c r="D127" s="70">
        <f t="shared" si="1"/>
        <v>9145128.509999998</v>
      </c>
      <c r="E127" s="70">
        <f t="shared" si="1"/>
        <v>4188828.48</v>
      </c>
      <c r="F127" s="70">
        <f t="shared" si="1"/>
        <v>9244765.91</v>
      </c>
      <c r="G127" s="70">
        <f t="shared" si="1"/>
        <v>8162.6</v>
      </c>
    </row>
    <row r="128" spans="1:7" ht="21.75">
      <c r="A128" s="110" t="s">
        <v>174</v>
      </c>
      <c r="B128" s="106"/>
      <c r="C128" s="86">
        <v>354.14</v>
      </c>
      <c r="D128" s="86">
        <v>897.83</v>
      </c>
      <c r="E128" s="86">
        <v>354.14</v>
      </c>
      <c r="F128" s="86">
        <v>897.83</v>
      </c>
      <c r="G128" s="86"/>
    </row>
    <row r="129" spans="1:7" ht="22.5" thickBot="1">
      <c r="A129" s="112" t="s">
        <v>69</v>
      </c>
      <c r="B129" s="113">
        <f>+B127</f>
        <v>5496</v>
      </c>
      <c r="C129" s="114">
        <f>C127-C128</f>
        <v>4142736.94</v>
      </c>
      <c r="D129" s="114">
        <f>D127-D128</f>
        <v>9144230.679999998</v>
      </c>
      <c r="E129" s="114">
        <f>E127-E128</f>
        <v>4188474.34</v>
      </c>
      <c r="F129" s="114">
        <f>F127-F128</f>
        <v>9243868.08</v>
      </c>
      <c r="G129" s="114">
        <f>G127-G128</f>
        <v>8162.6</v>
      </c>
    </row>
    <row r="130" spans="1:7" ht="22.5" thickTop="1">
      <c r="A130" s="95"/>
      <c r="B130" s="115"/>
      <c r="C130" s="97"/>
      <c r="D130" s="97"/>
      <c r="E130" s="97"/>
      <c r="F130" s="97"/>
      <c r="G130" s="97"/>
    </row>
    <row r="131" spans="1:7" ht="21.75">
      <c r="A131" s="95"/>
      <c r="B131" s="115"/>
      <c r="C131" s="97"/>
      <c r="D131" s="97"/>
      <c r="E131" s="97"/>
      <c r="F131" s="97"/>
      <c r="G131" s="97"/>
    </row>
    <row r="132" spans="1:7" ht="21.75">
      <c r="A132" s="64" t="s">
        <v>275</v>
      </c>
      <c r="B132" s="115"/>
      <c r="C132" s="97"/>
      <c r="D132" s="97" t="s">
        <v>12</v>
      </c>
      <c r="E132" s="97"/>
      <c r="F132" s="97"/>
      <c r="G132" s="97"/>
    </row>
    <row r="133" spans="1:7" ht="21.75">
      <c r="A133" s="64" t="s">
        <v>276</v>
      </c>
      <c r="B133" s="66"/>
      <c r="C133" s="67"/>
      <c r="D133" s="97" t="s">
        <v>13</v>
      </c>
      <c r="E133" s="97"/>
      <c r="F133" s="97"/>
      <c r="G133" s="97"/>
    </row>
    <row r="134" spans="1:7" ht="21.75">
      <c r="A134" s="64" t="s">
        <v>277</v>
      </c>
      <c r="B134" s="66"/>
      <c r="C134" s="67"/>
      <c r="D134" s="97" t="s">
        <v>11</v>
      </c>
      <c r="E134" s="97"/>
      <c r="F134" s="97"/>
      <c r="G134" s="97"/>
    </row>
    <row r="135" spans="1:7" ht="21.75">
      <c r="A135" s="64"/>
      <c r="B135" s="66"/>
      <c r="C135" s="67"/>
      <c r="D135" s="97" t="s">
        <v>10</v>
      </c>
      <c r="E135" s="97"/>
      <c r="F135" s="97"/>
      <c r="G135" s="97"/>
    </row>
    <row r="136" spans="1:7" ht="21.75">
      <c r="A136" s="95"/>
      <c r="B136" s="115"/>
      <c r="C136" s="97"/>
      <c r="D136" s="97"/>
      <c r="E136" s="97"/>
      <c r="F136" s="97"/>
      <c r="G136" s="97"/>
    </row>
    <row r="137" spans="1:7" ht="21.75">
      <c r="A137" s="95"/>
      <c r="B137" s="115"/>
      <c r="C137" s="97"/>
      <c r="D137" s="97"/>
      <c r="E137" s="97"/>
      <c r="F137" s="97"/>
      <c r="G137" s="97"/>
    </row>
    <row r="138" spans="1:7" ht="21.75">
      <c r="A138" s="95"/>
      <c r="B138" s="115"/>
      <c r="C138" s="97"/>
      <c r="D138" s="97"/>
      <c r="E138" s="97"/>
      <c r="F138" s="97"/>
      <c r="G138" s="97"/>
    </row>
    <row r="139" spans="1:7" ht="21.75">
      <c r="A139" s="95"/>
      <c r="B139" s="115"/>
      <c r="C139" s="97"/>
      <c r="D139" s="97"/>
      <c r="E139" s="97"/>
      <c r="F139" s="97"/>
      <c r="G139" s="97"/>
    </row>
    <row r="140" spans="1:8" ht="21.75" customHeight="1">
      <c r="A140" s="145" t="s">
        <v>58</v>
      </c>
      <c r="B140" s="145"/>
      <c r="C140" s="145"/>
      <c r="D140" s="145"/>
      <c r="E140" s="145"/>
      <c r="F140" s="145"/>
      <c r="G140" s="145"/>
      <c r="H140" s="14"/>
    </row>
    <row r="141" spans="1:8" ht="21.75" customHeight="1">
      <c r="A141" s="145" t="s">
        <v>278</v>
      </c>
      <c r="B141" s="145"/>
      <c r="C141" s="145"/>
      <c r="D141" s="145"/>
      <c r="E141" s="145"/>
      <c r="F141" s="145"/>
      <c r="G141" s="145"/>
      <c r="H141" s="14"/>
    </row>
    <row r="142" spans="1:8" ht="21.75" customHeight="1">
      <c r="A142" s="3"/>
      <c r="B142" s="18"/>
      <c r="C142" s="4"/>
      <c r="D142" s="4"/>
      <c r="E142" s="4"/>
      <c r="F142" s="4"/>
      <c r="G142" s="4"/>
      <c r="H142" s="14"/>
    </row>
    <row r="143" spans="1:8" ht="21.75" customHeight="1">
      <c r="A143" s="68"/>
      <c r="B143" s="69" t="s">
        <v>78</v>
      </c>
      <c r="C143" s="146" t="s">
        <v>31</v>
      </c>
      <c r="D143" s="146"/>
      <c r="E143" s="146" t="s">
        <v>32</v>
      </c>
      <c r="F143" s="146"/>
      <c r="G143" s="71" t="s">
        <v>33</v>
      </c>
      <c r="H143" s="14"/>
    </row>
    <row r="144" spans="1:8" ht="21.75" customHeight="1">
      <c r="A144" s="72" t="s">
        <v>35</v>
      </c>
      <c r="B144" s="72" t="s">
        <v>79</v>
      </c>
      <c r="C144" s="73" t="s">
        <v>9</v>
      </c>
      <c r="D144" s="73" t="s">
        <v>36</v>
      </c>
      <c r="E144" s="73" t="s">
        <v>9</v>
      </c>
      <c r="F144" s="73" t="s">
        <v>36</v>
      </c>
      <c r="G144" s="73" t="s">
        <v>34</v>
      </c>
      <c r="H144" s="14"/>
    </row>
    <row r="145" spans="1:8" ht="21.75" customHeight="1">
      <c r="A145" s="74" t="s">
        <v>108</v>
      </c>
      <c r="B145" s="75"/>
      <c r="C145" s="76"/>
      <c r="D145" s="76"/>
      <c r="E145" s="76"/>
      <c r="F145" s="76"/>
      <c r="G145" s="76"/>
      <c r="H145" s="14"/>
    </row>
    <row r="146" spans="1:8" ht="21.75" customHeight="1">
      <c r="A146" s="77" t="s">
        <v>37</v>
      </c>
      <c r="B146" s="78">
        <v>77</v>
      </c>
      <c r="C146" s="79">
        <v>2138398.59</v>
      </c>
      <c r="D146" s="79">
        <v>7476314.21</v>
      </c>
      <c r="E146" s="79">
        <v>2192298.59</v>
      </c>
      <c r="F146" s="79">
        <v>7638014.21</v>
      </c>
      <c r="G146" s="79"/>
      <c r="H146" s="14"/>
    </row>
    <row r="147" spans="1:8" ht="21.75" customHeight="1">
      <c r="A147" s="77" t="s">
        <v>39</v>
      </c>
      <c r="B147" s="80">
        <v>25</v>
      </c>
      <c r="C147" s="79">
        <v>11826.87</v>
      </c>
      <c r="D147" s="79">
        <v>29780.8</v>
      </c>
      <c r="E147" s="79">
        <v>10158.08</v>
      </c>
      <c r="F147" s="79">
        <v>28019.41</v>
      </c>
      <c r="G147" s="79">
        <v>1761.39</v>
      </c>
      <c r="H147" s="14"/>
    </row>
    <row r="148" spans="1:8" ht="21.75" customHeight="1">
      <c r="A148" s="77" t="s">
        <v>41</v>
      </c>
      <c r="B148" s="78">
        <v>49</v>
      </c>
      <c r="C148" s="79">
        <v>245197</v>
      </c>
      <c r="D148" s="79">
        <v>786376.18</v>
      </c>
      <c r="E148" s="79">
        <v>245197</v>
      </c>
      <c r="F148" s="79">
        <v>786376.18</v>
      </c>
      <c r="G148" s="79"/>
      <c r="H148" s="14"/>
    </row>
    <row r="149" spans="1:8" ht="21.75" customHeight="1">
      <c r="A149" s="77" t="s">
        <v>271</v>
      </c>
      <c r="B149" s="92">
        <v>7</v>
      </c>
      <c r="C149" s="130">
        <v>116696.96</v>
      </c>
      <c r="D149" s="130">
        <v>349438.13</v>
      </c>
      <c r="E149" s="130">
        <v>116696.96</v>
      </c>
      <c r="F149" s="130">
        <v>349438.13</v>
      </c>
      <c r="G149" s="130"/>
      <c r="H149" s="14"/>
    </row>
    <row r="150" spans="1:8" ht="21.75" customHeight="1">
      <c r="A150" s="110" t="s">
        <v>44</v>
      </c>
      <c r="B150" s="85">
        <f>SUM(B146:B149)</f>
        <v>158</v>
      </c>
      <c r="C150" s="86">
        <f>SUM(C146:C149)</f>
        <v>2512119.42</v>
      </c>
      <c r="D150" s="86">
        <f>SUM(D146:D149)</f>
        <v>8641909.32</v>
      </c>
      <c r="E150" s="86">
        <f>SUM(E146:E149)</f>
        <v>2564350.63</v>
      </c>
      <c r="F150" s="86">
        <f>SUM(F146:F149)</f>
        <v>8801847.930000002</v>
      </c>
      <c r="G150" s="86">
        <f>SUM(G146:G148)</f>
        <v>1761.39</v>
      </c>
      <c r="H150" s="14"/>
    </row>
    <row r="151" spans="1:8" ht="21.75" customHeight="1">
      <c r="A151" s="87" t="s">
        <v>109</v>
      </c>
      <c r="B151" s="88"/>
      <c r="C151" s="89"/>
      <c r="D151" s="89"/>
      <c r="E151" s="89"/>
      <c r="F151" s="89"/>
      <c r="G151" s="89"/>
      <c r="H151" s="14"/>
    </row>
    <row r="152" spans="1:7" ht="21.75" customHeight="1">
      <c r="A152" s="90" t="s">
        <v>81</v>
      </c>
      <c r="B152" s="78"/>
      <c r="C152" s="79"/>
      <c r="D152" s="79"/>
      <c r="E152" s="79"/>
      <c r="F152" s="79"/>
      <c r="G152" s="79"/>
    </row>
    <row r="153" spans="1:7" ht="21.75" customHeight="1">
      <c r="A153" s="77" t="s">
        <v>110</v>
      </c>
      <c r="B153" s="78"/>
      <c r="C153" s="79"/>
      <c r="D153" s="79"/>
      <c r="E153" s="79"/>
      <c r="F153" s="79"/>
      <c r="G153" s="79"/>
    </row>
    <row r="154" spans="1:7" ht="21.75" customHeight="1">
      <c r="A154" s="77" t="s">
        <v>45</v>
      </c>
      <c r="B154" s="80">
        <v>1592</v>
      </c>
      <c r="C154" s="79">
        <v>591920</v>
      </c>
      <c r="D154" s="79">
        <v>1903960</v>
      </c>
      <c r="E154" s="79">
        <v>591920</v>
      </c>
      <c r="F154" s="79">
        <v>1903960</v>
      </c>
      <c r="G154" s="79"/>
    </row>
    <row r="155" spans="1:7" ht="21.75" customHeight="1">
      <c r="A155" s="77" t="s">
        <v>46</v>
      </c>
      <c r="B155" s="78">
        <v>149</v>
      </c>
      <c r="C155" s="79">
        <v>47250</v>
      </c>
      <c r="D155" s="79">
        <v>138750</v>
      </c>
      <c r="E155" s="79">
        <v>47250</v>
      </c>
      <c r="F155" s="79">
        <v>138750</v>
      </c>
      <c r="G155" s="79"/>
    </row>
    <row r="156" spans="1:8" ht="21.75" customHeight="1">
      <c r="A156" s="77" t="s">
        <v>99</v>
      </c>
      <c r="B156" s="78"/>
      <c r="C156" s="79"/>
      <c r="D156" s="79"/>
      <c r="E156" s="79"/>
      <c r="F156" s="79"/>
      <c r="G156" s="79"/>
      <c r="H156" s="14"/>
    </row>
    <row r="157" spans="1:8" ht="21.75" customHeight="1">
      <c r="A157" s="77" t="s">
        <v>100</v>
      </c>
      <c r="B157" s="78">
        <v>8</v>
      </c>
      <c r="C157" s="79">
        <v>13750</v>
      </c>
      <c r="D157" s="79">
        <v>102000</v>
      </c>
      <c r="E157" s="79">
        <v>13750</v>
      </c>
      <c r="F157" s="79">
        <v>102000</v>
      </c>
      <c r="G157" s="79"/>
      <c r="H157" s="14"/>
    </row>
    <row r="158" spans="1:8" ht="21.75" customHeight="1">
      <c r="A158" s="77" t="s">
        <v>107</v>
      </c>
      <c r="B158" s="78">
        <v>12</v>
      </c>
      <c r="C158" s="79">
        <v>24780.5</v>
      </c>
      <c r="D158" s="79">
        <v>57316</v>
      </c>
      <c r="E158" s="79">
        <v>24780.5</v>
      </c>
      <c r="F158" s="79">
        <v>57316</v>
      </c>
      <c r="G158" s="79"/>
      <c r="H158" s="14"/>
    </row>
    <row r="159" spans="1:8" ht="21.75" customHeight="1">
      <c r="A159" s="77" t="s">
        <v>48</v>
      </c>
      <c r="B159" s="78"/>
      <c r="C159" s="79"/>
      <c r="D159" s="79"/>
      <c r="E159" s="79"/>
      <c r="F159" s="79"/>
      <c r="G159" s="79"/>
      <c r="H159" s="14"/>
    </row>
    <row r="160" spans="1:8" ht="21.75" customHeight="1">
      <c r="A160" s="77" t="s">
        <v>49</v>
      </c>
      <c r="B160" s="80">
        <v>1186</v>
      </c>
      <c r="C160" s="79">
        <v>106710</v>
      </c>
      <c r="D160" s="79">
        <v>265710</v>
      </c>
      <c r="E160" s="79">
        <v>106710</v>
      </c>
      <c r="F160" s="79">
        <v>265710</v>
      </c>
      <c r="G160" s="79"/>
      <c r="H160" s="14"/>
    </row>
    <row r="161" spans="1:8" ht="21.75" customHeight="1">
      <c r="A161" s="77" t="s">
        <v>116</v>
      </c>
      <c r="B161" s="78">
        <v>33</v>
      </c>
      <c r="C161" s="79">
        <v>990</v>
      </c>
      <c r="D161" s="79">
        <v>2770</v>
      </c>
      <c r="E161" s="79">
        <v>1180</v>
      </c>
      <c r="F161" s="79">
        <v>2770</v>
      </c>
      <c r="G161" s="79"/>
      <c r="H161" s="14"/>
    </row>
    <row r="162" spans="1:8" ht="21.75" customHeight="1">
      <c r="A162" s="77" t="s">
        <v>111</v>
      </c>
      <c r="B162" s="78"/>
      <c r="C162" s="79"/>
      <c r="D162" s="79"/>
      <c r="E162" s="79"/>
      <c r="F162" s="79"/>
      <c r="G162" s="79"/>
      <c r="H162" s="14"/>
    </row>
    <row r="163" spans="1:8" ht="21.75" customHeight="1">
      <c r="A163" s="77" t="s">
        <v>50</v>
      </c>
      <c r="B163" s="78"/>
      <c r="C163" s="79"/>
      <c r="D163" s="79"/>
      <c r="E163" s="79"/>
      <c r="F163" s="79"/>
      <c r="G163" s="79"/>
      <c r="H163" s="14"/>
    </row>
    <row r="164" spans="1:8" ht="21.75" customHeight="1">
      <c r="A164" s="77" t="s">
        <v>51</v>
      </c>
      <c r="B164" s="78">
        <v>87</v>
      </c>
      <c r="C164" s="79">
        <v>193189</v>
      </c>
      <c r="D164" s="79">
        <v>481729</v>
      </c>
      <c r="E164" s="79">
        <v>201069</v>
      </c>
      <c r="F164" s="79">
        <v>481729</v>
      </c>
      <c r="G164" s="79"/>
      <c r="H164" s="14"/>
    </row>
    <row r="165" spans="1:8" ht="21.75" customHeight="1">
      <c r="A165" s="77" t="s">
        <v>52</v>
      </c>
      <c r="B165" s="78"/>
      <c r="C165" s="79"/>
      <c r="D165" s="79"/>
      <c r="E165" s="79"/>
      <c r="F165" s="79"/>
      <c r="G165" s="79"/>
      <c r="H165" s="14"/>
    </row>
    <row r="166" spans="1:8" ht="21.75" customHeight="1">
      <c r="A166" s="77" t="s">
        <v>53</v>
      </c>
      <c r="B166" s="78">
        <v>9</v>
      </c>
      <c r="C166" s="79">
        <v>21195</v>
      </c>
      <c r="D166" s="79">
        <v>76085</v>
      </c>
      <c r="E166" s="79">
        <v>21195</v>
      </c>
      <c r="F166" s="79">
        <v>76085</v>
      </c>
      <c r="G166" s="79"/>
      <c r="H166" s="14"/>
    </row>
    <row r="167" spans="1:8" ht="21.75" customHeight="1">
      <c r="A167" s="77" t="s">
        <v>91</v>
      </c>
      <c r="B167" s="78"/>
      <c r="C167" s="79"/>
      <c r="D167" s="79"/>
      <c r="E167" s="79"/>
      <c r="F167" s="79"/>
      <c r="G167" s="79"/>
      <c r="H167" s="14"/>
    </row>
    <row r="168" spans="1:8" ht="21.75" customHeight="1">
      <c r="A168" s="77" t="s">
        <v>92</v>
      </c>
      <c r="B168" s="78">
        <v>16</v>
      </c>
      <c r="C168" s="79">
        <v>8280</v>
      </c>
      <c r="D168" s="79">
        <v>39675</v>
      </c>
      <c r="E168" s="79">
        <v>8280</v>
      </c>
      <c r="F168" s="79">
        <v>39675</v>
      </c>
      <c r="G168" s="79"/>
      <c r="H168" s="14"/>
    </row>
    <row r="169" spans="1:8" ht="21.75" customHeight="1">
      <c r="A169" s="77" t="s">
        <v>54</v>
      </c>
      <c r="B169" s="78">
        <v>7</v>
      </c>
      <c r="C169" s="79">
        <v>70</v>
      </c>
      <c r="D169" s="79">
        <v>140</v>
      </c>
      <c r="E169" s="79">
        <v>70</v>
      </c>
      <c r="F169" s="79">
        <v>140</v>
      </c>
      <c r="G169" s="79"/>
      <c r="H169" s="14"/>
    </row>
    <row r="170" spans="1:8" ht="21.75" customHeight="1">
      <c r="A170" s="77" t="s">
        <v>86</v>
      </c>
      <c r="B170" s="78"/>
      <c r="C170" s="91">
        <v>0</v>
      </c>
      <c r="D170" s="79">
        <v>37500</v>
      </c>
      <c r="E170" s="91">
        <v>0</v>
      </c>
      <c r="F170" s="79">
        <v>37500</v>
      </c>
      <c r="G170" s="79"/>
      <c r="H170" s="14"/>
    </row>
    <row r="171" spans="1:7" ht="21.75" customHeight="1">
      <c r="A171" s="77" t="s">
        <v>87</v>
      </c>
      <c r="B171" s="78">
        <v>1</v>
      </c>
      <c r="C171" s="91">
        <v>2000</v>
      </c>
      <c r="D171" s="79">
        <v>8000</v>
      </c>
      <c r="E171" s="91">
        <v>2000</v>
      </c>
      <c r="F171" s="79">
        <v>8000</v>
      </c>
      <c r="G171" s="79"/>
    </row>
    <row r="172" spans="1:7" ht="21.75" customHeight="1">
      <c r="A172" s="77" t="s">
        <v>88</v>
      </c>
      <c r="B172" s="78"/>
      <c r="C172" s="79">
        <v>0</v>
      </c>
      <c r="D172" s="79">
        <v>0</v>
      </c>
      <c r="E172" s="79">
        <v>0</v>
      </c>
      <c r="F172" s="79">
        <v>0</v>
      </c>
      <c r="G172" s="79"/>
    </row>
    <row r="173" spans="1:7" ht="21.75" customHeight="1">
      <c r="A173" s="77" t="s">
        <v>112</v>
      </c>
      <c r="B173" s="78"/>
      <c r="C173" s="79"/>
      <c r="D173" s="79"/>
      <c r="E173" s="79"/>
      <c r="F173" s="79"/>
      <c r="G173" s="79"/>
    </row>
    <row r="174" spans="1:7" ht="21.75" customHeight="1">
      <c r="A174" s="77" t="s">
        <v>55</v>
      </c>
      <c r="B174" s="78">
        <v>695</v>
      </c>
      <c r="C174" s="79">
        <v>172669</v>
      </c>
      <c r="D174" s="79">
        <v>456800</v>
      </c>
      <c r="E174" s="79">
        <v>172669</v>
      </c>
      <c r="F174" s="79">
        <v>456800</v>
      </c>
      <c r="G174" s="79"/>
    </row>
    <row r="175" spans="1:7" ht="21.75" customHeight="1">
      <c r="A175" s="77" t="s">
        <v>113</v>
      </c>
      <c r="B175" s="78"/>
      <c r="C175" s="79"/>
      <c r="D175" s="79"/>
      <c r="E175" s="79"/>
      <c r="F175" s="79"/>
      <c r="G175" s="79"/>
    </row>
    <row r="176" spans="1:7" ht="21.75" customHeight="1">
      <c r="A176" s="77" t="s">
        <v>56</v>
      </c>
      <c r="B176" s="80">
        <v>597</v>
      </c>
      <c r="C176" s="79">
        <v>13220</v>
      </c>
      <c r="D176" s="79">
        <v>43670</v>
      </c>
      <c r="E176" s="79">
        <v>13220</v>
      </c>
      <c r="F176" s="79">
        <v>43670</v>
      </c>
      <c r="G176" s="79"/>
    </row>
    <row r="177" spans="1:7" ht="21.75" customHeight="1">
      <c r="A177" s="77" t="s">
        <v>195</v>
      </c>
      <c r="B177" s="80"/>
      <c r="C177" s="79">
        <v>0</v>
      </c>
      <c r="D177" s="79">
        <v>0</v>
      </c>
      <c r="E177" s="79">
        <v>0</v>
      </c>
      <c r="F177" s="79">
        <v>0</v>
      </c>
      <c r="G177" s="79"/>
    </row>
    <row r="178" spans="1:7" ht="21.75" customHeight="1">
      <c r="A178" s="77" t="s">
        <v>196</v>
      </c>
      <c r="B178" s="78"/>
      <c r="C178" s="91">
        <v>0</v>
      </c>
      <c r="D178" s="91">
        <v>0</v>
      </c>
      <c r="E178" s="91">
        <v>0</v>
      </c>
      <c r="F178" s="91">
        <v>0</v>
      </c>
      <c r="G178" s="79"/>
    </row>
    <row r="179" spans="1:7" ht="21.75" customHeight="1">
      <c r="A179" s="77" t="s">
        <v>198</v>
      </c>
      <c r="B179" s="78"/>
      <c r="C179" s="79">
        <v>0</v>
      </c>
      <c r="D179" s="79">
        <v>0</v>
      </c>
      <c r="E179" s="79">
        <v>0</v>
      </c>
      <c r="F179" s="79">
        <v>0</v>
      </c>
      <c r="G179" s="79"/>
    </row>
    <row r="180" spans="1:7" ht="21.75" customHeight="1">
      <c r="A180" s="77" t="s">
        <v>197</v>
      </c>
      <c r="B180" s="72">
        <v>4</v>
      </c>
      <c r="C180" s="94">
        <v>7500</v>
      </c>
      <c r="D180" s="94">
        <v>14900</v>
      </c>
      <c r="E180" s="94">
        <v>7500</v>
      </c>
      <c r="F180" s="94">
        <v>14900</v>
      </c>
      <c r="G180" s="94"/>
    </row>
    <row r="181" spans="1:7" ht="21.75" customHeight="1">
      <c r="A181" s="54" t="s">
        <v>90</v>
      </c>
      <c r="B181" s="93">
        <f aca="true" t="shared" si="2" ref="B181:G181">SUM(B154:B180)</f>
        <v>4396</v>
      </c>
      <c r="C181" s="73">
        <f t="shared" si="2"/>
        <v>1203523.5</v>
      </c>
      <c r="D181" s="73">
        <f t="shared" si="2"/>
        <v>3629005</v>
      </c>
      <c r="E181" s="94">
        <f t="shared" si="2"/>
        <v>1211593.5</v>
      </c>
      <c r="F181" s="94">
        <f t="shared" si="2"/>
        <v>3629005</v>
      </c>
      <c r="G181" s="94">
        <f t="shared" si="2"/>
        <v>0</v>
      </c>
    </row>
    <row r="182" spans="1:7" ht="21.75" customHeight="1">
      <c r="A182" s="147" t="s">
        <v>70</v>
      </c>
      <c r="B182" s="147"/>
      <c r="C182" s="147"/>
      <c r="D182" s="147"/>
      <c r="E182" s="147"/>
      <c r="F182" s="147"/>
      <c r="G182" s="147"/>
    </row>
    <row r="183" spans="1:7" ht="21.75" customHeight="1">
      <c r="A183" s="98"/>
      <c r="B183" s="99"/>
      <c r="C183" s="100"/>
      <c r="D183" s="100"/>
      <c r="E183" s="100"/>
      <c r="F183" s="100"/>
      <c r="G183" s="101"/>
    </row>
    <row r="184" spans="1:7" ht="21.75" customHeight="1">
      <c r="A184" s="68"/>
      <c r="B184" s="69" t="s">
        <v>78</v>
      </c>
      <c r="C184" s="146" t="s">
        <v>31</v>
      </c>
      <c r="D184" s="146"/>
      <c r="E184" s="146" t="s">
        <v>32</v>
      </c>
      <c r="F184" s="146"/>
      <c r="G184" s="102" t="s">
        <v>33</v>
      </c>
    </row>
    <row r="185" spans="1:7" ht="21.75" customHeight="1">
      <c r="A185" s="72" t="s">
        <v>35</v>
      </c>
      <c r="B185" s="72" t="s">
        <v>79</v>
      </c>
      <c r="C185" s="73" t="s">
        <v>9</v>
      </c>
      <c r="D185" s="73" t="s">
        <v>36</v>
      </c>
      <c r="E185" s="73" t="s">
        <v>9</v>
      </c>
      <c r="F185" s="73" t="s">
        <v>36</v>
      </c>
      <c r="G185" s="73" t="s">
        <v>34</v>
      </c>
    </row>
    <row r="186" spans="1:7" ht="21.75" customHeight="1">
      <c r="A186" s="74" t="s">
        <v>114</v>
      </c>
      <c r="B186" s="75"/>
      <c r="C186" s="76"/>
      <c r="D186" s="76"/>
      <c r="E186" s="76"/>
      <c r="F186" s="76"/>
      <c r="G186" s="76"/>
    </row>
    <row r="187" spans="1:7" ht="21.75" customHeight="1">
      <c r="A187" s="77" t="s">
        <v>82</v>
      </c>
      <c r="B187" s="78">
        <v>5</v>
      </c>
      <c r="C187" s="79">
        <v>82532.4</v>
      </c>
      <c r="D187" s="79">
        <v>242594.4</v>
      </c>
      <c r="E187" s="79">
        <v>82532.4</v>
      </c>
      <c r="F187" s="79">
        <v>242594.4</v>
      </c>
      <c r="G187" s="79"/>
    </row>
    <row r="188" spans="1:7" ht="21.75" customHeight="1">
      <c r="A188" s="77" t="s">
        <v>59</v>
      </c>
      <c r="B188" s="78"/>
      <c r="C188" s="91"/>
      <c r="D188" s="91"/>
      <c r="E188" s="91"/>
      <c r="F188" s="91"/>
      <c r="G188" s="79"/>
    </row>
    <row r="189" spans="1:7" ht="21.75" customHeight="1">
      <c r="A189" s="87" t="s">
        <v>60</v>
      </c>
      <c r="B189" s="88"/>
      <c r="C189" s="89">
        <v>0</v>
      </c>
      <c r="D189" s="89">
        <v>1288.11</v>
      </c>
      <c r="E189" s="89">
        <v>0</v>
      </c>
      <c r="F189" s="89">
        <v>1288.11</v>
      </c>
      <c r="G189" s="89"/>
    </row>
    <row r="190" spans="1:7" ht="21.75" customHeight="1">
      <c r="A190" s="110" t="s">
        <v>61</v>
      </c>
      <c r="B190" s="106">
        <f>SUM(B182:B189)</f>
        <v>5</v>
      </c>
      <c r="C190" s="86">
        <f>SUM(C187:C189)</f>
        <v>82532.4</v>
      </c>
      <c r="D190" s="86">
        <f>SUM(D187:D189)</f>
        <v>243882.50999999998</v>
      </c>
      <c r="E190" s="86">
        <f>SUM(E187:E189)</f>
        <v>82532.4</v>
      </c>
      <c r="F190" s="86">
        <f>SUM(F187:F189)</f>
        <v>243882.50999999998</v>
      </c>
      <c r="G190" s="86"/>
    </row>
    <row r="191" spans="1:7" ht="21.75" customHeight="1">
      <c r="A191" s="87" t="s">
        <v>115</v>
      </c>
      <c r="B191" s="88"/>
      <c r="C191" s="89"/>
      <c r="D191" s="89"/>
      <c r="E191" s="89"/>
      <c r="F191" s="89"/>
      <c r="G191" s="89"/>
    </row>
    <row r="192" spans="1:7" ht="21.75" customHeight="1">
      <c r="A192" s="107" t="s">
        <v>62</v>
      </c>
      <c r="B192" s="108">
        <v>5</v>
      </c>
      <c r="C192" s="109">
        <v>2500</v>
      </c>
      <c r="D192" s="109">
        <v>384513.44</v>
      </c>
      <c r="E192" s="109">
        <v>2500</v>
      </c>
      <c r="F192" s="91">
        <v>384513.44</v>
      </c>
      <c r="G192" s="79"/>
    </row>
    <row r="193" spans="1:7" ht="21.75" customHeight="1">
      <c r="A193" s="77" t="s">
        <v>63</v>
      </c>
      <c r="B193" s="122">
        <v>87</v>
      </c>
      <c r="C193" s="109">
        <v>130200</v>
      </c>
      <c r="D193" s="109">
        <v>135600</v>
      </c>
      <c r="E193" s="109">
        <v>130200</v>
      </c>
      <c r="F193" s="91">
        <v>135600</v>
      </c>
      <c r="G193" s="79"/>
    </row>
    <row r="194" spans="1:7" ht="21.75" customHeight="1">
      <c r="A194" s="77" t="s">
        <v>101</v>
      </c>
      <c r="B194" s="78">
        <v>133</v>
      </c>
      <c r="C194" s="79">
        <v>2530</v>
      </c>
      <c r="D194" s="79">
        <v>15490</v>
      </c>
      <c r="E194" s="79">
        <v>2530</v>
      </c>
      <c r="F194" s="79">
        <v>15490</v>
      </c>
      <c r="G194" s="79"/>
    </row>
    <row r="195" spans="1:7" ht="21.75" customHeight="1">
      <c r="A195" s="77" t="s">
        <v>227</v>
      </c>
      <c r="B195" s="72">
        <v>3</v>
      </c>
      <c r="C195" s="94">
        <v>29146.89</v>
      </c>
      <c r="D195" s="94">
        <v>57280.45</v>
      </c>
      <c r="E195" s="94">
        <v>29146.89</v>
      </c>
      <c r="F195" s="94">
        <v>57280.45</v>
      </c>
      <c r="G195" s="94"/>
    </row>
    <row r="196" spans="1:7" ht="21.75" customHeight="1">
      <c r="A196" s="110" t="s">
        <v>66</v>
      </c>
      <c r="B196" s="72">
        <f>SUM(B192:B195)</f>
        <v>228</v>
      </c>
      <c r="C196" s="94">
        <f>SUM(C191:C195)</f>
        <v>164376.89</v>
      </c>
      <c r="D196" s="94">
        <f>SUM(D191:D195)</f>
        <v>592883.8899999999</v>
      </c>
      <c r="E196" s="94">
        <f>SUM(E191:E195)</f>
        <v>164376.89</v>
      </c>
      <c r="F196" s="94">
        <f>SUM(F191:F195)</f>
        <v>592883.8899999999</v>
      </c>
      <c r="G196" s="94"/>
    </row>
    <row r="197" spans="1:7" ht="21.75" customHeight="1">
      <c r="A197" s="110" t="s">
        <v>67</v>
      </c>
      <c r="B197" s="111">
        <f aca="true" t="shared" si="3" ref="B197:G197">SUM(B150+B181+B190+B196)</f>
        <v>4787</v>
      </c>
      <c r="C197" s="70">
        <f t="shared" si="3"/>
        <v>3962552.21</v>
      </c>
      <c r="D197" s="70">
        <f t="shared" si="3"/>
        <v>13107680.72</v>
      </c>
      <c r="E197" s="70">
        <f t="shared" si="3"/>
        <v>4022853.42</v>
      </c>
      <c r="F197" s="70">
        <f t="shared" si="3"/>
        <v>13267619.330000002</v>
      </c>
      <c r="G197" s="70">
        <f t="shared" si="3"/>
        <v>1761.39</v>
      </c>
    </row>
    <row r="198" spans="1:7" ht="21.75" customHeight="1">
      <c r="A198" s="110" t="s">
        <v>174</v>
      </c>
      <c r="B198" s="106"/>
      <c r="C198" s="86">
        <v>591.39</v>
      </c>
      <c r="D198" s="86">
        <v>1489.22</v>
      </c>
      <c r="E198" s="86">
        <v>591.39</v>
      </c>
      <c r="F198" s="86">
        <v>1489.22</v>
      </c>
      <c r="G198" s="86"/>
    </row>
    <row r="199" spans="1:7" ht="21.75" customHeight="1" thickBot="1">
      <c r="A199" s="112" t="s">
        <v>69</v>
      </c>
      <c r="B199" s="113">
        <f>+B197</f>
        <v>4787</v>
      </c>
      <c r="C199" s="114">
        <f>C197-C198</f>
        <v>3961960.82</v>
      </c>
      <c r="D199" s="114">
        <f>D197-D198</f>
        <v>13106191.5</v>
      </c>
      <c r="E199" s="114">
        <f>E197-E198</f>
        <v>4022262.03</v>
      </c>
      <c r="F199" s="114">
        <f>F197-F198</f>
        <v>13266130.110000001</v>
      </c>
      <c r="G199" s="114">
        <f>G197-G198</f>
        <v>1761.39</v>
      </c>
    </row>
    <row r="200" spans="1:7" ht="21.75" customHeight="1" thickTop="1">
      <c r="A200" s="95"/>
      <c r="B200" s="115"/>
      <c r="C200" s="97"/>
      <c r="D200" s="97"/>
      <c r="E200" s="97"/>
      <c r="F200" s="97"/>
      <c r="G200" s="97"/>
    </row>
    <row r="201" spans="1:7" ht="21.75" customHeight="1">
      <c r="A201" s="95"/>
      <c r="B201" s="115"/>
      <c r="C201" s="97"/>
      <c r="D201" s="97"/>
      <c r="E201" s="97"/>
      <c r="F201" s="97"/>
      <c r="G201" s="97"/>
    </row>
    <row r="202" spans="1:7" ht="21.75" customHeight="1">
      <c r="A202" s="64" t="s">
        <v>280</v>
      </c>
      <c r="B202" s="115"/>
      <c r="C202" s="97"/>
      <c r="D202" s="97" t="s">
        <v>12</v>
      </c>
      <c r="E202" s="97"/>
      <c r="F202" s="97"/>
      <c r="G202" s="97"/>
    </row>
    <row r="203" spans="1:7" ht="21.75">
      <c r="A203" s="64" t="s">
        <v>279</v>
      </c>
      <c r="B203" s="66"/>
      <c r="C203" s="67"/>
      <c r="D203" s="97" t="s">
        <v>13</v>
      </c>
      <c r="E203" s="97"/>
      <c r="F203" s="97"/>
      <c r="G203" s="97"/>
    </row>
    <row r="204" spans="1:7" ht="21.75">
      <c r="A204" s="64"/>
      <c r="B204" s="66"/>
      <c r="C204" s="67"/>
      <c r="D204" s="97" t="s">
        <v>11</v>
      </c>
      <c r="E204" s="97"/>
      <c r="F204" s="97"/>
      <c r="G204" s="97"/>
    </row>
    <row r="205" spans="1:7" ht="21.75">
      <c r="A205" s="64"/>
      <c r="B205" s="66"/>
      <c r="C205" s="67"/>
      <c r="D205" s="97" t="s">
        <v>10</v>
      </c>
      <c r="E205" s="97"/>
      <c r="F205" s="97"/>
      <c r="G205" s="97"/>
    </row>
    <row r="206" spans="1:7" ht="21.75">
      <c r="A206" s="64"/>
      <c r="B206" s="66"/>
      <c r="C206" s="67"/>
      <c r="D206" s="97"/>
      <c r="E206" s="97"/>
      <c r="F206" s="97"/>
      <c r="G206" s="97"/>
    </row>
    <row r="207" spans="1:7" ht="21.75" customHeight="1">
      <c r="A207" s="145" t="s">
        <v>58</v>
      </c>
      <c r="B207" s="145"/>
      <c r="C207" s="145"/>
      <c r="D207" s="145"/>
      <c r="E207" s="145"/>
      <c r="F207" s="145"/>
      <c r="G207" s="145"/>
    </row>
    <row r="208" spans="1:7" ht="21.75" customHeight="1">
      <c r="A208" s="145" t="s">
        <v>281</v>
      </c>
      <c r="B208" s="145"/>
      <c r="C208" s="145"/>
      <c r="D208" s="145"/>
      <c r="E208" s="145"/>
      <c r="F208" s="145"/>
      <c r="G208" s="145"/>
    </row>
    <row r="209" spans="1:7" ht="21.75" customHeight="1">
      <c r="A209" s="3"/>
      <c r="B209" s="18"/>
      <c r="C209" s="4"/>
      <c r="D209" s="4"/>
      <c r="E209" s="4"/>
      <c r="F209" s="4"/>
      <c r="G209" s="4"/>
    </row>
    <row r="210" spans="1:7" ht="21.75" customHeight="1">
      <c r="A210" s="68"/>
      <c r="B210" s="69" t="s">
        <v>78</v>
      </c>
      <c r="C210" s="148" t="s">
        <v>31</v>
      </c>
      <c r="D210" s="149"/>
      <c r="E210" s="148" t="s">
        <v>32</v>
      </c>
      <c r="F210" s="149"/>
      <c r="G210" s="71" t="s">
        <v>33</v>
      </c>
    </row>
    <row r="211" spans="1:7" ht="21.75" customHeight="1">
      <c r="A211" s="72" t="s">
        <v>35</v>
      </c>
      <c r="B211" s="72" t="s">
        <v>79</v>
      </c>
      <c r="C211" s="73" t="s">
        <v>9</v>
      </c>
      <c r="D211" s="73" t="s">
        <v>36</v>
      </c>
      <c r="E211" s="73" t="s">
        <v>9</v>
      </c>
      <c r="F211" s="73" t="s">
        <v>36</v>
      </c>
      <c r="G211" s="73" t="s">
        <v>34</v>
      </c>
    </row>
    <row r="212" spans="1:7" ht="21.75" customHeight="1">
      <c r="A212" s="74" t="s">
        <v>108</v>
      </c>
      <c r="B212" s="75"/>
      <c r="C212" s="76"/>
      <c r="D212" s="76"/>
      <c r="E212" s="76"/>
      <c r="F212" s="76"/>
      <c r="G212" s="76"/>
    </row>
    <row r="213" spans="1:7" ht="21.75" customHeight="1">
      <c r="A213" s="77" t="s">
        <v>37</v>
      </c>
      <c r="B213" s="78">
        <v>199</v>
      </c>
      <c r="C213" s="79">
        <v>4186288.05</v>
      </c>
      <c r="D213" s="79">
        <v>11662602.26</v>
      </c>
      <c r="E213" s="79">
        <v>4178698.05</v>
      </c>
      <c r="F213" s="79">
        <v>11816712.26</v>
      </c>
      <c r="G213" s="79">
        <v>7590</v>
      </c>
    </row>
    <row r="214" spans="1:7" ht="21.75" customHeight="1">
      <c r="A214" s="77" t="s">
        <v>39</v>
      </c>
      <c r="B214" s="80">
        <v>488</v>
      </c>
      <c r="C214" s="79">
        <v>215231.34</v>
      </c>
      <c r="D214" s="79">
        <v>245012.14</v>
      </c>
      <c r="E214" s="79">
        <v>216568.37</v>
      </c>
      <c r="F214" s="79">
        <v>244587.78</v>
      </c>
      <c r="G214" s="79">
        <v>424.36</v>
      </c>
    </row>
    <row r="215" spans="1:7" ht="21.75" customHeight="1">
      <c r="A215" s="77" t="s">
        <v>41</v>
      </c>
      <c r="B215" s="78">
        <v>211</v>
      </c>
      <c r="C215" s="79">
        <v>666217</v>
      </c>
      <c r="D215" s="79">
        <v>1452593.18</v>
      </c>
      <c r="E215" s="79">
        <v>665497</v>
      </c>
      <c r="F215" s="79">
        <v>1451873.18</v>
      </c>
      <c r="G215" s="79">
        <v>720</v>
      </c>
    </row>
    <row r="216" spans="1:7" ht="21.75" customHeight="1">
      <c r="A216" s="77" t="s">
        <v>271</v>
      </c>
      <c r="B216" s="92">
        <v>7</v>
      </c>
      <c r="C216" s="130">
        <v>117031.15</v>
      </c>
      <c r="D216" s="130">
        <v>466469.28</v>
      </c>
      <c r="E216" s="130">
        <v>117031.15</v>
      </c>
      <c r="F216" s="130">
        <v>466469.28</v>
      </c>
      <c r="G216" s="130"/>
    </row>
    <row r="217" spans="1:7" ht="21.75" customHeight="1">
      <c r="A217" s="110" t="s">
        <v>44</v>
      </c>
      <c r="B217" s="85">
        <f>SUM(B213:B216)</f>
        <v>905</v>
      </c>
      <c r="C217" s="86">
        <f>SUM(C213:C216)</f>
        <v>5184767.54</v>
      </c>
      <c r="D217" s="86">
        <f>SUM(D213:D216)</f>
        <v>13826676.86</v>
      </c>
      <c r="E217" s="86">
        <f>SUM(E213:E216)</f>
        <v>5177794.57</v>
      </c>
      <c r="F217" s="86">
        <f>SUM(F213:F216)</f>
        <v>13979642.499999998</v>
      </c>
      <c r="G217" s="86">
        <f>SUM(G213:G215)</f>
        <v>8734.36</v>
      </c>
    </row>
    <row r="218" spans="1:7" ht="21.75" customHeight="1">
      <c r="A218" s="87" t="s">
        <v>109</v>
      </c>
      <c r="B218" s="88"/>
      <c r="C218" s="89"/>
      <c r="D218" s="89"/>
      <c r="E218" s="89"/>
      <c r="F218" s="89"/>
      <c r="G218" s="89"/>
    </row>
    <row r="219" spans="1:7" ht="21.75" customHeight="1">
      <c r="A219" s="90" t="s">
        <v>81</v>
      </c>
      <c r="B219" s="78"/>
      <c r="C219" s="79"/>
      <c r="D219" s="79"/>
      <c r="E219" s="79"/>
      <c r="F219" s="79"/>
      <c r="G219" s="79"/>
    </row>
    <row r="220" spans="1:7" ht="21.75" customHeight="1">
      <c r="A220" s="77" t="s">
        <v>110</v>
      </c>
      <c r="B220" s="78"/>
      <c r="C220" s="79"/>
      <c r="D220" s="79"/>
      <c r="E220" s="79"/>
      <c r="F220" s="79"/>
      <c r="G220" s="79"/>
    </row>
    <row r="221" spans="1:7" ht="21.75" customHeight="1">
      <c r="A221" s="77" t="s">
        <v>45</v>
      </c>
      <c r="B221" s="80">
        <v>1712</v>
      </c>
      <c r="C221" s="79">
        <v>617550</v>
      </c>
      <c r="D221" s="79">
        <v>2521510</v>
      </c>
      <c r="E221" s="79">
        <v>617550</v>
      </c>
      <c r="F221" s="79">
        <v>2521510</v>
      </c>
      <c r="G221" s="79"/>
    </row>
    <row r="222" spans="1:8" ht="21.75" customHeight="1">
      <c r="A222" s="77" t="s">
        <v>46</v>
      </c>
      <c r="B222" s="78">
        <v>148</v>
      </c>
      <c r="C222" s="79">
        <v>53250</v>
      </c>
      <c r="D222" s="79">
        <v>192000</v>
      </c>
      <c r="E222" s="79">
        <v>53250</v>
      </c>
      <c r="F222" s="79">
        <v>192000</v>
      </c>
      <c r="G222" s="79"/>
      <c r="H222" s="14"/>
    </row>
    <row r="223" spans="1:7" ht="21.75" customHeight="1">
      <c r="A223" s="77" t="s">
        <v>99</v>
      </c>
      <c r="B223" s="78"/>
      <c r="C223" s="79"/>
      <c r="D223" s="79"/>
      <c r="E223" s="79"/>
      <c r="F223" s="79"/>
      <c r="G223" s="79"/>
    </row>
    <row r="224" spans="1:7" ht="21.75" customHeight="1">
      <c r="A224" s="77" t="s">
        <v>100</v>
      </c>
      <c r="B224" s="78">
        <v>9</v>
      </c>
      <c r="C224" s="79">
        <v>52250</v>
      </c>
      <c r="D224" s="79">
        <v>154250</v>
      </c>
      <c r="E224" s="79">
        <v>52250</v>
      </c>
      <c r="F224" s="79">
        <v>154250</v>
      </c>
      <c r="G224" s="79"/>
    </row>
    <row r="225" spans="1:7" ht="21.75" customHeight="1">
      <c r="A225" s="77" t="s">
        <v>107</v>
      </c>
      <c r="B225" s="78">
        <v>14</v>
      </c>
      <c r="C225" s="79">
        <v>10065</v>
      </c>
      <c r="D225" s="79">
        <v>67381</v>
      </c>
      <c r="E225" s="79">
        <v>10065</v>
      </c>
      <c r="F225" s="79">
        <v>67381</v>
      </c>
      <c r="G225" s="79"/>
    </row>
    <row r="226" spans="1:7" ht="21.75" customHeight="1">
      <c r="A226" s="77" t="s">
        <v>48</v>
      </c>
      <c r="B226" s="78"/>
      <c r="C226" s="79"/>
      <c r="D226" s="79"/>
      <c r="E226" s="79"/>
      <c r="F226" s="79"/>
      <c r="G226" s="79"/>
    </row>
    <row r="227" spans="1:7" ht="21.75" customHeight="1">
      <c r="A227" s="77" t="s">
        <v>49</v>
      </c>
      <c r="B227" s="80">
        <v>1255</v>
      </c>
      <c r="C227" s="79">
        <v>110550</v>
      </c>
      <c r="D227" s="79">
        <v>376260</v>
      </c>
      <c r="E227" s="79">
        <v>110550</v>
      </c>
      <c r="F227" s="79">
        <v>376260</v>
      </c>
      <c r="G227" s="79"/>
    </row>
    <row r="228" spans="1:7" ht="21.75" customHeight="1">
      <c r="A228" s="77" t="s">
        <v>116</v>
      </c>
      <c r="B228" s="78">
        <v>35</v>
      </c>
      <c r="C228" s="79">
        <v>1390</v>
      </c>
      <c r="D228" s="79">
        <v>4160</v>
      </c>
      <c r="E228" s="79">
        <v>1390</v>
      </c>
      <c r="F228" s="79">
        <v>4160</v>
      </c>
      <c r="G228" s="79"/>
    </row>
    <row r="229" spans="1:7" ht="21.75" customHeight="1">
      <c r="A229" s="77" t="s">
        <v>111</v>
      </c>
      <c r="B229" s="78"/>
      <c r="C229" s="79"/>
      <c r="D229" s="79"/>
      <c r="E229" s="79"/>
      <c r="F229" s="79"/>
      <c r="G229" s="79"/>
    </row>
    <row r="230" spans="1:7" ht="21.75" customHeight="1">
      <c r="A230" s="77" t="s">
        <v>50</v>
      </c>
      <c r="B230" s="78"/>
      <c r="C230" s="79"/>
      <c r="D230" s="79"/>
      <c r="E230" s="79"/>
      <c r="F230" s="79"/>
      <c r="G230" s="79"/>
    </row>
    <row r="231" spans="1:7" ht="21.75" customHeight="1">
      <c r="A231" s="77" t="s">
        <v>51</v>
      </c>
      <c r="B231" s="78">
        <v>26</v>
      </c>
      <c r="C231" s="79">
        <v>76855</v>
      </c>
      <c r="D231" s="79">
        <v>558584</v>
      </c>
      <c r="E231" s="79">
        <v>74855</v>
      </c>
      <c r="F231" s="79">
        <v>556584</v>
      </c>
      <c r="G231" s="79">
        <v>2000</v>
      </c>
    </row>
    <row r="232" spans="1:7" ht="21.75" customHeight="1">
      <c r="A232" s="77" t="s">
        <v>52</v>
      </c>
      <c r="B232" s="78"/>
      <c r="C232" s="79"/>
      <c r="D232" s="79"/>
      <c r="E232" s="79"/>
      <c r="F232" s="79"/>
      <c r="G232" s="79"/>
    </row>
    <row r="233" spans="1:7" ht="21.75" customHeight="1">
      <c r="A233" s="77" t="s">
        <v>53</v>
      </c>
      <c r="B233" s="78">
        <v>10</v>
      </c>
      <c r="C233" s="79">
        <v>23830</v>
      </c>
      <c r="D233" s="79">
        <v>99915</v>
      </c>
      <c r="E233" s="79">
        <v>23830</v>
      </c>
      <c r="F233" s="79">
        <v>99915</v>
      </c>
      <c r="G233" s="79"/>
    </row>
    <row r="234" spans="1:7" ht="21.75" customHeight="1">
      <c r="A234" s="77" t="s">
        <v>91</v>
      </c>
      <c r="B234" s="78"/>
      <c r="C234" s="79"/>
      <c r="D234" s="79"/>
      <c r="E234" s="79"/>
      <c r="F234" s="79"/>
      <c r="G234" s="79"/>
    </row>
    <row r="235" spans="1:7" ht="21.75" customHeight="1">
      <c r="A235" s="77" t="s">
        <v>92</v>
      </c>
      <c r="B235" s="78">
        <v>18</v>
      </c>
      <c r="C235" s="79">
        <v>7470</v>
      </c>
      <c r="D235" s="79">
        <v>47145</v>
      </c>
      <c r="E235" s="79">
        <v>6190</v>
      </c>
      <c r="F235" s="79">
        <v>45865</v>
      </c>
      <c r="G235" s="79">
        <v>1280</v>
      </c>
    </row>
    <row r="236" spans="1:7" ht="21.75" customHeight="1">
      <c r="A236" s="77" t="s">
        <v>54</v>
      </c>
      <c r="B236" s="78">
        <v>10</v>
      </c>
      <c r="C236" s="79">
        <v>100</v>
      </c>
      <c r="D236" s="79">
        <v>240</v>
      </c>
      <c r="E236" s="79">
        <v>100</v>
      </c>
      <c r="F236" s="79">
        <v>240</v>
      </c>
      <c r="G236" s="79"/>
    </row>
    <row r="237" spans="1:7" ht="21.75" customHeight="1">
      <c r="A237" s="77" t="s">
        <v>86</v>
      </c>
      <c r="B237" s="78"/>
      <c r="C237" s="91">
        <v>0</v>
      </c>
      <c r="D237" s="79">
        <v>37500</v>
      </c>
      <c r="E237" s="91">
        <v>0</v>
      </c>
      <c r="F237" s="79">
        <v>37500</v>
      </c>
      <c r="G237" s="79"/>
    </row>
    <row r="238" spans="1:7" ht="21.75" customHeight="1">
      <c r="A238" s="77" t="s">
        <v>87</v>
      </c>
      <c r="B238" s="78">
        <v>1</v>
      </c>
      <c r="C238" s="91">
        <v>2000</v>
      </c>
      <c r="D238" s="79">
        <v>10000</v>
      </c>
      <c r="E238" s="91">
        <v>2000</v>
      </c>
      <c r="F238" s="79">
        <v>10000</v>
      </c>
      <c r="G238" s="79"/>
    </row>
    <row r="239" spans="1:7" ht="21.75" customHeight="1">
      <c r="A239" s="77" t="s">
        <v>88</v>
      </c>
      <c r="B239" s="78"/>
      <c r="C239" s="79">
        <v>0</v>
      </c>
      <c r="D239" s="79">
        <v>0</v>
      </c>
      <c r="E239" s="79">
        <v>0</v>
      </c>
      <c r="F239" s="79">
        <v>0</v>
      </c>
      <c r="G239" s="79"/>
    </row>
    <row r="240" spans="1:7" ht="21.75" customHeight="1">
      <c r="A240" s="77" t="s">
        <v>112</v>
      </c>
      <c r="B240" s="78"/>
      <c r="C240" s="79"/>
      <c r="D240" s="79"/>
      <c r="E240" s="79"/>
      <c r="F240" s="79"/>
      <c r="G240" s="79"/>
    </row>
    <row r="241" spans="1:7" ht="21.75" customHeight="1">
      <c r="A241" s="77" t="s">
        <v>55</v>
      </c>
      <c r="B241" s="78">
        <v>452</v>
      </c>
      <c r="C241" s="79">
        <v>115052</v>
      </c>
      <c r="D241" s="79">
        <v>571852</v>
      </c>
      <c r="E241" s="79">
        <v>115052</v>
      </c>
      <c r="F241" s="79">
        <v>571852</v>
      </c>
      <c r="G241" s="79"/>
    </row>
    <row r="242" spans="1:7" ht="21.75" customHeight="1">
      <c r="A242" s="77" t="s">
        <v>113</v>
      </c>
      <c r="B242" s="78"/>
      <c r="C242" s="79"/>
      <c r="D242" s="79"/>
      <c r="E242" s="79"/>
      <c r="F242" s="79"/>
      <c r="G242" s="79"/>
    </row>
    <row r="243" spans="1:7" ht="21.75" customHeight="1">
      <c r="A243" s="77" t="s">
        <v>56</v>
      </c>
      <c r="B243" s="80">
        <v>599</v>
      </c>
      <c r="C243" s="79">
        <v>13150</v>
      </c>
      <c r="D243" s="79">
        <v>56820</v>
      </c>
      <c r="E243" s="79">
        <v>13150</v>
      </c>
      <c r="F243" s="79">
        <v>56820</v>
      </c>
      <c r="G243" s="79"/>
    </row>
    <row r="244" spans="1:7" ht="21.75" customHeight="1">
      <c r="A244" s="77" t="s">
        <v>195</v>
      </c>
      <c r="B244" s="80"/>
      <c r="C244" s="79">
        <v>0</v>
      </c>
      <c r="D244" s="79">
        <v>0</v>
      </c>
      <c r="E244" s="79">
        <v>0</v>
      </c>
      <c r="F244" s="79">
        <v>0</v>
      </c>
      <c r="G244" s="79"/>
    </row>
    <row r="245" spans="1:7" ht="21.75" customHeight="1">
      <c r="A245" s="77" t="s">
        <v>196</v>
      </c>
      <c r="B245" s="78"/>
      <c r="C245" s="91">
        <v>0</v>
      </c>
      <c r="D245" s="91">
        <v>0</v>
      </c>
      <c r="E245" s="91">
        <v>0</v>
      </c>
      <c r="F245" s="91">
        <v>0</v>
      </c>
      <c r="G245" s="79"/>
    </row>
    <row r="246" spans="1:7" ht="21.75" customHeight="1">
      <c r="A246" s="77" t="s">
        <v>198</v>
      </c>
      <c r="B246" s="78"/>
      <c r="C246" s="79">
        <v>0</v>
      </c>
      <c r="D246" s="79">
        <v>0</v>
      </c>
      <c r="E246" s="79">
        <v>0</v>
      </c>
      <c r="F246" s="79">
        <v>0</v>
      </c>
      <c r="G246" s="79"/>
    </row>
    <row r="247" spans="1:7" ht="21.75" customHeight="1">
      <c r="A247" s="77" t="s">
        <v>197</v>
      </c>
      <c r="B247" s="72"/>
      <c r="C247" s="94">
        <v>0</v>
      </c>
      <c r="D247" s="94">
        <v>14900</v>
      </c>
      <c r="E247" s="94">
        <v>0</v>
      </c>
      <c r="F247" s="94">
        <v>14900</v>
      </c>
      <c r="G247" s="94"/>
    </row>
    <row r="248" spans="1:7" ht="21.75" customHeight="1">
      <c r="A248" s="54" t="s">
        <v>90</v>
      </c>
      <c r="B248" s="93">
        <f aca="true" t="shared" si="4" ref="B248:G248">SUM(B221:B247)</f>
        <v>4289</v>
      </c>
      <c r="C248" s="73">
        <f t="shared" si="4"/>
        <v>1083512</v>
      </c>
      <c r="D248" s="73">
        <f t="shared" si="4"/>
        <v>4712517</v>
      </c>
      <c r="E248" s="94">
        <f t="shared" si="4"/>
        <v>1080232</v>
      </c>
      <c r="F248" s="94">
        <f t="shared" si="4"/>
        <v>4709237</v>
      </c>
      <c r="G248" s="94">
        <f t="shared" si="4"/>
        <v>3280</v>
      </c>
    </row>
    <row r="249" spans="1:7" ht="21.75" customHeight="1">
      <c r="A249" s="131"/>
      <c r="B249" s="96"/>
      <c r="C249" s="132"/>
      <c r="D249" s="132"/>
      <c r="E249" s="97"/>
      <c r="F249" s="97"/>
      <c r="G249" s="97"/>
    </row>
    <row r="250" spans="1:7" ht="21.75" customHeight="1">
      <c r="A250" s="147" t="s">
        <v>70</v>
      </c>
      <c r="B250" s="147"/>
      <c r="C250" s="147"/>
      <c r="D250" s="147"/>
      <c r="E250" s="147"/>
      <c r="F250" s="147"/>
      <c r="G250" s="147"/>
    </row>
    <row r="251" spans="1:7" ht="21.75" customHeight="1">
      <c r="A251" s="98"/>
      <c r="B251" s="99"/>
      <c r="C251" s="100"/>
      <c r="D251" s="100"/>
      <c r="E251" s="100"/>
      <c r="F251" s="100"/>
      <c r="G251" s="101"/>
    </row>
    <row r="252" spans="1:7" ht="21.75" customHeight="1">
      <c r="A252" s="68"/>
      <c r="B252" s="69" t="s">
        <v>78</v>
      </c>
      <c r="C252" s="148" t="s">
        <v>31</v>
      </c>
      <c r="D252" s="149"/>
      <c r="E252" s="148" t="s">
        <v>32</v>
      </c>
      <c r="F252" s="149"/>
      <c r="G252" s="102" t="s">
        <v>33</v>
      </c>
    </row>
    <row r="253" spans="1:7" ht="21.75" customHeight="1">
      <c r="A253" s="72" t="s">
        <v>35</v>
      </c>
      <c r="B253" s="72" t="s">
        <v>79</v>
      </c>
      <c r="C253" s="73" t="s">
        <v>9</v>
      </c>
      <c r="D253" s="73" t="s">
        <v>36</v>
      </c>
      <c r="E253" s="73" t="s">
        <v>9</v>
      </c>
      <c r="F253" s="73" t="s">
        <v>36</v>
      </c>
      <c r="G253" s="73" t="s">
        <v>34</v>
      </c>
    </row>
    <row r="254" spans="1:7" ht="21.75" customHeight="1">
      <c r="A254" s="74" t="s">
        <v>114</v>
      </c>
      <c r="B254" s="75"/>
      <c r="C254" s="76"/>
      <c r="D254" s="76"/>
      <c r="E254" s="76"/>
      <c r="F254" s="76"/>
      <c r="G254" s="76"/>
    </row>
    <row r="255" spans="1:7" ht="21.75" customHeight="1">
      <c r="A255" s="77" t="s">
        <v>82</v>
      </c>
      <c r="B255" s="78">
        <v>5</v>
      </c>
      <c r="C255" s="79">
        <v>80031</v>
      </c>
      <c r="D255" s="79">
        <v>322625.4</v>
      </c>
      <c r="E255" s="79">
        <v>80031</v>
      </c>
      <c r="F255" s="79">
        <v>322625.4</v>
      </c>
      <c r="G255" s="79"/>
    </row>
    <row r="256" spans="1:7" ht="21.75" customHeight="1">
      <c r="A256" s="77" t="s">
        <v>59</v>
      </c>
      <c r="B256" s="78"/>
      <c r="C256" s="91"/>
      <c r="D256" s="91"/>
      <c r="E256" s="91"/>
      <c r="F256" s="91"/>
      <c r="G256" s="79"/>
    </row>
    <row r="257" spans="1:7" ht="21.75" customHeight="1">
      <c r="A257" s="87" t="s">
        <v>60</v>
      </c>
      <c r="B257" s="88">
        <v>15</v>
      </c>
      <c r="C257" s="89">
        <v>77474.43</v>
      </c>
      <c r="D257" s="89">
        <v>78762.54</v>
      </c>
      <c r="E257" s="89">
        <v>77474.43</v>
      </c>
      <c r="F257" s="89">
        <v>78762.54</v>
      </c>
      <c r="G257" s="89"/>
    </row>
    <row r="258" spans="1:7" ht="21.75" customHeight="1">
      <c r="A258" s="110" t="s">
        <v>61</v>
      </c>
      <c r="B258" s="106">
        <f>SUM(B251:B257)</f>
        <v>20</v>
      </c>
      <c r="C258" s="86">
        <f>SUM(C255:C257)</f>
        <v>157505.43</v>
      </c>
      <c r="D258" s="86">
        <f>SUM(D255:D257)</f>
        <v>401387.94</v>
      </c>
      <c r="E258" s="86">
        <f>SUM(E255:E257)</f>
        <v>157505.43</v>
      </c>
      <c r="F258" s="86">
        <f>SUM(F255:F257)</f>
        <v>401387.94</v>
      </c>
      <c r="G258" s="86"/>
    </row>
    <row r="259" spans="1:7" ht="21.75" customHeight="1">
      <c r="A259" s="87" t="s">
        <v>115</v>
      </c>
      <c r="B259" s="88"/>
      <c r="C259" s="89"/>
      <c r="D259" s="89"/>
      <c r="E259" s="89"/>
      <c r="F259" s="89"/>
      <c r="G259" s="89"/>
    </row>
    <row r="260" spans="1:7" ht="21.75" customHeight="1">
      <c r="A260" s="107" t="s">
        <v>62</v>
      </c>
      <c r="B260" s="108">
        <v>10</v>
      </c>
      <c r="C260" s="109">
        <v>310226.75</v>
      </c>
      <c r="D260" s="109">
        <v>694740.19</v>
      </c>
      <c r="E260" s="109">
        <v>310226.75</v>
      </c>
      <c r="F260" s="91">
        <v>694740.19</v>
      </c>
      <c r="G260" s="79"/>
    </row>
    <row r="261" spans="1:7" ht="21.75" customHeight="1">
      <c r="A261" s="77" t="s">
        <v>63</v>
      </c>
      <c r="B261" s="122"/>
      <c r="C261" s="109">
        <v>0</v>
      </c>
      <c r="D261" s="109">
        <v>135600</v>
      </c>
      <c r="E261" s="109">
        <v>0</v>
      </c>
      <c r="F261" s="91">
        <v>135600</v>
      </c>
      <c r="G261" s="79"/>
    </row>
    <row r="262" spans="1:7" ht="21.75" customHeight="1">
      <c r="A262" s="77" t="s">
        <v>101</v>
      </c>
      <c r="B262" s="78">
        <v>136</v>
      </c>
      <c r="C262" s="79">
        <v>4640</v>
      </c>
      <c r="D262" s="79">
        <v>20130</v>
      </c>
      <c r="E262" s="79">
        <v>4640</v>
      </c>
      <c r="F262" s="79">
        <v>20130</v>
      </c>
      <c r="G262" s="79"/>
    </row>
    <row r="263" spans="1:7" ht="21.75" customHeight="1">
      <c r="A263" s="77" t="s">
        <v>227</v>
      </c>
      <c r="B263" s="72">
        <v>3</v>
      </c>
      <c r="C263" s="94">
        <v>29323.97</v>
      </c>
      <c r="D263" s="94">
        <v>86604.42</v>
      </c>
      <c r="E263" s="94">
        <v>29323.97</v>
      </c>
      <c r="F263" s="94">
        <v>86604.42</v>
      </c>
      <c r="G263" s="94"/>
    </row>
    <row r="264" spans="1:7" ht="21.75" customHeight="1">
      <c r="A264" s="110" t="s">
        <v>66</v>
      </c>
      <c r="B264" s="72">
        <f>SUM(B260:B263)</f>
        <v>149</v>
      </c>
      <c r="C264" s="94">
        <f>SUM(C259:C263)</f>
        <v>344190.72</v>
      </c>
      <c r="D264" s="94">
        <f>SUM(D259:D263)</f>
        <v>937074.61</v>
      </c>
      <c r="E264" s="94">
        <f>SUM(E259:E263)</f>
        <v>344190.72</v>
      </c>
      <c r="F264" s="94">
        <f>SUM(F259:F263)</f>
        <v>937074.61</v>
      </c>
      <c r="G264" s="94"/>
    </row>
    <row r="265" spans="1:7" ht="21.75" customHeight="1">
      <c r="A265" s="110" t="s">
        <v>67</v>
      </c>
      <c r="B265" s="111">
        <f aca="true" t="shared" si="5" ref="B265:G265">SUM(B217+B248+B258+B264)</f>
        <v>5363</v>
      </c>
      <c r="C265" s="70">
        <f t="shared" si="5"/>
        <v>6769975.6899999995</v>
      </c>
      <c r="D265" s="70">
        <f t="shared" si="5"/>
        <v>19877656.41</v>
      </c>
      <c r="E265" s="70">
        <f t="shared" si="5"/>
        <v>6759722.72</v>
      </c>
      <c r="F265" s="70">
        <f t="shared" si="5"/>
        <v>20027342.05</v>
      </c>
      <c r="G265" s="70">
        <f t="shared" si="5"/>
        <v>12014.36</v>
      </c>
    </row>
    <row r="266" spans="1:7" ht="21.75" customHeight="1">
      <c r="A266" s="110" t="s">
        <v>174</v>
      </c>
      <c r="B266" s="106"/>
      <c r="C266" s="86">
        <v>10762.66</v>
      </c>
      <c r="D266" s="86">
        <v>12251.88</v>
      </c>
      <c r="E266" s="86">
        <v>10762.66</v>
      </c>
      <c r="F266" s="86">
        <v>12251.88</v>
      </c>
      <c r="G266" s="86"/>
    </row>
    <row r="267" spans="1:7" ht="21.75" customHeight="1" thickBot="1">
      <c r="A267" s="112" t="s">
        <v>69</v>
      </c>
      <c r="B267" s="113">
        <f>+B265</f>
        <v>5363</v>
      </c>
      <c r="C267" s="114">
        <f>C265-C266</f>
        <v>6759213.029999999</v>
      </c>
      <c r="D267" s="114">
        <f>D265-D266</f>
        <v>19865404.53</v>
      </c>
      <c r="E267" s="114">
        <f>E265-E266</f>
        <v>6748960.06</v>
      </c>
      <c r="F267" s="114">
        <f>F265-F266</f>
        <v>20015090.17</v>
      </c>
      <c r="G267" s="114">
        <f>G265-G266</f>
        <v>12014.36</v>
      </c>
    </row>
    <row r="268" spans="1:7" ht="21.75" customHeight="1" thickTop="1">
      <c r="A268" s="95"/>
      <c r="B268" s="115"/>
      <c r="C268" s="97"/>
      <c r="D268" s="97"/>
      <c r="E268" s="97"/>
      <c r="F268" s="97"/>
      <c r="G268" s="97"/>
    </row>
    <row r="269" spans="1:7" ht="21.75" customHeight="1">
      <c r="A269" s="95"/>
      <c r="B269" s="115"/>
      <c r="C269" s="97"/>
      <c r="D269" s="97"/>
      <c r="E269" s="97"/>
      <c r="F269" s="97"/>
      <c r="G269" s="97"/>
    </row>
    <row r="270" spans="1:7" ht="21.75" customHeight="1">
      <c r="A270" s="64" t="s">
        <v>282</v>
      </c>
      <c r="B270" s="115"/>
      <c r="C270" s="97"/>
      <c r="D270" s="97" t="s">
        <v>12</v>
      </c>
      <c r="E270" s="97"/>
      <c r="F270" s="97"/>
      <c r="G270" s="97"/>
    </row>
    <row r="271" spans="1:7" ht="21.75" customHeight="1">
      <c r="A271" s="64" t="s">
        <v>283</v>
      </c>
      <c r="B271" s="66"/>
      <c r="C271" s="67"/>
      <c r="D271" s="97" t="s">
        <v>13</v>
      </c>
      <c r="E271" s="97"/>
      <c r="F271" s="97"/>
      <c r="G271" s="97"/>
    </row>
    <row r="272" spans="1:7" ht="21.75" customHeight="1">
      <c r="A272" s="64"/>
      <c r="B272" s="66"/>
      <c r="C272" s="67"/>
      <c r="D272" s="97" t="s">
        <v>11</v>
      </c>
      <c r="E272" s="97"/>
      <c r="F272" s="97"/>
      <c r="G272" s="97"/>
    </row>
    <row r="273" spans="1:7" ht="21.75" customHeight="1">
      <c r="A273" s="64"/>
      <c r="B273" s="66"/>
      <c r="C273" s="67"/>
      <c r="D273" s="97" t="s">
        <v>10</v>
      </c>
      <c r="E273" s="97"/>
      <c r="F273" s="97"/>
      <c r="G273" s="97"/>
    </row>
    <row r="274" spans="1:7" ht="21.75" customHeight="1">
      <c r="A274" s="64"/>
      <c r="B274" s="66"/>
      <c r="C274" s="67"/>
      <c r="D274" s="97"/>
      <c r="E274" s="97"/>
      <c r="F274" s="97"/>
      <c r="G274" s="97"/>
    </row>
    <row r="275" spans="1:7" ht="21.75" customHeight="1">
      <c r="A275" s="64"/>
      <c r="B275" s="66"/>
      <c r="C275" s="67"/>
      <c r="D275" s="97"/>
      <c r="E275" s="97"/>
      <c r="F275" s="97"/>
      <c r="G275" s="97"/>
    </row>
    <row r="276" spans="1:7" ht="23.25">
      <c r="A276" s="145" t="s">
        <v>58</v>
      </c>
      <c r="B276" s="145"/>
      <c r="C276" s="145"/>
      <c r="D276" s="145"/>
      <c r="E276" s="145"/>
      <c r="F276" s="145"/>
      <c r="G276" s="145"/>
    </row>
    <row r="277" spans="1:7" ht="23.25">
      <c r="A277" s="145" t="s">
        <v>284</v>
      </c>
      <c r="B277" s="145"/>
      <c r="C277" s="145"/>
      <c r="D277" s="145"/>
      <c r="E277" s="145"/>
      <c r="F277" s="145"/>
      <c r="G277" s="145"/>
    </row>
    <row r="278" spans="1:7" ht="21">
      <c r="A278" s="3"/>
      <c r="B278" s="18"/>
      <c r="C278" s="4"/>
      <c r="D278" s="4"/>
      <c r="E278" s="4"/>
      <c r="F278" s="4"/>
      <c r="G278" s="4"/>
    </row>
    <row r="279" spans="1:7" ht="21.75">
      <c r="A279" s="68"/>
      <c r="B279" s="69" t="s">
        <v>78</v>
      </c>
      <c r="C279" s="148" t="s">
        <v>31</v>
      </c>
      <c r="D279" s="149"/>
      <c r="E279" s="148" t="s">
        <v>32</v>
      </c>
      <c r="F279" s="149"/>
      <c r="G279" s="71" t="s">
        <v>33</v>
      </c>
    </row>
    <row r="280" spans="1:7" ht="21.75">
      <c r="A280" s="72" t="s">
        <v>35</v>
      </c>
      <c r="B280" s="72" t="s">
        <v>79</v>
      </c>
      <c r="C280" s="73" t="s">
        <v>9</v>
      </c>
      <c r="D280" s="73" t="s">
        <v>36</v>
      </c>
      <c r="E280" s="73" t="s">
        <v>9</v>
      </c>
      <c r="F280" s="73" t="s">
        <v>36</v>
      </c>
      <c r="G280" s="73" t="s">
        <v>34</v>
      </c>
    </row>
    <row r="281" spans="1:7" ht="21.75">
      <c r="A281" s="74" t="s">
        <v>108</v>
      </c>
      <c r="B281" s="75"/>
      <c r="C281" s="76"/>
      <c r="D281" s="76"/>
      <c r="E281" s="76"/>
      <c r="F281" s="76"/>
      <c r="G281" s="76"/>
    </row>
    <row r="282" spans="1:7" ht="21.75">
      <c r="A282" s="77" t="s">
        <v>37</v>
      </c>
      <c r="B282" s="78">
        <v>635</v>
      </c>
      <c r="C282" s="79">
        <v>19214647.91</v>
      </c>
      <c r="D282" s="79">
        <v>30877250.17</v>
      </c>
      <c r="E282" s="79">
        <v>19234697.91</v>
      </c>
      <c r="F282" s="79">
        <v>31051410.17</v>
      </c>
      <c r="G282" s="79">
        <v>95340</v>
      </c>
    </row>
    <row r="283" spans="1:7" ht="21.75">
      <c r="A283" s="77" t="s">
        <v>39</v>
      </c>
      <c r="B283" s="80">
        <v>653</v>
      </c>
      <c r="C283" s="79">
        <v>357846.56</v>
      </c>
      <c r="D283" s="79">
        <v>602858.7</v>
      </c>
      <c r="E283" s="79">
        <v>358270.92</v>
      </c>
      <c r="F283" s="79">
        <v>602858.7</v>
      </c>
      <c r="G283" s="79"/>
    </row>
    <row r="284" spans="1:7" ht="21.75">
      <c r="A284" s="77" t="s">
        <v>41</v>
      </c>
      <c r="B284" s="78">
        <v>587</v>
      </c>
      <c r="C284" s="79">
        <v>3745064.3</v>
      </c>
      <c r="D284" s="79">
        <v>5197657.48</v>
      </c>
      <c r="E284" s="79">
        <v>3742904.3</v>
      </c>
      <c r="F284" s="79">
        <v>5194777.48</v>
      </c>
      <c r="G284" s="79">
        <v>2880</v>
      </c>
    </row>
    <row r="285" spans="1:7" ht="21.75">
      <c r="A285" s="77" t="s">
        <v>271</v>
      </c>
      <c r="B285" s="92">
        <v>7</v>
      </c>
      <c r="C285" s="130">
        <v>112265.02</v>
      </c>
      <c r="D285" s="130">
        <v>578734.3</v>
      </c>
      <c r="E285" s="130">
        <v>112265.02</v>
      </c>
      <c r="F285" s="130">
        <v>578734.3</v>
      </c>
      <c r="G285" s="130"/>
    </row>
    <row r="286" spans="1:7" ht="21.75">
      <c r="A286" s="110" t="s">
        <v>44</v>
      </c>
      <c r="B286" s="85">
        <f>SUM(B282:B285)</f>
        <v>1882</v>
      </c>
      <c r="C286" s="86">
        <f>SUM(C282:C285)</f>
        <v>23429823.79</v>
      </c>
      <c r="D286" s="86">
        <f>SUM(D282:D285)</f>
        <v>37256500.65</v>
      </c>
      <c r="E286" s="86">
        <f>SUM(E282:E285)</f>
        <v>23448138.150000002</v>
      </c>
      <c r="F286" s="86">
        <f>SUM(F282:F285)</f>
        <v>37427780.65</v>
      </c>
      <c r="G286" s="86">
        <f>SUM(G282:G284)</f>
        <v>98220</v>
      </c>
    </row>
    <row r="287" spans="1:7" ht="21.75">
      <c r="A287" s="87" t="s">
        <v>109</v>
      </c>
      <c r="B287" s="88"/>
      <c r="C287" s="89"/>
      <c r="D287" s="89"/>
      <c r="E287" s="89"/>
      <c r="F287" s="89"/>
      <c r="G287" s="89"/>
    </row>
    <row r="288" spans="1:7" ht="21.75">
      <c r="A288" s="90" t="s">
        <v>81</v>
      </c>
      <c r="B288" s="78"/>
      <c r="C288" s="79"/>
      <c r="D288" s="79"/>
      <c r="E288" s="79"/>
      <c r="F288" s="79"/>
      <c r="G288" s="79"/>
    </row>
    <row r="289" spans="1:7" ht="21.75">
      <c r="A289" s="77" t="s">
        <v>110</v>
      </c>
      <c r="B289" s="78"/>
      <c r="C289" s="79"/>
      <c r="D289" s="79"/>
      <c r="E289" s="79"/>
      <c r="F289" s="79"/>
      <c r="G289" s="79"/>
    </row>
    <row r="290" spans="1:7" ht="21.75">
      <c r="A290" s="77" t="s">
        <v>45</v>
      </c>
      <c r="B290" s="80">
        <v>1743</v>
      </c>
      <c r="C290" s="79">
        <v>596830</v>
      </c>
      <c r="D290" s="79">
        <v>3118340</v>
      </c>
      <c r="E290" s="79">
        <v>596830</v>
      </c>
      <c r="F290" s="79">
        <v>3118340</v>
      </c>
      <c r="G290" s="79"/>
    </row>
    <row r="291" spans="1:7" ht="21.75">
      <c r="A291" s="77" t="s">
        <v>46</v>
      </c>
      <c r="B291" s="78">
        <v>131</v>
      </c>
      <c r="C291" s="79">
        <v>38500</v>
      </c>
      <c r="D291" s="79">
        <v>230500</v>
      </c>
      <c r="E291" s="79">
        <v>38500</v>
      </c>
      <c r="F291" s="79">
        <v>230500</v>
      </c>
      <c r="G291" s="79"/>
    </row>
    <row r="292" spans="1:7" ht="21.75">
      <c r="A292" s="77" t="s">
        <v>99</v>
      </c>
      <c r="B292" s="78"/>
      <c r="C292" s="79"/>
      <c r="D292" s="79"/>
      <c r="E292" s="79"/>
      <c r="F292" s="79"/>
      <c r="G292" s="79"/>
    </row>
    <row r="293" spans="1:7" ht="21.75">
      <c r="A293" s="77" t="s">
        <v>100</v>
      </c>
      <c r="B293" s="78">
        <v>8</v>
      </c>
      <c r="C293" s="79">
        <v>48750</v>
      </c>
      <c r="D293" s="79">
        <v>203000</v>
      </c>
      <c r="E293" s="79">
        <v>48750</v>
      </c>
      <c r="F293" s="79">
        <v>203000</v>
      </c>
      <c r="G293" s="79"/>
    </row>
    <row r="294" spans="1:7" ht="21.75">
      <c r="A294" s="77" t="s">
        <v>107</v>
      </c>
      <c r="B294" s="78">
        <v>3</v>
      </c>
      <c r="C294" s="79">
        <v>150</v>
      </c>
      <c r="D294" s="79">
        <v>67531</v>
      </c>
      <c r="E294" s="79">
        <v>150</v>
      </c>
      <c r="F294" s="79">
        <v>67531</v>
      </c>
      <c r="G294" s="79"/>
    </row>
    <row r="295" spans="1:7" ht="21.75">
      <c r="A295" s="77" t="s">
        <v>48</v>
      </c>
      <c r="B295" s="78"/>
      <c r="C295" s="79"/>
      <c r="D295" s="79"/>
      <c r="E295" s="79"/>
      <c r="F295" s="79"/>
      <c r="G295" s="79"/>
    </row>
    <row r="296" spans="1:7" ht="21.75">
      <c r="A296" s="77" t="s">
        <v>49</v>
      </c>
      <c r="B296" s="80">
        <v>999</v>
      </c>
      <c r="C296" s="79">
        <v>89820</v>
      </c>
      <c r="D296" s="79">
        <v>466080</v>
      </c>
      <c r="E296" s="79">
        <v>89820</v>
      </c>
      <c r="F296" s="79">
        <v>466080</v>
      </c>
      <c r="G296" s="79"/>
    </row>
    <row r="297" spans="1:7" ht="21.75">
      <c r="A297" s="77" t="s">
        <v>116</v>
      </c>
      <c r="B297" s="78">
        <v>31</v>
      </c>
      <c r="C297" s="79">
        <v>1080</v>
      </c>
      <c r="D297" s="79">
        <v>5240</v>
      </c>
      <c r="E297" s="79">
        <v>1080</v>
      </c>
      <c r="F297" s="79">
        <v>5240</v>
      </c>
      <c r="G297" s="79"/>
    </row>
    <row r="298" spans="1:7" ht="21.75">
      <c r="A298" s="77" t="s">
        <v>111</v>
      </c>
      <c r="B298" s="78"/>
      <c r="C298" s="79"/>
      <c r="D298" s="79"/>
      <c r="E298" s="79"/>
      <c r="F298" s="79"/>
      <c r="G298" s="79"/>
    </row>
    <row r="299" spans="1:7" ht="21.75">
      <c r="A299" s="77" t="s">
        <v>50</v>
      </c>
      <c r="B299" s="78"/>
      <c r="C299" s="79"/>
      <c r="D299" s="79"/>
      <c r="E299" s="79"/>
      <c r="F299" s="79"/>
      <c r="G299" s="79"/>
    </row>
    <row r="300" spans="1:7" ht="21.75">
      <c r="A300" s="77" t="s">
        <v>51</v>
      </c>
      <c r="B300" s="78">
        <v>35</v>
      </c>
      <c r="C300" s="79">
        <v>61750</v>
      </c>
      <c r="D300" s="79">
        <v>620334</v>
      </c>
      <c r="E300" s="79">
        <v>63750</v>
      </c>
      <c r="F300" s="79">
        <v>620334</v>
      </c>
      <c r="G300" s="79"/>
    </row>
    <row r="301" spans="1:7" ht="21.75">
      <c r="A301" s="77" t="s">
        <v>52</v>
      </c>
      <c r="B301" s="78"/>
      <c r="C301" s="79"/>
      <c r="D301" s="79"/>
      <c r="E301" s="79"/>
      <c r="F301" s="79"/>
      <c r="G301" s="79"/>
    </row>
    <row r="302" spans="1:7" ht="21.75">
      <c r="A302" s="77" t="s">
        <v>53</v>
      </c>
      <c r="B302" s="78">
        <v>4</v>
      </c>
      <c r="C302" s="79">
        <v>9000</v>
      </c>
      <c r="D302" s="79">
        <v>108915</v>
      </c>
      <c r="E302" s="79">
        <v>9000</v>
      </c>
      <c r="F302" s="79">
        <v>108915</v>
      </c>
      <c r="G302" s="79"/>
    </row>
    <row r="303" spans="1:7" ht="21.75">
      <c r="A303" s="77" t="s">
        <v>91</v>
      </c>
      <c r="B303" s="78"/>
      <c r="C303" s="79"/>
      <c r="D303" s="79"/>
      <c r="E303" s="79"/>
      <c r="F303" s="79"/>
      <c r="G303" s="79"/>
    </row>
    <row r="304" spans="1:7" ht="21.75">
      <c r="A304" s="77" t="s">
        <v>92</v>
      </c>
      <c r="B304" s="78">
        <v>12</v>
      </c>
      <c r="C304" s="79">
        <v>5080</v>
      </c>
      <c r="D304" s="79">
        <v>52225</v>
      </c>
      <c r="E304" s="79">
        <v>6360</v>
      </c>
      <c r="F304" s="79">
        <v>52225</v>
      </c>
      <c r="G304" s="79"/>
    </row>
    <row r="305" spans="1:7" ht="21.75">
      <c r="A305" s="77" t="s">
        <v>54</v>
      </c>
      <c r="B305" s="78">
        <v>7</v>
      </c>
      <c r="C305" s="79">
        <v>250</v>
      </c>
      <c r="D305" s="79">
        <v>490</v>
      </c>
      <c r="E305" s="79">
        <v>250</v>
      </c>
      <c r="F305" s="79">
        <v>490</v>
      </c>
      <c r="G305" s="79"/>
    </row>
    <row r="306" spans="1:7" ht="21.75">
      <c r="A306" s="77" t="s">
        <v>86</v>
      </c>
      <c r="B306" s="78"/>
      <c r="C306" s="91">
        <v>0</v>
      </c>
      <c r="D306" s="79">
        <v>37500</v>
      </c>
      <c r="E306" s="91">
        <v>0</v>
      </c>
      <c r="F306" s="79">
        <v>37500</v>
      </c>
      <c r="G306" s="79"/>
    </row>
    <row r="307" spans="1:7" ht="21.75">
      <c r="A307" s="77" t="s">
        <v>87</v>
      </c>
      <c r="B307" s="78">
        <v>1</v>
      </c>
      <c r="C307" s="91">
        <v>2000</v>
      </c>
      <c r="D307" s="79">
        <v>12000</v>
      </c>
      <c r="E307" s="91">
        <v>2000</v>
      </c>
      <c r="F307" s="79">
        <v>12000</v>
      </c>
      <c r="G307" s="79"/>
    </row>
    <row r="308" spans="1:7" ht="21.75">
      <c r="A308" s="77" t="s">
        <v>88</v>
      </c>
      <c r="B308" s="78"/>
      <c r="C308" s="79">
        <v>0</v>
      </c>
      <c r="D308" s="79">
        <v>0</v>
      </c>
      <c r="E308" s="79">
        <v>0</v>
      </c>
      <c r="F308" s="79">
        <v>0</v>
      </c>
      <c r="G308" s="79"/>
    </row>
    <row r="309" spans="1:7" ht="21.75">
      <c r="A309" s="77" t="s">
        <v>112</v>
      </c>
      <c r="B309" s="78"/>
      <c r="C309" s="79"/>
      <c r="D309" s="79"/>
      <c r="E309" s="79"/>
      <c r="F309" s="79"/>
      <c r="G309" s="79"/>
    </row>
    <row r="310" spans="1:7" ht="21.75">
      <c r="A310" s="77" t="s">
        <v>55</v>
      </c>
      <c r="B310" s="78">
        <v>496</v>
      </c>
      <c r="C310" s="79">
        <v>134780</v>
      </c>
      <c r="D310" s="79">
        <v>706632</v>
      </c>
      <c r="E310" s="79">
        <v>134780</v>
      </c>
      <c r="F310" s="79">
        <v>706632</v>
      </c>
      <c r="G310" s="79"/>
    </row>
    <row r="311" spans="1:7" ht="21.75">
      <c r="A311" s="77" t="s">
        <v>113</v>
      </c>
      <c r="B311" s="78"/>
      <c r="C311" s="79"/>
      <c r="D311" s="79"/>
      <c r="E311" s="79"/>
      <c r="F311" s="79"/>
      <c r="G311" s="79"/>
    </row>
    <row r="312" spans="1:7" ht="21.75">
      <c r="A312" s="77" t="s">
        <v>56</v>
      </c>
      <c r="B312" s="80">
        <v>700</v>
      </c>
      <c r="C312" s="79">
        <v>16170</v>
      </c>
      <c r="D312" s="79">
        <v>72990</v>
      </c>
      <c r="E312" s="79">
        <v>16170</v>
      </c>
      <c r="F312" s="79">
        <v>72990</v>
      </c>
      <c r="G312" s="79"/>
    </row>
    <row r="313" spans="1:7" ht="21.75">
      <c r="A313" s="77" t="s">
        <v>195</v>
      </c>
      <c r="B313" s="80"/>
      <c r="C313" s="79">
        <v>0</v>
      </c>
      <c r="D313" s="79">
        <v>0</v>
      </c>
      <c r="E313" s="79">
        <v>0</v>
      </c>
      <c r="F313" s="79">
        <v>0</v>
      </c>
      <c r="G313" s="79"/>
    </row>
    <row r="314" spans="1:7" ht="21.75">
      <c r="A314" s="77" t="s">
        <v>196</v>
      </c>
      <c r="B314" s="78"/>
      <c r="C314" s="91">
        <v>0</v>
      </c>
      <c r="D314" s="91">
        <v>0</v>
      </c>
      <c r="E314" s="91">
        <v>0</v>
      </c>
      <c r="F314" s="91">
        <v>0</v>
      </c>
      <c r="G314" s="79"/>
    </row>
    <row r="315" spans="1:11" ht="21.75">
      <c r="A315" s="77" t="s">
        <v>198</v>
      </c>
      <c r="B315" s="78"/>
      <c r="C315" s="79">
        <v>0</v>
      </c>
      <c r="D315" s="79">
        <v>0</v>
      </c>
      <c r="E315" s="79">
        <v>0</v>
      </c>
      <c r="F315" s="79">
        <v>0</v>
      </c>
      <c r="G315" s="79"/>
      <c r="K315" s="124"/>
    </row>
    <row r="316" spans="1:7" ht="21.75">
      <c r="A316" s="77" t="s">
        <v>197</v>
      </c>
      <c r="B316" s="72"/>
      <c r="C316" s="94">
        <v>0</v>
      </c>
      <c r="D316" s="94">
        <v>14900</v>
      </c>
      <c r="E316" s="94">
        <v>0</v>
      </c>
      <c r="F316" s="94">
        <v>14900</v>
      </c>
      <c r="G316" s="94"/>
    </row>
    <row r="317" spans="1:7" ht="21.75">
      <c r="A317" s="54" t="s">
        <v>90</v>
      </c>
      <c r="B317" s="93">
        <f aca="true" t="shared" si="6" ref="B317:G317">SUM(B290:B316)</f>
        <v>4170</v>
      </c>
      <c r="C317" s="73">
        <f t="shared" si="6"/>
        <v>1004160</v>
      </c>
      <c r="D317" s="73">
        <f t="shared" si="6"/>
        <v>5716677</v>
      </c>
      <c r="E317" s="94">
        <f t="shared" si="6"/>
        <v>1007440</v>
      </c>
      <c r="F317" s="94">
        <f t="shared" si="6"/>
        <v>5716677</v>
      </c>
      <c r="G317" s="94">
        <f t="shared" si="6"/>
        <v>0</v>
      </c>
    </row>
    <row r="318" spans="1:7" ht="21.75">
      <c r="A318" s="131"/>
      <c r="B318" s="96"/>
      <c r="C318" s="132"/>
      <c r="D318" s="132"/>
      <c r="E318" s="97"/>
      <c r="F318" s="97"/>
      <c r="G318" s="97"/>
    </row>
    <row r="319" spans="1:7" ht="21.75">
      <c r="A319" s="147" t="s">
        <v>70</v>
      </c>
      <c r="B319" s="147"/>
      <c r="C319" s="147"/>
      <c r="D319" s="147"/>
      <c r="E319" s="147"/>
      <c r="F319" s="147"/>
      <c r="G319" s="147"/>
    </row>
    <row r="320" spans="1:7" ht="21.75">
      <c r="A320" s="98"/>
      <c r="B320" s="99"/>
      <c r="C320" s="100"/>
      <c r="D320" s="100"/>
      <c r="E320" s="100"/>
      <c r="F320" s="100"/>
      <c r="G320" s="101"/>
    </row>
    <row r="321" spans="1:7" ht="21.75">
      <c r="A321" s="68"/>
      <c r="B321" s="69" t="s">
        <v>78</v>
      </c>
      <c r="C321" s="148" t="s">
        <v>31</v>
      </c>
      <c r="D321" s="149"/>
      <c r="E321" s="148" t="s">
        <v>32</v>
      </c>
      <c r="F321" s="149"/>
      <c r="G321" s="102" t="s">
        <v>33</v>
      </c>
    </row>
    <row r="322" spans="1:7" ht="21.75">
      <c r="A322" s="72" t="s">
        <v>35</v>
      </c>
      <c r="B322" s="72" t="s">
        <v>79</v>
      </c>
      <c r="C322" s="73" t="s">
        <v>9</v>
      </c>
      <c r="D322" s="73" t="s">
        <v>36</v>
      </c>
      <c r="E322" s="73" t="s">
        <v>9</v>
      </c>
      <c r="F322" s="73" t="s">
        <v>36</v>
      </c>
      <c r="G322" s="73" t="s">
        <v>34</v>
      </c>
    </row>
    <row r="323" spans="1:7" ht="21.75">
      <c r="A323" s="74" t="s">
        <v>114</v>
      </c>
      <c r="B323" s="75"/>
      <c r="C323" s="76"/>
      <c r="D323" s="76"/>
      <c r="E323" s="76"/>
      <c r="F323" s="76"/>
      <c r="G323" s="76"/>
    </row>
    <row r="324" spans="1:7" ht="21.75">
      <c r="A324" s="77" t="s">
        <v>82</v>
      </c>
      <c r="B324" s="78">
        <v>5</v>
      </c>
      <c r="C324" s="79">
        <v>80031</v>
      </c>
      <c r="D324" s="79">
        <v>402656.4</v>
      </c>
      <c r="E324" s="79">
        <v>80031</v>
      </c>
      <c r="F324" s="79">
        <v>402656.4</v>
      </c>
      <c r="G324" s="79"/>
    </row>
    <row r="325" spans="1:7" ht="21.75">
      <c r="A325" s="77" t="s">
        <v>59</v>
      </c>
      <c r="B325" s="78"/>
      <c r="C325" s="91"/>
      <c r="D325" s="91"/>
      <c r="E325" s="91"/>
      <c r="F325" s="91"/>
      <c r="G325" s="79"/>
    </row>
    <row r="326" spans="1:7" ht="21.75">
      <c r="A326" s="87" t="s">
        <v>60</v>
      </c>
      <c r="B326" s="88">
        <v>2</v>
      </c>
      <c r="C326" s="89">
        <v>46273.81</v>
      </c>
      <c r="D326" s="89">
        <v>125036.35</v>
      </c>
      <c r="E326" s="89">
        <v>46273.81</v>
      </c>
      <c r="F326" s="89">
        <v>125036.35</v>
      </c>
      <c r="G326" s="89"/>
    </row>
    <row r="327" spans="1:7" ht="21.75">
      <c r="A327" s="110" t="s">
        <v>61</v>
      </c>
      <c r="B327" s="106">
        <f>SUM(B320:B326)</f>
        <v>7</v>
      </c>
      <c r="C327" s="86">
        <f>SUM(C324:C326)</f>
        <v>126304.81</v>
      </c>
      <c r="D327" s="86">
        <f>SUM(D324:D326)</f>
        <v>527692.75</v>
      </c>
      <c r="E327" s="86">
        <f>SUM(E324:E326)</f>
        <v>126304.81</v>
      </c>
      <c r="F327" s="86">
        <f>SUM(F324:F326)</f>
        <v>527692.75</v>
      </c>
      <c r="G327" s="86"/>
    </row>
    <row r="328" spans="1:7" ht="21.75">
      <c r="A328" s="87" t="s">
        <v>115</v>
      </c>
      <c r="B328" s="88"/>
      <c r="C328" s="89"/>
      <c r="D328" s="89"/>
      <c r="E328" s="89"/>
      <c r="F328" s="89"/>
      <c r="G328" s="89"/>
    </row>
    <row r="329" spans="1:7" ht="21.75">
      <c r="A329" s="107" t="s">
        <v>62</v>
      </c>
      <c r="B329" s="108">
        <v>3</v>
      </c>
      <c r="C329" s="109">
        <v>52977</v>
      </c>
      <c r="D329" s="109">
        <v>747717.19</v>
      </c>
      <c r="E329" s="109">
        <v>52977</v>
      </c>
      <c r="F329" s="91">
        <v>747717.19</v>
      </c>
      <c r="G329" s="79"/>
    </row>
    <row r="330" spans="1:7" ht="21.75">
      <c r="A330" s="77" t="s">
        <v>63</v>
      </c>
      <c r="B330" s="122"/>
      <c r="C330" s="109">
        <v>0</v>
      </c>
      <c r="D330" s="109">
        <v>135600</v>
      </c>
      <c r="E330" s="109">
        <v>0</v>
      </c>
      <c r="F330" s="91">
        <v>135600</v>
      </c>
      <c r="G330" s="79"/>
    </row>
    <row r="331" spans="1:7" ht="21.75">
      <c r="A331" s="77" t="s">
        <v>101</v>
      </c>
      <c r="B331" s="78">
        <v>182</v>
      </c>
      <c r="C331" s="79">
        <v>11200</v>
      </c>
      <c r="D331" s="79">
        <v>31330</v>
      </c>
      <c r="E331" s="79">
        <v>11200</v>
      </c>
      <c r="F331" s="79">
        <v>31330</v>
      </c>
      <c r="G331" s="79"/>
    </row>
    <row r="332" spans="1:7" ht="21.75">
      <c r="A332" s="77" t="s">
        <v>227</v>
      </c>
      <c r="B332" s="72">
        <v>3</v>
      </c>
      <c r="C332" s="94">
        <v>28066.24</v>
      </c>
      <c r="D332" s="94">
        <v>114670.66</v>
      </c>
      <c r="E332" s="94">
        <v>28066.24</v>
      </c>
      <c r="F332" s="94">
        <v>114670.66</v>
      </c>
      <c r="G332" s="94"/>
    </row>
    <row r="333" spans="1:7" ht="21.75">
      <c r="A333" s="110" t="s">
        <v>66</v>
      </c>
      <c r="B333" s="72">
        <f>SUM(B329:B332)</f>
        <v>188</v>
      </c>
      <c r="C333" s="94">
        <f>SUM(C328:C332)</f>
        <v>92243.24</v>
      </c>
      <c r="D333" s="94">
        <f>SUM(D328:D332)</f>
        <v>1029317.85</v>
      </c>
      <c r="E333" s="94">
        <f>SUM(E328:E332)</f>
        <v>92243.24</v>
      </c>
      <c r="F333" s="94">
        <f>SUM(F328:F332)</f>
        <v>1029317.85</v>
      </c>
      <c r="G333" s="94"/>
    </row>
    <row r="334" spans="1:7" ht="21.75">
      <c r="A334" s="110" t="s">
        <v>67</v>
      </c>
      <c r="B334" s="111">
        <f aca="true" t="shared" si="7" ref="B334:G334">SUM(B286+B317+B327+B333)</f>
        <v>6247</v>
      </c>
      <c r="C334" s="70">
        <f t="shared" si="7"/>
        <v>24652531.839999996</v>
      </c>
      <c r="D334" s="70">
        <f t="shared" si="7"/>
        <v>44530188.25</v>
      </c>
      <c r="E334" s="70">
        <f t="shared" si="7"/>
        <v>24674126.2</v>
      </c>
      <c r="F334" s="70">
        <f t="shared" si="7"/>
        <v>44701468.25</v>
      </c>
      <c r="G334" s="70">
        <f t="shared" si="7"/>
        <v>98220</v>
      </c>
    </row>
    <row r="335" spans="1:7" ht="21.75">
      <c r="A335" s="110" t="s">
        <v>174</v>
      </c>
      <c r="B335" s="106"/>
      <c r="C335" s="86">
        <v>17893.77</v>
      </c>
      <c r="D335" s="86">
        <v>30145.65</v>
      </c>
      <c r="E335" s="86">
        <v>17893.77</v>
      </c>
      <c r="F335" s="86">
        <v>30145.65</v>
      </c>
      <c r="G335" s="86"/>
    </row>
    <row r="336" spans="1:7" ht="22.5" thickBot="1">
      <c r="A336" s="112" t="s">
        <v>69</v>
      </c>
      <c r="B336" s="113">
        <f>+B334</f>
        <v>6247</v>
      </c>
      <c r="C336" s="114">
        <f>C334-C335</f>
        <v>24634638.069999997</v>
      </c>
      <c r="D336" s="114">
        <f>D334-D335</f>
        <v>44500042.6</v>
      </c>
      <c r="E336" s="114">
        <f>E334-E335</f>
        <v>24656232.43</v>
      </c>
      <c r="F336" s="114">
        <f>F334-F335</f>
        <v>44671322.6</v>
      </c>
      <c r="G336" s="114">
        <f>G334-G335</f>
        <v>98220</v>
      </c>
    </row>
    <row r="337" spans="1:7" ht="22.5" thickTop="1">
      <c r="A337" s="95"/>
      <c r="B337" s="115"/>
      <c r="C337" s="97"/>
      <c r="D337" s="97"/>
      <c r="E337" s="97"/>
      <c r="F337" s="97"/>
      <c r="G337" s="97"/>
    </row>
    <row r="338" spans="1:7" ht="21.75">
      <c r="A338" s="95"/>
      <c r="B338" s="115"/>
      <c r="C338" s="97"/>
      <c r="D338" s="97"/>
      <c r="E338" s="97"/>
      <c r="F338" s="97"/>
      <c r="G338" s="97"/>
    </row>
    <row r="339" spans="1:7" ht="21.75">
      <c r="A339" s="64" t="s">
        <v>285</v>
      </c>
      <c r="B339" s="115"/>
      <c r="C339" s="97"/>
      <c r="D339" s="97" t="s">
        <v>12</v>
      </c>
      <c r="E339" s="97"/>
      <c r="F339" s="97"/>
      <c r="G339" s="97"/>
    </row>
    <row r="340" spans="1:7" ht="21.75">
      <c r="A340" s="64" t="s">
        <v>286</v>
      </c>
      <c r="B340" s="66"/>
      <c r="C340" s="67"/>
      <c r="D340" s="97" t="s">
        <v>13</v>
      </c>
      <c r="E340" s="97"/>
      <c r="F340" s="97"/>
      <c r="G340" s="97"/>
    </row>
    <row r="341" spans="1:7" ht="21.75">
      <c r="A341" s="64" t="s">
        <v>287</v>
      </c>
      <c r="B341" s="66"/>
      <c r="C341" s="67"/>
      <c r="D341" s="97" t="s">
        <v>11</v>
      </c>
      <c r="E341" s="97"/>
      <c r="F341" s="97"/>
      <c r="G341" s="97"/>
    </row>
    <row r="342" spans="1:7" ht="21.75">
      <c r="A342" s="64"/>
      <c r="B342" s="66"/>
      <c r="C342" s="67"/>
      <c r="D342" s="97" t="s">
        <v>10</v>
      </c>
      <c r="E342" s="97"/>
      <c r="F342" s="97"/>
      <c r="G342" s="97"/>
    </row>
    <row r="343" spans="1:7" ht="21.75">
      <c r="A343" s="64"/>
      <c r="B343" s="66"/>
      <c r="C343" s="67"/>
      <c r="D343" s="97"/>
      <c r="E343" s="97"/>
      <c r="F343" s="97"/>
      <c r="G343" s="97"/>
    </row>
    <row r="344" spans="1:7" ht="23.25">
      <c r="A344" s="145" t="s">
        <v>58</v>
      </c>
      <c r="B344" s="145"/>
      <c r="C344" s="145"/>
      <c r="D344" s="145"/>
      <c r="E344" s="145"/>
      <c r="F344" s="145"/>
      <c r="G344" s="145"/>
    </row>
    <row r="345" spans="1:7" ht="23.25">
      <c r="A345" s="145" t="s">
        <v>288</v>
      </c>
      <c r="B345" s="145"/>
      <c r="C345" s="145"/>
      <c r="D345" s="145"/>
      <c r="E345" s="145"/>
      <c r="F345" s="145"/>
      <c r="G345" s="145"/>
    </row>
    <row r="346" spans="1:7" ht="21">
      <c r="A346" s="3"/>
      <c r="B346" s="18"/>
      <c r="C346" s="4"/>
      <c r="D346" s="4"/>
      <c r="E346" s="4"/>
      <c r="F346" s="4"/>
      <c r="G346" s="4"/>
    </row>
    <row r="347" spans="1:7" ht="21.75">
      <c r="A347" s="68"/>
      <c r="B347" s="69" t="s">
        <v>78</v>
      </c>
      <c r="C347" s="148" t="s">
        <v>31</v>
      </c>
      <c r="D347" s="149"/>
      <c r="E347" s="148" t="s">
        <v>32</v>
      </c>
      <c r="F347" s="149"/>
      <c r="G347" s="71" t="s">
        <v>33</v>
      </c>
    </row>
    <row r="348" spans="1:7" ht="21.75">
      <c r="A348" s="72" t="s">
        <v>35</v>
      </c>
      <c r="B348" s="72" t="s">
        <v>79</v>
      </c>
      <c r="C348" s="73" t="s">
        <v>9</v>
      </c>
      <c r="D348" s="73" t="s">
        <v>36</v>
      </c>
      <c r="E348" s="73" t="s">
        <v>9</v>
      </c>
      <c r="F348" s="73" t="s">
        <v>36</v>
      </c>
      <c r="G348" s="73" t="s">
        <v>34</v>
      </c>
    </row>
    <row r="349" spans="1:7" ht="21.75">
      <c r="A349" s="74" t="s">
        <v>108</v>
      </c>
      <c r="B349" s="75"/>
      <c r="C349" s="76"/>
      <c r="D349" s="76"/>
      <c r="E349" s="76"/>
      <c r="F349" s="76"/>
      <c r="G349" s="76"/>
    </row>
    <row r="350" spans="1:7" ht="21.75">
      <c r="A350" s="77" t="s">
        <v>37</v>
      </c>
      <c r="B350" s="78">
        <v>759</v>
      </c>
      <c r="C350" s="79">
        <v>38491340.82</v>
      </c>
      <c r="D350" s="79">
        <v>69368590.99</v>
      </c>
      <c r="E350" s="79">
        <v>38574080.82</v>
      </c>
      <c r="F350" s="79">
        <v>69625490.99</v>
      </c>
      <c r="G350" s="79">
        <v>12600</v>
      </c>
    </row>
    <row r="351" spans="1:7" ht="21.75">
      <c r="A351" s="77" t="s">
        <v>39</v>
      </c>
      <c r="B351" s="80">
        <v>546</v>
      </c>
      <c r="C351" s="79">
        <v>360606.95</v>
      </c>
      <c r="D351" s="79">
        <v>963465.65</v>
      </c>
      <c r="E351" s="79">
        <v>359893.31</v>
      </c>
      <c r="F351" s="79">
        <v>962752.01</v>
      </c>
      <c r="G351" s="79">
        <v>713.64</v>
      </c>
    </row>
    <row r="352" spans="1:7" ht="21.75">
      <c r="A352" s="77" t="s">
        <v>41</v>
      </c>
      <c r="B352" s="78">
        <v>803</v>
      </c>
      <c r="C352" s="79">
        <v>5079632.6</v>
      </c>
      <c r="D352" s="79">
        <v>10277290.08</v>
      </c>
      <c r="E352" s="79">
        <v>5029887.6</v>
      </c>
      <c r="F352" s="79">
        <v>10224665.08</v>
      </c>
      <c r="G352" s="79">
        <v>52625</v>
      </c>
    </row>
    <row r="353" spans="1:7" ht="21.75">
      <c r="A353" s="77" t="s">
        <v>271</v>
      </c>
      <c r="B353" s="92">
        <v>7</v>
      </c>
      <c r="C353" s="130">
        <v>105902.92</v>
      </c>
      <c r="D353" s="130">
        <v>684637.22</v>
      </c>
      <c r="E353" s="130">
        <v>105902.92</v>
      </c>
      <c r="F353" s="130">
        <v>684637.22</v>
      </c>
      <c r="G353" s="130"/>
    </row>
    <row r="354" spans="1:7" ht="21.75">
      <c r="A354" s="110" t="s">
        <v>44</v>
      </c>
      <c r="B354" s="85">
        <f>SUM(B350:B353)</f>
        <v>2115</v>
      </c>
      <c r="C354" s="86">
        <f>SUM(C350:C353)</f>
        <v>44037483.29000001</v>
      </c>
      <c r="D354" s="86">
        <f>SUM(D350:D353)</f>
        <v>81293983.94</v>
      </c>
      <c r="E354" s="86">
        <f>SUM(E350:E353)</f>
        <v>44069764.650000006</v>
      </c>
      <c r="F354" s="86">
        <f>SUM(F350:F353)</f>
        <v>81497545.3</v>
      </c>
      <c r="G354" s="86">
        <f>SUM(G350:G352)</f>
        <v>65938.64</v>
      </c>
    </row>
    <row r="355" spans="1:7" ht="21.75">
      <c r="A355" s="87" t="s">
        <v>109</v>
      </c>
      <c r="B355" s="88"/>
      <c r="C355" s="89"/>
      <c r="D355" s="89"/>
      <c r="E355" s="89"/>
      <c r="F355" s="89"/>
      <c r="G355" s="89"/>
    </row>
    <row r="356" spans="1:7" ht="21.75">
      <c r="A356" s="90" t="s">
        <v>81</v>
      </c>
      <c r="B356" s="78"/>
      <c r="C356" s="79"/>
      <c r="D356" s="79"/>
      <c r="E356" s="79"/>
      <c r="F356" s="79"/>
      <c r="G356" s="79"/>
    </row>
    <row r="357" spans="1:7" ht="21.75">
      <c r="A357" s="77" t="s">
        <v>110</v>
      </c>
      <c r="B357" s="78"/>
      <c r="C357" s="79"/>
      <c r="D357" s="79"/>
      <c r="E357" s="79"/>
      <c r="F357" s="79"/>
      <c r="G357" s="79"/>
    </row>
    <row r="358" spans="1:7" ht="21.75">
      <c r="A358" s="77" t="s">
        <v>45</v>
      </c>
      <c r="B358" s="80">
        <v>1808</v>
      </c>
      <c r="C358" s="79">
        <v>612200</v>
      </c>
      <c r="D358" s="79">
        <v>3730540</v>
      </c>
      <c r="E358" s="79">
        <v>612200</v>
      </c>
      <c r="F358" s="79">
        <v>3730540</v>
      </c>
      <c r="G358" s="79"/>
    </row>
    <row r="359" spans="1:7" ht="21.75">
      <c r="A359" s="77" t="s">
        <v>46</v>
      </c>
      <c r="B359" s="78">
        <v>124</v>
      </c>
      <c r="C359" s="79">
        <v>38000</v>
      </c>
      <c r="D359" s="79">
        <v>268500</v>
      </c>
      <c r="E359" s="79">
        <v>38000</v>
      </c>
      <c r="F359" s="79">
        <v>268500</v>
      </c>
      <c r="G359" s="79"/>
    </row>
    <row r="360" spans="1:7" ht="21.75">
      <c r="A360" s="77" t="s">
        <v>99</v>
      </c>
      <c r="B360" s="78"/>
      <c r="C360" s="79"/>
      <c r="D360" s="79"/>
      <c r="E360" s="79"/>
      <c r="F360" s="79"/>
      <c r="G360" s="79"/>
    </row>
    <row r="361" spans="1:7" ht="21.75">
      <c r="A361" s="77" t="s">
        <v>100</v>
      </c>
      <c r="B361" s="78">
        <v>7</v>
      </c>
      <c r="C361" s="79">
        <v>10500</v>
      </c>
      <c r="D361" s="79">
        <v>213500</v>
      </c>
      <c r="E361" s="79">
        <v>10500</v>
      </c>
      <c r="F361" s="79">
        <v>213500</v>
      </c>
      <c r="G361" s="79"/>
    </row>
    <row r="362" spans="1:7" ht="21.75">
      <c r="A362" s="77" t="s">
        <v>107</v>
      </c>
      <c r="B362" s="78">
        <v>13</v>
      </c>
      <c r="C362" s="79">
        <v>4243.5</v>
      </c>
      <c r="D362" s="79">
        <v>71774.5</v>
      </c>
      <c r="E362" s="79">
        <v>4243.5</v>
      </c>
      <c r="F362" s="79">
        <v>71774.5</v>
      </c>
      <c r="G362" s="79"/>
    </row>
    <row r="363" spans="1:7" ht="21.75">
      <c r="A363" s="77" t="s">
        <v>48</v>
      </c>
      <c r="B363" s="78"/>
      <c r="C363" s="79"/>
      <c r="D363" s="79"/>
      <c r="E363" s="79"/>
      <c r="F363" s="79"/>
      <c r="G363" s="79"/>
    </row>
    <row r="364" spans="1:7" ht="21.75">
      <c r="A364" s="77" t="s">
        <v>49</v>
      </c>
      <c r="B364" s="80">
        <v>1327</v>
      </c>
      <c r="C364" s="79">
        <v>119300</v>
      </c>
      <c r="D364" s="79">
        <v>585380</v>
      </c>
      <c r="E364" s="79">
        <v>119300</v>
      </c>
      <c r="F364" s="79">
        <v>585380</v>
      </c>
      <c r="G364" s="79"/>
    </row>
    <row r="365" spans="1:7" ht="21.75">
      <c r="A365" s="77" t="s">
        <v>116</v>
      </c>
      <c r="B365" s="78">
        <v>33</v>
      </c>
      <c r="C365" s="79">
        <v>1350</v>
      </c>
      <c r="D365" s="79">
        <v>6590</v>
      </c>
      <c r="E365" s="79">
        <v>1350</v>
      </c>
      <c r="F365" s="79">
        <v>6590</v>
      </c>
      <c r="G365" s="79"/>
    </row>
    <row r="366" spans="1:7" ht="21.75">
      <c r="A366" s="77" t="s">
        <v>111</v>
      </c>
      <c r="B366" s="78"/>
      <c r="C366" s="79"/>
      <c r="D366" s="79"/>
      <c r="E366" s="79"/>
      <c r="F366" s="79"/>
      <c r="G366" s="79"/>
    </row>
    <row r="367" spans="1:7" ht="21.75">
      <c r="A367" s="77" t="s">
        <v>50</v>
      </c>
      <c r="B367" s="78"/>
      <c r="C367" s="79"/>
      <c r="D367" s="79"/>
      <c r="E367" s="79"/>
      <c r="F367" s="79"/>
      <c r="G367" s="79"/>
    </row>
    <row r="368" spans="1:7" ht="21.75">
      <c r="A368" s="77" t="s">
        <v>51</v>
      </c>
      <c r="B368" s="78">
        <v>30</v>
      </c>
      <c r="C368" s="79">
        <v>55550</v>
      </c>
      <c r="D368" s="79">
        <v>675884</v>
      </c>
      <c r="E368" s="79">
        <v>55550</v>
      </c>
      <c r="F368" s="79">
        <v>675884</v>
      </c>
      <c r="G368" s="79"/>
    </row>
    <row r="369" spans="1:7" ht="21.75">
      <c r="A369" s="77" t="s">
        <v>52</v>
      </c>
      <c r="B369" s="78"/>
      <c r="C369" s="79"/>
      <c r="D369" s="79"/>
      <c r="E369" s="79"/>
      <c r="F369" s="79"/>
      <c r="G369" s="79"/>
    </row>
    <row r="370" spans="1:7" ht="21.75">
      <c r="A370" s="77" t="s">
        <v>53</v>
      </c>
      <c r="B370" s="78">
        <v>7</v>
      </c>
      <c r="C370" s="79">
        <v>15045</v>
      </c>
      <c r="D370" s="79">
        <v>123960</v>
      </c>
      <c r="E370" s="79">
        <v>15045</v>
      </c>
      <c r="F370" s="79">
        <v>123960</v>
      </c>
      <c r="G370" s="79"/>
    </row>
    <row r="371" spans="1:7" ht="21.75">
      <c r="A371" s="77" t="s">
        <v>91</v>
      </c>
      <c r="B371" s="78"/>
      <c r="C371" s="79"/>
      <c r="D371" s="79"/>
      <c r="E371" s="79"/>
      <c r="F371" s="79"/>
      <c r="G371" s="79"/>
    </row>
    <row r="372" spans="1:7" ht="21.75">
      <c r="A372" s="77" t="s">
        <v>92</v>
      </c>
      <c r="B372" s="78">
        <v>27</v>
      </c>
      <c r="C372" s="79">
        <v>13710</v>
      </c>
      <c r="D372" s="79">
        <v>65935</v>
      </c>
      <c r="E372" s="79">
        <v>13380</v>
      </c>
      <c r="F372" s="79">
        <v>65605</v>
      </c>
      <c r="G372" s="79">
        <v>330</v>
      </c>
    </row>
    <row r="373" spans="1:7" ht="21.75">
      <c r="A373" s="77" t="s">
        <v>54</v>
      </c>
      <c r="B373" s="78">
        <v>6</v>
      </c>
      <c r="C373" s="79">
        <v>125</v>
      </c>
      <c r="D373" s="79">
        <v>615</v>
      </c>
      <c r="E373" s="79">
        <v>125</v>
      </c>
      <c r="F373" s="79">
        <v>615</v>
      </c>
      <c r="G373" s="79"/>
    </row>
    <row r="374" spans="1:7" ht="21.75">
      <c r="A374" s="77" t="s">
        <v>86</v>
      </c>
      <c r="B374" s="78"/>
      <c r="C374" s="91">
        <v>0</v>
      </c>
      <c r="D374" s="79">
        <v>37500</v>
      </c>
      <c r="E374" s="91">
        <v>0</v>
      </c>
      <c r="F374" s="79">
        <v>37500</v>
      </c>
      <c r="G374" s="79"/>
    </row>
    <row r="375" spans="1:7" ht="21.75">
      <c r="A375" s="77" t="s">
        <v>87</v>
      </c>
      <c r="B375" s="78">
        <v>1</v>
      </c>
      <c r="C375" s="91">
        <v>2000</v>
      </c>
      <c r="D375" s="79">
        <v>14000</v>
      </c>
      <c r="E375" s="91">
        <v>2000</v>
      </c>
      <c r="F375" s="79">
        <v>14000</v>
      </c>
      <c r="G375" s="79"/>
    </row>
    <row r="376" spans="1:7" ht="21.75">
      <c r="A376" s="77" t="s">
        <v>88</v>
      </c>
      <c r="B376" s="78"/>
      <c r="C376" s="79">
        <v>0</v>
      </c>
      <c r="D376" s="79">
        <v>0</v>
      </c>
      <c r="E376" s="79">
        <v>0</v>
      </c>
      <c r="F376" s="79">
        <v>0</v>
      </c>
      <c r="G376" s="79"/>
    </row>
    <row r="377" spans="1:7" ht="21.75">
      <c r="A377" s="77" t="s">
        <v>112</v>
      </c>
      <c r="B377" s="78"/>
      <c r="C377" s="79"/>
      <c r="D377" s="79"/>
      <c r="E377" s="79"/>
      <c r="F377" s="79"/>
      <c r="G377" s="79"/>
    </row>
    <row r="378" spans="1:7" ht="21.75">
      <c r="A378" s="77" t="s">
        <v>55</v>
      </c>
      <c r="B378" s="78">
        <v>546</v>
      </c>
      <c r="C378" s="79">
        <v>135434</v>
      </c>
      <c r="D378" s="79">
        <v>842066</v>
      </c>
      <c r="E378" s="79">
        <v>135434</v>
      </c>
      <c r="F378" s="79">
        <v>842066</v>
      </c>
      <c r="G378" s="79"/>
    </row>
    <row r="379" spans="1:7" ht="21.75">
      <c r="A379" s="77" t="s">
        <v>113</v>
      </c>
      <c r="B379" s="78"/>
      <c r="C379" s="79"/>
      <c r="D379" s="79"/>
      <c r="E379" s="79"/>
      <c r="F379" s="79"/>
      <c r="G379" s="79"/>
    </row>
    <row r="380" spans="1:7" ht="21.75">
      <c r="A380" s="77" t="s">
        <v>56</v>
      </c>
      <c r="B380" s="80">
        <v>830</v>
      </c>
      <c r="C380" s="79">
        <v>17250</v>
      </c>
      <c r="D380" s="79">
        <v>90240</v>
      </c>
      <c r="E380" s="79">
        <v>17250</v>
      </c>
      <c r="F380" s="79">
        <v>90240</v>
      </c>
      <c r="G380" s="79"/>
    </row>
    <row r="381" spans="1:7" ht="21.75">
      <c r="A381" s="77" t="s">
        <v>195</v>
      </c>
      <c r="B381" s="80">
        <v>1</v>
      </c>
      <c r="C381" s="79">
        <v>200</v>
      </c>
      <c r="D381" s="79">
        <v>200</v>
      </c>
      <c r="E381" s="79">
        <v>200</v>
      </c>
      <c r="F381" s="79">
        <v>200</v>
      </c>
      <c r="G381" s="79"/>
    </row>
    <row r="382" spans="1:7" ht="21.75">
      <c r="A382" s="77" t="s">
        <v>196</v>
      </c>
      <c r="B382" s="78"/>
      <c r="C382" s="91">
        <v>0</v>
      </c>
      <c r="D382" s="91">
        <v>0</v>
      </c>
      <c r="E382" s="91">
        <v>0</v>
      </c>
      <c r="F382" s="91">
        <v>0</v>
      </c>
      <c r="G382" s="79"/>
    </row>
    <row r="383" spans="1:7" ht="21.75">
      <c r="A383" s="77" t="s">
        <v>198</v>
      </c>
      <c r="B383" s="78"/>
      <c r="C383" s="79">
        <v>0</v>
      </c>
      <c r="D383" s="79">
        <v>0</v>
      </c>
      <c r="E383" s="79">
        <v>0</v>
      </c>
      <c r="F383" s="79">
        <v>0</v>
      </c>
      <c r="G383" s="79"/>
    </row>
    <row r="384" spans="1:7" ht="21.75">
      <c r="A384" s="77" t="s">
        <v>197</v>
      </c>
      <c r="B384" s="72"/>
      <c r="C384" s="94">
        <v>0</v>
      </c>
      <c r="D384" s="94">
        <v>14900</v>
      </c>
      <c r="E384" s="94">
        <v>0</v>
      </c>
      <c r="F384" s="94">
        <v>14900</v>
      </c>
      <c r="G384" s="94"/>
    </row>
    <row r="385" spans="1:7" ht="21.75">
      <c r="A385" s="54" t="s">
        <v>90</v>
      </c>
      <c r="B385" s="93">
        <f aca="true" t="shared" si="8" ref="B385:G385">SUM(B358:B384)</f>
        <v>4760</v>
      </c>
      <c r="C385" s="73">
        <f t="shared" si="8"/>
        <v>1024907.5</v>
      </c>
      <c r="D385" s="73">
        <f t="shared" si="8"/>
        <v>6741584.5</v>
      </c>
      <c r="E385" s="94">
        <f t="shared" si="8"/>
        <v>1024577.5</v>
      </c>
      <c r="F385" s="94">
        <f t="shared" si="8"/>
        <v>6741254.5</v>
      </c>
      <c r="G385" s="94">
        <f t="shared" si="8"/>
        <v>330</v>
      </c>
    </row>
    <row r="386" spans="1:7" ht="21.75">
      <c r="A386" s="131"/>
      <c r="B386" s="96"/>
      <c r="C386" s="132"/>
      <c r="D386" s="132"/>
      <c r="E386" s="97"/>
      <c r="F386" s="97"/>
      <c r="G386" s="97"/>
    </row>
    <row r="387" spans="1:7" ht="21.75">
      <c r="A387" s="147" t="s">
        <v>70</v>
      </c>
      <c r="B387" s="147"/>
      <c r="C387" s="147"/>
      <c r="D387" s="147"/>
      <c r="E387" s="147"/>
      <c r="F387" s="147"/>
      <c r="G387" s="147"/>
    </row>
    <row r="388" spans="1:7" ht="21.75">
      <c r="A388" s="98"/>
      <c r="B388" s="99"/>
      <c r="C388" s="100"/>
      <c r="D388" s="100"/>
      <c r="E388" s="100"/>
      <c r="F388" s="100"/>
      <c r="G388" s="101"/>
    </row>
    <row r="389" spans="1:7" ht="21.75">
      <c r="A389" s="68"/>
      <c r="B389" s="69" t="s">
        <v>78</v>
      </c>
      <c r="C389" s="148" t="s">
        <v>31</v>
      </c>
      <c r="D389" s="149"/>
      <c r="E389" s="148" t="s">
        <v>32</v>
      </c>
      <c r="F389" s="149"/>
      <c r="G389" s="102" t="s">
        <v>33</v>
      </c>
    </row>
    <row r="390" spans="1:7" ht="21.75">
      <c r="A390" s="72" t="s">
        <v>35</v>
      </c>
      <c r="B390" s="72" t="s">
        <v>79</v>
      </c>
      <c r="C390" s="73" t="s">
        <v>9</v>
      </c>
      <c r="D390" s="73" t="s">
        <v>36</v>
      </c>
      <c r="E390" s="73" t="s">
        <v>9</v>
      </c>
      <c r="F390" s="73" t="s">
        <v>36</v>
      </c>
      <c r="G390" s="73" t="s">
        <v>34</v>
      </c>
    </row>
    <row r="391" spans="1:7" ht="21.75">
      <c r="A391" s="74" t="s">
        <v>114</v>
      </c>
      <c r="B391" s="75"/>
      <c r="C391" s="76"/>
      <c r="D391" s="76"/>
      <c r="E391" s="76"/>
      <c r="F391" s="76"/>
      <c r="G391" s="76"/>
    </row>
    <row r="392" spans="1:7" ht="21.75">
      <c r="A392" s="77" t="s">
        <v>82</v>
      </c>
      <c r="B392" s="78">
        <v>5</v>
      </c>
      <c r="C392" s="79">
        <v>80031</v>
      </c>
      <c r="D392" s="79">
        <v>482687.4</v>
      </c>
      <c r="E392" s="79">
        <v>80031</v>
      </c>
      <c r="F392" s="79">
        <v>482687.4</v>
      </c>
      <c r="G392" s="79"/>
    </row>
    <row r="393" spans="1:7" ht="21.75">
      <c r="A393" s="77" t="s">
        <v>59</v>
      </c>
      <c r="B393" s="78"/>
      <c r="C393" s="91"/>
      <c r="D393" s="91"/>
      <c r="E393" s="91"/>
      <c r="F393" s="91"/>
      <c r="G393" s="79"/>
    </row>
    <row r="394" spans="1:7" ht="21.75">
      <c r="A394" s="87" t="s">
        <v>60</v>
      </c>
      <c r="B394" s="88"/>
      <c r="C394" s="89">
        <v>0</v>
      </c>
      <c r="D394" s="89">
        <v>125036.35</v>
      </c>
      <c r="E394" s="89">
        <v>0</v>
      </c>
      <c r="F394" s="89">
        <v>125036.35</v>
      </c>
      <c r="G394" s="89"/>
    </row>
    <row r="395" spans="1:7" ht="21.75">
      <c r="A395" s="110" t="s">
        <v>61</v>
      </c>
      <c r="B395" s="106">
        <f>SUM(B388:B394)</f>
        <v>5</v>
      </c>
      <c r="C395" s="86">
        <f>SUM(C392:C394)</f>
        <v>80031</v>
      </c>
      <c r="D395" s="86">
        <f>SUM(D392:D394)</f>
        <v>607723.75</v>
      </c>
      <c r="E395" s="86">
        <f>SUM(E392:E394)</f>
        <v>80031</v>
      </c>
      <c r="F395" s="86">
        <f>SUM(F392:F394)</f>
        <v>607723.75</v>
      </c>
      <c r="G395" s="86"/>
    </row>
    <row r="396" spans="1:7" ht="21.75">
      <c r="A396" s="87" t="s">
        <v>115</v>
      </c>
      <c r="B396" s="88"/>
      <c r="C396" s="89"/>
      <c r="D396" s="89"/>
      <c r="E396" s="89"/>
      <c r="F396" s="89"/>
      <c r="G396" s="89"/>
    </row>
    <row r="397" spans="1:7" ht="21.75">
      <c r="A397" s="107" t="s">
        <v>62</v>
      </c>
      <c r="B397" s="108">
        <v>2</v>
      </c>
      <c r="C397" s="109">
        <v>500</v>
      </c>
      <c r="D397" s="109">
        <v>748217.19</v>
      </c>
      <c r="E397" s="109">
        <v>500</v>
      </c>
      <c r="F397" s="91">
        <v>748217.19</v>
      </c>
      <c r="G397" s="79"/>
    </row>
    <row r="398" spans="1:7" ht="21.75">
      <c r="A398" s="77" t="s">
        <v>63</v>
      </c>
      <c r="B398" s="122"/>
      <c r="C398" s="109">
        <v>0</v>
      </c>
      <c r="D398" s="109">
        <v>135600</v>
      </c>
      <c r="E398" s="109">
        <v>0</v>
      </c>
      <c r="F398" s="91">
        <v>135600</v>
      </c>
      <c r="G398" s="79"/>
    </row>
    <row r="399" spans="1:7" ht="21.75">
      <c r="A399" s="77" t="s">
        <v>101</v>
      </c>
      <c r="B399" s="78">
        <v>176</v>
      </c>
      <c r="C399" s="79">
        <v>6390.84</v>
      </c>
      <c r="D399" s="79">
        <v>37720.84</v>
      </c>
      <c r="E399" s="79">
        <v>6390.84</v>
      </c>
      <c r="F399" s="79">
        <v>37720.84</v>
      </c>
      <c r="G399" s="79"/>
    </row>
    <row r="400" spans="1:7" ht="21.75">
      <c r="A400" s="77" t="s">
        <v>227</v>
      </c>
      <c r="B400" s="72">
        <v>3</v>
      </c>
      <c r="C400" s="94">
        <v>26066.6</v>
      </c>
      <c r="D400" s="94">
        <v>140737.26</v>
      </c>
      <c r="E400" s="94">
        <v>26066.6</v>
      </c>
      <c r="F400" s="94">
        <v>140737.26</v>
      </c>
      <c r="G400" s="94"/>
    </row>
    <row r="401" spans="1:7" ht="21.75">
      <c r="A401" s="110" t="s">
        <v>66</v>
      </c>
      <c r="B401" s="72">
        <f>SUM(B397:B400)</f>
        <v>181</v>
      </c>
      <c r="C401" s="94">
        <f>SUM(C396:C400)</f>
        <v>32957.44</v>
      </c>
      <c r="D401" s="94">
        <f>SUM(D396:D400)</f>
        <v>1062275.29</v>
      </c>
      <c r="E401" s="94">
        <f>SUM(E396:E400)</f>
        <v>32957.44</v>
      </c>
      <c r="F401" s="94">
        <f>SUM(F396:F400)</f>
        <v>1062275.29</v>
      </c>
      <c r="G401" s="94"/>
    </row>
    <row r="402" spans="1:7" ht="21.75">
      <c r="A402" s="110" t="s">
        <v>67</v>
      </c>
      <c r="B402" s="111">
        <f aca="true" t="shared" si="9" ref="B402:G402">SUM(B354+B385+B395+B401)</f>
        <v>7061</v>
      </c>
      <c r="C402" s="70">
        <f t="shared" si="9"/>
        <v>45175379.230000004</v>
      </c>
      <c r="D402" s="70">
        <f t="shared" si="9"/>
        <v>89705567.48</v>
      </c>
      <c r="E402" s="70">
        <f t="shared" si="9"/>
        <v>45207330.59</v>
      </c>
      <c r="F402" s="70">
        <f t="shared" si="9"/>
        <v>89908798.84</v>
      </c>
      <c r="G402" s="70">
        <f t="shared" si="9"/>
        <v>66268.64</v>
      </c>
    </row>
    <row r="403" spans="1:7" ht="21.75">
      <c r="A403" s="110" t="s">
        <v>174</v>
      </c>
      <c r="B403" s="106"/>
      <c r="C403" s="86">
        <v>18031.45</v>
      </c>
      <c r="D403" s="86">
        <v>48177.1</v>
      </c>
      <c r="E403" s="86">
        <v>18031.45</v>
      </c>
      <c r="F403" s="86">
        <v>48177.1</v>
      </c>
      <c r="G403" s="86"/>
    </row>
    <row r="404" spans="1:7" ht="22.5" thickBot="1">
      <c r="A404" s="112" t="s">
        <v>69</v>
      </c>
      <c r="B404" s="113">
        <f>+B402</f>
        <v>7061</v>
      </c>
      <c r="C404" s="114">
        <f>C402-C403</f>
        <v>45157347.78</v>
      </c>
      <c r="D404" s="114">
        <f>D402-D403</f>
        <v>89657390.38000001</v>
      </c>
      <c r="E404" s="114">
        <f>E402-E403</f>
        <v>45189299.14</v>
      </c>
      <c r="F404" s="114">
        <f>F402-F403</f>
        <v>89860621.74000001</v>
      </c>
      <c r="G404" s="114">
        <f>G402-G403</f>
        <v>66268.64</v>
      </c>
    </row>
    <row r="405" spans="1:7" ht="22.5" thickTop="1">
      <c r="A405" s="95"/>
      <c r="B405" s="115"/>
      <c r="C405" s="97"/>
      <c r="D405" s="97"/>
      <c r="E405" s="97"/>
      <c r="F405" s="97"/>
      <c r="G405" s="97"/>
    </row>
    <row r="406" spans="1:7" ht="21.75">
      <c r="A406" s="95"/>
      <c r="B406" s="115"/>
      <c r="C406" s="97"/>
      <c r="D406" s="97"/>
      <c r="E406" s="97"/>
      <c r="F406" s="97"/>
      <c r="G406" s="97"/>
    </row>
    <row r="407" spans="1:7" ht="21.75">
      <c r="A407" s="64" t="s">
        <v>289</v>
      </c>
      <c r="B407" s="115"/>
      <c r="C407" s="97"/>
      <c r="D407" s="97" t="s">
        <v>12</v>
      </c>
      <c r="E407" s="97"/>
      <c r="F407" s="97"/>
      <c r="G407" s="97"/>
    </row>
    <row r="408" spans="1:7" ht="21.75">
      <c r="A408" s="64" t="s">
        <v>290</v>
      </c>
      <c r="B408" s="66"/>
      <c r="C408" s="67"/>
      <c r="D408" s="97" t="s">
        <v>13</v>
      </c>
      <c r="E408" s="97"/>
      <c r="F408" s="97"/>
      <c r="G408" s="97"/>
    </row>
    <row r="409" spans="1:7" ht="21.75">
      <c r="A409" s="64" t="s">
        <v>291</v>
      </c>
      <c r="B409" s="66"/>
      <c r="C409" s="67"/>
      <c r="D409" s="97" t="s">
        <v>11</v>
      </c>
      <c r="E409" s="97"/>
      <c r="F409" s="97"/>
      <c r="G409" s="97"/>
    </row>
    <row r="410" spans="1:7" ht="21.75">
      <c r="A410" s="64"/>
      <c r="B410" s="66"/>
      <c r="C410" s="67"/>
      <c r="D410" s="97" t="s">
        <v>10</v>
      </c>
      <c r="E410" s="97"/>
      <c r="F410" s="97"/>
      <c r="G410" s="97"/>
    </row>
    <row r="411" spans="1:7" ht="23.25">
      <c r="A411" s="145" t="s">
        <v>58</v>
      </c>
      <c r="B411" s="145"/>
      <c r="C411" s="145"/>
      <c r="D411" s="145"/>
      <c r="E411" s="145"/>
      <c r="F411" s="145"/>
      <c r="G411" s="145"/>
    </row>
    <row r="412" spans="1:7" ht="23.25">
      <c r="A412" s="145" t="s">
        <v>292</v>
      </c>
      <c r="B412" s="145"/>
      <c r="C412" s="145"/>
      <c r="D412" s="145"/>
      <c r="E412" s="145"/>
      <c r="F412" s="145"/>
      <c r="G412" s="145"/>
    </row>
    <row r="413" spans="1:7" ht="21">
      <c r="A413" s="3"/>
      <c r="B413" s="18"/>
      <c r="C413" s="4"/>
      <c r="D413" s="4"/>
      <c r="E413" s="4"/>
      <c r="F413" s="4"/>
      <c r="G413" s="4"/>
    </row>
    <row r="414" spans="1:7" ht="21.75">
      <c r="A414" s="68"/>
      <c r="B414" s="69" t="s">
        <v>78</v>
      </c>
      <c r="C414" s="148" t="s">
        <v>31</v>
      </c>
      <c r="D414" s="149"/>
      <c r="E414" s="148" t="s">
        <v>32</v>
      </c>
      <c r="F414" s="149"/>
      <c r="G414" s="71" t="s">
        <v>33</v>
      </c>
    </row>
    <row r="415" spans="1:7" ht="21.75">
      <c r="A415" s="72" t="s">
        <v>35</v>
      </c>
      <c r="B415" s="72" t="s">
        <v>79</v>
      </c>
      <c r="C415" s="73" t="s">
        <v>9</v>
      </c>
      <c r="D415" s="73" t="s">
        <v>36</v>
      </c>
      <c r="E415" s="73" t="s">
        <v>9</v>
      </c>
      <c r="F415" s="73" t="s">
        <v>36</v>
      </c>
      <c r="G415" s="73" t="s">
        <v>34</v>
      </c>
    </row>
    <row r="416" spans="1:7" ht="21.75">
      <c r="A416" s="74" t="s">
        <v>108</v>
      </c>
      <c r="B416" s="75"/>
      <c r="C416" s="76"/>
      <c r="D416" s="76"/>
      <c r="E416" s="76"/>
      <c r="F416" s="76"/>
      <c r="G416" s="76"/>
    </row>
    <row r="417" spans="1:7" ht="21.75">
      <c r="A417" s="77" t="s">
        <v>37</v>
      </c>
      <c r="B417" s="78">
        <v>387</v>
      </c>
      <c r="C417" s="79">
        <v>19836319.56</v>
      </c>
      <c r="D417" s="79">
        <v>89204910.55</v>
      </c>
      <c r="E417" s="79">
        <v>19902819.56</v>
      </c>
      <c r="F417" s="79">
        <v>89528310.55</v>
      </c>
      <c r="G417" s="79"/>
    </row>
    <row r="418" spans="1:7" ht="21.75">
      <c r="A418" s="77" t="s">
        <v>39</v>
      </c>
      <c r="B418" s="80">
        <v>494</v>
      </c>
      <c r="C418" s="79">
        <v>496585.9</v>
      </c>
      <c r="D418" s="79">
        <v>1460051.55</v>
      </c>
      <c r="E418" s="79">
        <v>497299.54</v>
      </c>
      <c r="F418" s="79">
        <v>1460051.55</v>
      </c>
      <c r="G418" s="79"/>
    </row>
    <row r="419" spans="1:7" ht="21.75">
      <c r="A419" s="77" t="s">
        <v>41</v>
      </c>
      <c r="B419" s="78">
        <v>327</v>
      </c>
      <c r="C419" s="79">
        <v>2153990.25</v>
      </c>
      <c r="D419" s="79">
        <v>12431280.33</v>
      </c>
      <c r="E419" s="79">
        <v>2203315.25</v>
      </c>
      <c r="F419" s="79">
        <v>12427980.33</v>
      </c>
      <c r="G419" s="79">
        <v>3300</v>
      </c>
    </row>
    <row r="420" spans="1:7" ht="21.75">
      <c r="A420" s="77" t="s">
        <v>271</v>
      </c>
      <c r="B420" s="92">
        <v>7</v>
      </c>
      <c r="C420" s="130">
        <v>117830.86</v>
      </c>
      <c r="D420" s="130">
        <v>802468.08</v>
      </c>
      <c r="E420" s="130">
        <v>117830.86</v>
      </c>
      <c r="F420" s="130">
        <v>802468.08</v>
      </c>
      <c r="G420" s="130"/>
    </row>
    <row r="421" spans="1:7" ht="21.75">
      <c r="A421" s="110" t="s">
        <v>44</v>
      </c>
      <c r="B421" s="85">
        <f>SUM(B417:B420)</f>
        <v>1215</v>
      </c>
      <c r="C421" s="86">
        <f>SUM(C417:C420)</f>
        <v>22604726.569999997</v>
      </c>
      <c r="D421" s="86">
        <f>SUM(D417:D420)</f>
        <v>103898710.50999999</v>
      </c>
      <c r="E421" s="86">
        <f>SUM(E417:E420)</f>
        <v>22721265.209999997</v>
      </c>
      <c r="F421" s="86">
        <f>SUM(F417:F420)</f>
        <v>104218810.50999999</v>
      </c>
      <c r="G421" s="86">
        <f>SUM(G417:G419)</f>
        <v>3300</v>
      </c>
    </row>
    <row r="422" spans="1:7" ht="21.75">
      <c r="A422" s="87" t="s">
        <v>109</v>
      </c>
      <c r="B422" s="88"/>
      <c r="C422" s="89"/>
      <c r="D422" s="89"/>
      <c r="E422" s="89"/>
      <c r="F422" s="89"/>
      <c r="G422" s="89"/>
    </row>
    <row r="423" spans="1:7" ht="21.75">
      <c r="A423" s="90" t="s">
        <v>81</v>
      </c>
      <c r="B423" s="78"/>
      <c r="C423" s="79"/>
      <c r="D423" s="79"/>
      <c r="E423" s="79"/>
      <c r="F423" s="79"/>
      <c r="G423" s="79"/>
    </row>
    <row r="424" spans="1:7" ht="21.75">
      <c r="A424" s="77" t="s">
        <v>110</v>
      </c>
      <c r="B424" s="78"/>
      <c r="C424" s="79"/>
      <c r="D424" s="79"/>
      <c r="E424" s="79"/>
      <c r="F424" s="79"/>
      <c r="G424" s="79"/>
    </row>
    <row r="425" spans="1:7" ht="21.75">
      <c r="A425" s="77" t="s">
        <v>45</v>
      </c>
      <c r="B425" s="80">
        <v>1767</v>
      </c>
      <c r="C425" s="79">
        <v>603070</v>
      </c>
      <c r="D425" s="79">
        <v>4333610</v>
      </c>
      <c r="E425" s="79">
        <v>603070</v>
      </c>
      <c r="F425" s="79">
        <v>4333610</v>
      </c>
      <c r="G425" s="79"/>
    </row>
    <row r="426" spans="1:7" ht="21.75">
      <c r="A426" s="77" t="s">
        <v>46</v>
      </c>
      <c r="B426" s="78">
        <v>105</v>
      </c>
      <c r="C426" s="79">
        <v>46000</v>
      </c>
      <c r="D426" s="79">
        <v>314500</v>
      </c>
      <c r="E426" s="79">
        <v>46000</v>
      </c>
      <c r="F426" s="79">
        <v>314500</v>
      </c>
      <c r="G426" s="79"/>
    </row>
    <row r="427" spans="1:7" ht="21.75">
      <c r="A427" s="77" t="s">
        <v>99</v>
      </c>
      <c r="B427" s="78"/>
      <c r="C427" s="79"/>
      <c r="D427" s="79"/>
      <c r="E427" s="79"/>
      <c r="F427" s="79"/>
      <c r="G427" s="79"/>
    </row>
    <row r="428" spans="1:7" ht="21.75">
      <c r="A428" s="77" t="s">
        <v>100</v>
      </c>
      <c r="B428" s="78">
        <v>5</v>
      </c>
      <c r="C428" s="79">
        <v>40000</v>
      </c>
      <c r="D428" s="79">
        <v>253500</v>
      </c>
      <c r="E428" s="79">
        <v>40000</v>
      </c>
      <c r="F428" s="79">
        <v>253500</v>
      </c>
      <c r="G428" s="79"/>
    </row>
    <row r="429" spans="1:7" ht="21.75">
      <c r="A429" s="77" t="s">
        <v>107</v>
      </c>
      <c r="B429" s="78">
        <v>3</v>
      </c>
      <c r="C429" s="79">
        <v>15135</v>
      </c>
      <c r="D429" s="79">
        <v>86909.5</v>
      </c>
      <c r="E429" s="79">
        <v>15135</v>
      </c>
      <c r="F429" s="79">
        <v>86909.5</v>
      </c>
      <c r="G429" s="79"/>
    </row>
    <row r="430" spans="1:7" ht="21.75">
      <c r="A430" s="77" t="s">
        <v>48</v>
      </c>
      <c r="B430" s="78"/>
      <c r="C430" s="79"/>
      <c r="D430" s="79"/>
      <c r="E430" s="79"/>
      <c r="F430" s="79"/>
      <c r="G430" s="79"/>
    </row>
    <row r="431" spans="1:7" ht="21.75">
      <c r="A431" s="77" t="s">
        <v>49</v>
      </c>
      <c r="B431" s="80">
        <v>1260</v>
      </c>
      <c r="C431" s="79">
        <v>110040</v>
      </c>
      <c r="D431" s="79">
        <v>695420</v>
      </c>
      <c r="E431" s="79">
        <v>110040</v>
      </c>
      <c r="F431" s="79">
        <v>695420</v>
      </c>
      <c r="G431" s="79"/>
    </row>
    <row r="432" spans="1:7" ht="21.75">
      <c r="A432" s="77" t="s">
        <v>116</v>
      </c>
      <c r="B432" s="78">
        <v>12</v>
      </c>
      <c r="C432" s="79">
        <v>420</v>
      </c>
      <c r="D432" s="79">
        <v>7010</v>
      </c>
      <c r="E432" s="79">
        <v>420</v>
      </c>
      <c r="F432" s="79">
        <v>7010</v>
      </c>
      <c r="G432" s="79"/>
    </row>
    <row r="433" spans="1:7" ht="21.75">
      <c r="A433" s="77" t="s">
        <v>111</v>
      </c>
      <c r="B433" s="78"/>
      <c r="C433" s="79"/>
      <c r="D433" s="79"/>
      <c r="E433" s="79"/>
      <c r="F433" s="79"/>
      <c r="G433" s="79"/>
    </row>
    <row r="434" spans="1:7" ht="21.75">
      <c r="A434" s="77" t="s">
        <v>50</v>
      </c>
      <c r="B434" s="78"/>
      <c r="C434" s="79"/>
      <c r="D434" s="79"/>
      <c r="E434" s="79"/>
      <c r="F434" s="79"/>
      <c r="G434" s="79"/>
    </row>
    <row r="435" spans="1:7" ht="21.75">
      <c r="A435" s="77" t="s">
        <v>51</v>
      </c>
      <c r="B435" s="78">
        <v>17</v>
      </c>
      <c r="C435" s="79">
        <v>43125</v>
      </c>
      <c r="D435" s="79">
        <v>719009</v>
      </c>
      <c r="E435" s="79">
        <v>43125</v>
      </c>
      <c r="F435" s="79">
        <v>719009</v>
      </c>
      <c r="G435" s="79"/>
    </row>
    <row r="436" spans="1:7" ht="21.75">
      <c r="A436" s="77" t="s">
        <v>52</v>
      </c>
      <c r="B436" s="78"/>
      <c r="C436" s="79"/>
      <c r="D436" s="79"/>
      <c r="E436" s="79"/>
      <c r="F436" s="79"/>
      <c r="G436" s="79"/>
    </row>
    <row r="437" spans="1:7" ht="21.75">
      <c r="A437" s="77" t="s">
        <v>53</v>
      </c>
      <c r="B437" s="78">
        <v>7</v>
      </c>
      <c r="C437" s="79">
        <v>13000</v>
      </c>
      <c r="D437" s="79">
        <v>136960</v>
      </c>
      <c r="E437" s="79">
        <v>13000</v>
      </c>
      <c r="F437" s="79">
        <v>136960</v>
      </c>
      <c r="G437" s="79"/>
    </row>
    <row r="438" spans="1:7" ht="21.75">
      <c r="A438" s="77" t="s">
        <v>91</v>
      </c>
      <c r="B438" s="78"/>
      <c r="C438" s="79"/>
      <c r="D438" s="79"/>
      <c r="E438" s="79"/>
      <c r="F438" s="79"/>
      <c r="G438" s="79"/>
    </row>
    <row r="439" spans="1:7" ht="21.75">
      <c r="A439" s="77" t="s">
        <v>92</v>
      </c>
      <c r="B439" s="78">
        <v>7</v>
      </c>
      <c r="C439" s="79">
        <v>3180</v>
      </c>
      <c r="D439" s="79">
        <v>69115</v>
      </c>
      <c r="E439" s="79">
        <v>3510</v>
      </c>
      <c r="F439" s="79">
        <v>69115</v>
      </c>
      <c r="G439" s="79"/>
    </row>
    <row r="440" spans="1:7" ht="21.75">
      <c r="A440" s="77" t="s">
        <v>54</v>
      </c>
      <c r="B440" s="78">
        <v>5</v>
      </c>
      <c r="C440" s="79">
        <v>50</v>
      </c>
      <c r="D440" s="79">
        <v>665</v>
      </c>
      <c r="E440" s="79">
        <v>50</v>
      </c>
      <c r="F440" s="79">
        <v>665</v>
      </c>
      <c r="G440" s="79"/>
    </row>
    <row r="441" spans="1:7" ht="21.75">
      <c r="A441" s="77" t="s">
        <v>86</v>
      </c>
      <c r="B441" s="78"/>
      <c r="C441" s="91">
        <v>0</v>
      </c>
      <c r="D441" s="79">
        <v>37500</v>
      </c>
      <c r="E441" s="91">
        <v>0</v>
      </c>
      <c r="F441" s="79">
        <v>37500</v>
      </c>
      <c r="G441" s="79"/>
    </row>
    <row r="442" spans="1:7" ht="21.75">
      <c r="A442" s="77" t="s">
        <v>87</v>
      </c>
      <c r="B442" s="78"/>
      <c r="C442" s="91">
        <v>0</v>
      </c>
      <c r="D442" s="79">
        <v>14000</v>
      </c>
      <c r="E442" s="91">
        <v>0</v>
      </c>
      <c r="F442" s="79">
        <v>14000</v>
      </c>
      <c r="G442" s="79"/>
    </row>
    <row r="443" spans="1:7" ht="21.75">
      <c r="A443" s="77" t="s">
        <v>88</v>
      </c>
      <c r="B443" s="78"/>
      <c r="C443" s="79">
        <v>0</v>
      </c>
      <c r="D443" s="79">
        <v>0</v>
      </c>
      <c r="E443" s="79">
        <v>0</v>
      </c>
      <c r="F443" s="79">
        <v>0</v>
      </c>
      <c r="G443" s="79"/>
    </row>
    <row r="444" spans="1:7" ht="21.75">
      <c r="A444" s="77" t="s">
        <v>112</v>
      </c>
      <c r="B444" s="78"/>
      <c r="C444" s="79"/>
      <c r="D444" s="79"/>
      <c r="E444" s="79"/>
      <c r="F444" s="79"/>
      <c r="G444" s="79"/>
    </row>
    <row r="445" spans="1:7" ht="21.75">
      <c r="A445" s="77" t="s">
        <v>55</v>
      </c>
      <c r="B445" s="78">
        <v>428</v>
      </c>
      <c r="C445" s="79">
        <v>110540</v>
      </c>
      <c r="D445" s="79">
        <v>952606</v>
      </c>
      <c r="E445" s="79">
        <v>110540</v>
      </c>
      <c r="F445" s="79">
        <v>952606</v>
      </c>
      <c r="G445" s="79"/>
    </row>
    <row r="446" spans="1:7" ht="21.75">
      <c r="A446" s="77" t="s">
        <v>113</v>
      </c>
      <c r="B446" s="78"/>
      <c r="C446" s="79"/>
      <c r="D446" s="79"/>
      <c r="E446" s="79"/>
      <c r="F446" s="79"/>
      <c r="G446" s="79"/>
    </row>
    <row r="447" spans="1:7" ht="21.75">
      <c r="A447" s="77" t="s">
        <v>56</v>
      </c>
      <c r="B447" s="80">
        <v>768</v>
      </c>
      <c r="C447" s="79">
        <v>15868</v>
      </c>
      <c r="D447" s="79">
        <v>106108</v>
      </c>
      <c r="E447" s="79">
        <v>15868</v>
      </c>
      <c r="F447" s="79">
        <v>106108</v>
      </c>
      <c r="G447" s="79"/>
    </row>
    <row r="448" spans="1:7" ht="21.75">
      <c r="A448" s="77" t="s">
        <v>195</v>
      </c>
      <c r="B448" s="80"/>
      <c r="C448" s="79">
        <v>0</v>
      </c>
      <c r="D448" s="79">
        <v>200</v>
      </c>
      <c r="E448" s="79">
        <v>0</v>
      </c>
      <c r="F448" s="79">
        <v>200</v>
      </c>
      <c r="G448" s="79"/>
    </row>
    <row r="449" spans="1:7" ht="21.75">
      <c r="A449" s="77" t="s">
        <v>196</v>
      </c>
      <c r="B449" s="78"/>
      <c r="C449" s="91">
        <v>0</v>
      </c>
      <c r="D449" s="91">
        <v>0</v>
      </c>
      <c r="E449" s="91">
        <v>0</v>
      </c>
      <c r="F449" s="91">
        <v>0</v>
      </c>
      <c r="G449" s="79"/>
    </row>
    <row r="450" spans="1:7" ht="21.75">
      <c r="A450" s="77" t="s">
        <v>198</v>
      </c>
      <c r="B450" s="78"/>
      <c r="C450" s="79">
        <v>0</v>
      </c>
      <c r="D450" s="79">
        <v>0</v>
      </c>
      <c r="E450" s="79">
        <v>0</v>
      </c>
      <c r="F450" s="79">
        <v>0</v>
      </c>
      <c r="G450" s="79"/>
    </row>
    <row r="451" spans="1:7" ht="21.75">
      <c r="A451" s="77" t="s">
        <v>197</v>
      </c>
      <c r="B451" s="72">
        <v>2</v>
      </c>
      <c r="C451" s="94">
        <v>2400</v>
      </c>
      <c r="D451" s="94">
        <v>17300</v>
      </c>
      <c r="E451" s="94">
        <v>2400</v>
      </c>
      <c r="F451" s="94">
        <v>17300</v>
      </c>
      <c r="G451" s="94"/>
    </row>
    <row r="452" spans="1:7" ht="21.75">
      <c r="A452" s="54" t="s">
        <v>90</v>
      </c>
      <c r="B452" s="93">
        <f aca="true" t="shared" si="10" ref="B452:G452">SUM(B425:B451)</f>
        <v>4386</v>
      </c>
      <c r="C452" s="73">
        <f t="shared" si="10"/>
        <v>1002828</v>
      </c>
      <c r="D452" s="73">
        <f t="shared" si="10"/>
        <v>7744412.5</v>
      </c>
      <c r="E452" s="94">
        <f t="shared" si="10"/>
        <v>1003158</v>
      </c>
      <c r="F452" s="94">
        <f t="shared" si="10"/>
        <v>7744412.5</v>
      </c>
      <c r="G452" s="94">
        <f t="shared" si="10"/>
        <v>0</v>
      </c>
    </row>
    <row r="453" spans="1:7" ht="21.75">
      <c r="A453" s="131"/>
      <c r="B453" s="96"/>
      <c r="C453" s="132"/>
      <c r="D453" s="132"/>
      <c r="E453" s="97"/>
      <c r="F453" s="97"/>
      <c r="G453" s="97"/>
    </row>
    <row r="454" spans="1:7" ht="21.75">
      <c r="A454" s="147" t="s">
        <v>70</v>
      </c>
      <c r="B454" s="147"/>
      <c r="C454" s="147"/>
      <c r="D454" s="147"/>
      <c r="E454" s="147"/>
      <c r="F454" s="147"/>
      <c r="G454" s="147"/>
    </row>
    <row r="455" spans="1:7" ht="21.75">
      <c r="A455" s="98"/>
      <c r="B455" s="99"/>
      <c r="C455" s="100"/>
      <c r="D455" s="100"/>
      <c r="E455" s="100"/>
      <c r="F455" s="100"/>
      <c r="G455" s="101"/>
    </row>
    <row r="456" spans="1:7" ht="21.75">
      <c r="A456" s="68"/>
      <c r="B456" s="69" t="s">
        <v>78</v>
      </c>
      <c r="C456" s="148" t="s">
        <v>31</v>
      </c>
      <c r="D456" s="149"/>
      <c r="E456" s="148" t="s">
        <v>32</v>
      </c>
      <c r="F456" s="149"/>
      <c r="G456" s="102" t="s">
        <v>33</v>
      </c>
    </row>
    <row r="457" spans="1:7" ht="21.75">
      <c r="A457" s="72" t="s">
        <v>35</v>
      </c>
      <c r="B457" s="72" t="s">
        <v>79</v>
      </c>
      <c r="C457" s="73" t="s">
        <v>9</v>
      </c>
      <c r="D457" s="73" t="s">
        <v>36</v>
      </c>
      <c r="E457" s="73" t="s">
        <v>9</v>
      </c>
      <c r="F457" s="73" t="s">
        <v>36</v>
      </c>
      <c r="G457" s="73" t="s">
        <v>34</v>
      </c>
    </row>
    <row r="458" spans="1:7" ht="21.75">
      <c r="A458" s="74" t="s">
        <v>114</v>
      </c>
      <c r="B458" s="75"/>
      <c r="C458" s="76"/>
      <c r="D458" s="76"/>
      <c r="E458" s="76"/>
      <c r="F458" s="76"/>
      <c r="G458" s="76"/>
    </row>
    <row r="459" spans="1:7" ht="21.75">
      <c r="A459" s="77" t="s">
        <v>82</v>
      </c>
      <c r="B459" s="78">
        <v>5</v>
      </c>
      <c r="C459" s="79">
        <v>80031</v>
      </c>
      <c r="D459" s="79">
        <v>562718.4</v>
      </c>
      <c r="E459" s="79">
        <v>80031</v>
      </c>
      <c r="F459" s="79">
        <v>562718.4</v>
      </c>
      <c r="G459" s="79"/>
    </row>
    <row r="460" spans="1:7" ht="21.75">
      <c r="A460" s="77" t="s">
        <v>59</v>
      </c>
      <c r="B460" s="78"/>
      <c r="C460" s="91"/>
      <c r="D460" s="91"/>
      <c r="E460" s="91"/>
      <c r="F460" s="91"/>
      <c r="G460" s="79"/>
    </row>
    <row r="461" spans="1:7" ht="21.75">
      <c r="A461" s="87" t="s">
        <v>60</v>
      </c>
      <c r="B461" s="88"/>
      <c r="C461" s="89">
        <v>0</v>
      </c>
      <c r="D461" s="89">
        <v>125036.35</v>
      </c>
      <c r="E461" s="89">
        <v>0</v>
      </c>
      <c r="F461" s="89">
        <v>125036.35</v>
      </c>
      <c r="G461" s="89"/>
    </row>
    <row r="462" spans="1:7" ht="21.75">
      <c r="A462" s="110" t="s">
        <v>61</v>
      </c>
      <c r="B462" s="106">
        <f>SUM(B455:B461)</f>
        <v>5</v>
      </c>
      <c r="C462" s="86">
        <f>SUM(C459:C461)</f>
        <v>80031</v>
      </c>
      <c r="D462" s="86">
        <f>SUM(D459:D461)</f>
        <v>687754.75</v>
      </c>
      <c r="E462" s="86">
        <f>SUM(E459:E461)</f>
        <v>80031</v>
      </c>
      <c r="F462" s="86">
        <f>SUM(F459:F461)</f>
        <v>687754.75</v>
      </c>
      <c r="G462" s="86"/>
    </row>
    <row r="463" spans="1:7" ht="21.75">
      <c r="A463" s="87" t="s">
        <v>115</v>
      </c>
      <c r="B463" s="88"/>
      <c r="C463" s="89"/>
      <c r="D463" s="89"/>
      <c r="E463" s="89"/>
      <c r="F463" s="89"/>
      <c r="G463" s="89"/>
    </row>
    <row r="464" spans="1:7" ht="21.75">
      <c r="A464" s="107" t="s">
        <v>62</v>
      </c>
      <c r="B464" s="108">
        <v>1</v>
      </c>
      <c r="C464" s="109">
        <v>200</v>
      </c>
      <c r="D464" s="109">
        <v>748417.19</v>
      </c>
      <c r="E464" s="109">
        <v>200</v>
      </c>
      <c r="F464" s="91">
        <v>748417.19</v>
      </c>
      <c r="G464" s="79"/>
    </row>
    <row r="465" spans="1:7" ht="21.75">
      <c r="A465" s="77" t="s">
        <v>63</v>
      </c>
      <c r="B465" s="122"/>
      <c r="C465" s="109">
        <v>0</v>
      </c>
      <c r="D465" s="109">
        <v>135600</v>
      </c>
      <c r="E465" s="109">
        <v>0</v>
      </c>
      <c r="F465" s="91">
        <v>135600</v>
      </c>
      <c r="G465" s="79"/>
    </row>
    <row r="466" spans="1:7" ht="21.75">
      <c r="A466" s="77" t="s">
        <v>101</v>
      </c>
      <c r="B466" s="78">
        <v>155</v>
      </c>
      <c r="C466" s="79">
        <v>9210</v>
      </c>
      <c r="D466" s="79">
        <v>46930.84</v>
      </c>
      <c r="E466" s="79">
        <v>9180</v>
      </c>
      <c r="F466" s="79">
        <v>46900.84</v>
      </c>
      <c r="G466" s="79">
        <v>30</v>
      </c>
    </row>
    <row r="467" spans="1:7" ht="21.75">
      <c r="A467" s="77" t="s">
        <v>227</v>
      </c>
      <c r="B467" s="72">
        <v>3</v>
      </c>
      <c r="C467" s="94">
        <v>29358.52</v>
      </c>
      <c r="D467" s="94">
        <v>170095.78</v>
      </c>
      <c r="E467" s="94">
        <v>29358.52</v>
      </c>
      <c r="F467" s="94">
        <v>170095.78</v>
      </c>
      <c r="G467" s="94"/>
    </row>
    <row r="468" spans="1:7" ht="21.75">
      <c r="A468" s="110" t="s">
        <v>66</v>
      </c>
      <c r="B468" s="72">
        <f>SUM(B464:B467)</f>
        <v>159</v>
      </c>
      <c r="C468" s="94">
        <f>SUM(C463:C467)</f>
        <v>38768.520000000004</v>
      </c>
      <c r="D468" s="94">
        <f>SUM(D463:D467)</f>
        <v>1101043.8099999998</v>
      </c>
      <c r="E468" s="94">
        <f>SUM(E463:E467)</f>
        <v>38738.520000000004</v>
      </c>
      <c r="F468" s="94">
        <f>SUM(F463:F467)</f>
        <v>1101013.8099999998</v>
      </c>
      <c r="G468" s="94">
        <f>SUM(G441:G467)</f>
        <v>30</v>
      </c>
    </row>
    <row r="469" spans="1:7" ht="21.75">
      <c r="A469" s="110" t="s">
        <v>67</v>
      </c>
      <c r="B469" s="111">
        <f aca="true" t="shared" si="11" ref="B469:G469">SUM(B421+B452+B462+B468)</f>
        <v>5765</v>
      </c>
      <c r="C469" s="70">
        <f t="shared" si="11"/>
        <v>23726354.089999996</v>
      </c>
      <c r="D469" s="70">
        <f t="shared" si="11"/>
        <v>113431921.57</v>
      </c>
      <c r="E469" s="70">
        <f t="shared" si="11"/>
        <v>23843192.729999997</v>
      </c>
      <c r="F469" s="70">
        <f t="shared" si="11"/>
        <v>113751991.57</v>
      </c>
      <c r="G469" s="70">
        <f t="shared" si="11"/>
        <v>3330</v>
      </c>
    </row>
    <row r="470" spans="1:7" ht="21.75">
      <c r="A470" s="110" t="s">
        <v>174</v>
      </c>
      <c r="B470" s="106"/>
      <c r="C470" s="86">
        <v>24830.36</v>
      </c>
      <c r="D470" s="86">
        <v>73007.46</v>
      </c>
      <c r="E470" s="86">
        <v>24830.36</v>
      </c>
      <c r="F470" s="86">
        <v>73007.46</v>
      </c>
      <c r="G470" s="86"/>
    </row>
    <row r="471" spans="1:7" ht="22.5" thickBot="1">
      <c r="A471" s="112" t="s">
        <v>69</v>
      </c>
      <c r="B471" s="113">
        <f>+B469</f>
        <v>5765</v>
      </c>
      <c r="C471" s="114">
        <f>C469-C470</f>
        <v>23701523.729999997</v>
      </c>
      <c r="D471" s="114">
        <f>D469-D470</f>
        <v>113358914.11</v>
      </c>
      <c r="E471" s="114">
        <f>E469-E470</f>
        <v>23818362.369999997</v>
      </c>
      <c r="F471" s="114">
        <f>F469-F470</f>
        <v>113678984.11</v>
      </c>
      <c r="G471" s="114">
        <f>G469-G470</f>
        <v>3330</v>
      </c>
    </row>
    <row r="472" spans="1:7" ht="22.5" thickTop="1">
      <c r="A472" s="95"/>
      <c r="B472" s="115"/>
      <c r="C472" s="97"/>
      <c r="D472" s="97"/>
      <c r="E472" s="97"/>
      <c r="F472" s="97"/>
      <c r="G472" s="97"/>
    </row>
    <row r="473" spans="1:7" ht="21.75">
      <c r="A473" s="95"/>
      <c r="B473" s="115"/>
      <c r="C473" s="97"/>
      <c r="D473" s="97"/>
      <c r="E473" s="97"/>
      <c r="F473" s="97"/>
      <c r="G473" s="97"/>
    </row>
    <row r="474" spans="1:7" ht="21.75">
      <c r="A474" s="64" t="s">
        <v>293</v>
      </c>
      <c r="B474" s="115"/>
      <c r="C474" s="97"/>
      <c r="D474" s="97" t="s">
        <v>12</v>
      </c>
      <c r="E474" s="97"/>
      <c r="F474" s="97"/>
      <c r="G474" s="97"/>
    </row>
    <row r="475" spans="1:7" ht="21.75">
      <c r="A475" s="64" t="s">
        <v>294</v>
      </c>
      <c r="B475" s="66"/>
      <c r="C475" s="67"/>
      <c r="D475" s="97" t="s">
        <v>13</v>
      </c>
      <c r="E475" s="97"/>
      <c r="F475" s="97"/>
      <c r="G475" s="97"/>
    </row>
    <row r="476" spans="1:7" ht="21.75">
      <c r="A476" s="64" t="s">
        <v>295</v>
      </c>
      <c r="B476" s="66"/>
      <c r="C476" s="67"/>
      <c r="D476" s="97" t="s">
        <v>11</v>
      </c>
      <c r="E476" s="97"/>
      <c r="F476" s="97"/>
      <c r="G476" s="97"/>
    </row>
    <row r="477" spans="1:7" ht="21.75">
      <c r="A477" s="64"/>
      <c r="B477" s="66"/>
      <c r="C477" s="67"/>
      <c r="D477" s="97" t="s">
        <v>10</v>
      </c>
      <c r="E477" s="97"/>
      <c r="F477" s="97"/>
      <c r="G477" s="97"/>
    </row>
    <row r="478" spans="1:7" ht="23.25">
      <c r="A478" s="145" t="s">
        <v>58</v>
      </c>
      <c r="B478" s="145"/>
      <c r="C478" s="145"/>
      <c r="D478" s="145"/>
      <c r="E478" s="145"/>
      <c r="F478" s="145"/>
      <c r="G478" s="145"/>
    </row>
    <row r="479" spans="1:7" ht="23.25">
      <c r="A479" s="145" t="s">
        <v>296</v>
      </c>
      <c r="B479" s="145"/>
      <c r="C479" s="145"/>
      <c r="D479" s="145"/>
      <c r="E479" s="145"/>
      <c r="F479" s="145"/>
      <c r="G479" s="145"/>
    </row>
    <row r="480" spans="1:7" ht="21">
      <c r="A480" s="3"/>
      <c r="B480" s="18"/>
      <c r="C480" s="4"/>
      <c r="D480" s="4"/>
      <c r="E480" s="4"/>
      <c r="F480" s="4"/>
      <c r="G480" s="4"/>
    </row>
    <row r="481" spans="1:7" ht="21.75">
      <c r="A481" s="68"/>
      <c r="B481" s="69" t="s">
        <v>78</v>
      </c>
      <c r="C481" s="148" t="s">
        <v>31</v>
      </c>
      <c r="D481" s="149"/>
      <c r="E481" s="148" t="s">
        <v>32</v>
      </c>
      <c r="F481" s="149"/>
      <c r="G481" s="71" t="s">
        <v>33</v>
      </c>
    </row>
    <row r="482" spans="1:7" ht="21.75">
      <c r="A482" s="72" t="s">
        <v>35</v>
      </c>
      <c r="B482" s="72" t="s">
        <v>79</v>
      </c>
      <c r="C482" s="73" t="s">
        <v>9</v>
      </c>
      <c r="D482" s="73" t="s">
        <v>36</v>
      </c>
      <c r="E482" s="73" t="s">
        <v>9</v>
      </c>
      <c r="F482" s="73" t="s">
        <v>36</v>
      </c>
      <c r="G482" s="73" t="s">
        <v>34</v>
      </c>
    </row>
    <row r="483" spans="1:7" ht="21.75">
      <c r="A483" s="74" t="s">
        <v>108</v>
      </c>
      <c r="B483" s="75"/>
      <c r="C483" s="76"/>
      <c r="D483" s="76"/>
      <c r="E483" s="76"/>
      <c r="F483" s="76"/>
      <c r="G483" s="76"/>
    </row>
    <row r="484" spans="1:7" ht="21.75">
      <c r="A484" s="77" t="s">
        <v>37</v>
      </c>
      <c r="B484" s="78">
        <v>255</v>
      </c>
      <c r="C484" s="79">
        <v>18831629.59</v>
      </c>
      <c r="D484" s="79">
        <v>108036540.14</v>
      </c>
      <c r="E484" s="79">
        <v>18885529.59</v>
      </c>
      <c r="F484" s="79">
        <v>108413840.14</v>
      </c>
      <c r="G484" s="79"/>
    </row>
    <row r="485" spans="1:7" ht="21.75">
      <c r="A485" s="77" t="s">
        <v>39</v>
      </c>
      <c r="B485" s="80">
        <v>176</v>
      </c>
      <c r="C485" s="79">
        <v>60187.4</v>
      </c>
      <c r="D485" s="79">
        <v>1520238.95</v>
      </c>
      <c r="E485" s="79">
        <v>60187.4</v>
      </c>
      <c r="F485" s="79">
        <v>1520238.95</v>
      </c>
      <c r="G485" s="79"/>
    </row>
    <row r="486" spans="1:7" ht="21.75">
      <c r="A486" s="77" t="s">
        <v>41</v>
      </c>
      <c r="B486" s="78">
        <v>216</v>
      </c>
      <c r="C486" s="79">
        <v>1728615.8</v>
      </c>
      <c r="D486" s="79">
        <v>14159896.13</v>
      </c>
      <c r="E486" s="79">
        <v>1581995.8</v>
      </c>
      <c r="F486" s="79">
        <v>14009976.13</v>
      </c>
      <c r="G486" s="79">
        <v>149920</v>
      </c>
    </row>
    <row r="487" spans="1:7" ht="21.75">
      <c r="A487" s="77" t="s">
        <v>271</v>
      </c>
      <c r="B487" s="92">
        <v>7</v>
      </c>
      <c r="C487" s="130">
        <v>104604.98</v>
      </c>
      <c r="D487" s="130">
        <v>907073.06</v>
      </c>
      <c r="E487" s="130">
        <v>104604.98</v>
      </c>
      <c r="F487" s="130">
        <v>907073.06</v>
      </c>
      <c r="G487" s="130"/>
    </row>
    <row r="488" spans="1:7" ht="21.75">
      <c r="A488" s="110" t="s">
        <v>44</v>
      </c>
      <c r="B488" s="85">
        <f>SUM(B484:B487)</f>
        <v>654</v>
      </c>
      <c r="C488" s="86">
        <f>SUM(C484:C487)</f>
        <v>20725037.77</v>
      </c>
      <c r="D488" s="86">
        <f>SUM(D484:D487)</f>
        <v>124623748.28</v>
      </c>
      <c r="E488" s="86">
        <f>SUM(E484:E487)</f>
        <v>20632317.77</v>
      </c>
      <c r="F488" s="86">
        <f>SUM(F484:F487)</f>
        <v>124851128.28</v>
      </c>
      <c r="G488" s="86">
        <f>SUM(G484:G486)</f>
        <v>149920</v>
      </c>
    </row>
    <row r="489" spans="1:7" ht="21.75">
      <c r="A489" s="87" t="s">
        <v>109</v>
      </c>
      <c r="B489" s="88"/>
      <c r="C489" s="89"/>
      <c r="D489" s="89"/>
      <c r="E489" s="89"/>
      <c r="F489" s="89"/>
      <c r="G489" s="89"/>
    </row>
    <row r="490" spans="1:7" ht="21.75">
      <c r="A490" s="90" t="s">
        <v>81</v>
      </c>
      <c r="B490" s="78"/>
      <c r="C490" s="79"/>
      <c r="D490" s="79"/>
      <c r="E490" s="79"/>
      <c r="F490" s="79"/>
      <c r="G490" s="79"/>
    </row>
    <row r="491" spans="1:7" ht="21.75">
      <c r="A491" s="77" t="s">
        <v>110</v>
      </c>
      <c r="B491" s="78"/>
      <c r="C491" s="79"/>
      <c r="D491" s="79"/>
      <c r="E491" s="79"/>
      <c r="F491" s="79"/>
      <c r="G491" s="79"/>
    </row>
    <row r="492" spans="1:7" ht="21.75">
      <c r="A492" s="77" t="s">
        <v>45</v>
      </c>
      <c r="B492" s="80">
        <v>1895</v>
      </c>
      <c r="C492" s="79">
        <v>621060</v>
      </c>
      <c r="D492" s="79">
        <v>4954670</v>
      </c>
      <c r="E492" s="79">
        <v>621060</v>
      </c>
      <c r="F492" s="79">
        <v>4954670</v>
      </c>
      <c r="G492" s="79"/>
    </row>
    <row r="493" spans="1:7" ht="21.75">
      <c r="A493" s="77" t="s">
        <v>46</v>
      </c>
      <c r="B493" s="78">
        <v>144</v>
      </c>
      <c r="C493" s="79">
        <v>48000</v>
      </c>
      <c r="D493" s="79">
        <v>362500</v>
      </c>
      <c r="E493" s="79">
        <v>48000</v>
      </c>
      <c r="F493" s="79">
        <v>362500</v>
      </c>
      <c r="G493" s="79"/>
    </row>
    <row r="494" spans="1:7" ht="21.75">
      <c r="A494" s="77" t="s">
        <v>99</v>
      </c>
      <c r="B494" s="78"/>
      <c r="C494" s="79"/>
      <c r="D494" s="79"/>
      <c r="E494" s="79"/>
      <c r="F494" s="79"/>
      <c r="G494" s="79"/>
    </row>
    <row r="495" spans="1:7" ht="21.75">
      <c r="A495" s="77" t="s">
        <v>100</v>
      </c>
      <c r="B495" s="78">
        <v>9</v>
      </c>
      <c r="C495" s="79">
        <v>92000</v>
      </c>
      <c r="D495" s="79">
        <v>345500</v>
      </c>
      <c r="E495" s="79">
        <v>92000</v>
      </c>
      <c r="F495" s="79">
        <v>345500</v>
      </c>
      <c r="G495" s="79"/>
    </row>
    <row r="496" spans="1:7" ht="21.75">
      <c r="A496" s="77" t="s">
        <v>107</v>
      </c>
      <c r="B496" s="78">
        <v>10</v>
      </c>
      <c r="C496" s="79">
        <v>4266.5</v>
      </c>
      <c r="D496" s="79">
        <v>91176</v>
      </c>
      <c r="E496" s="79">
        <v>4266.5</v>
      </c>
      <c r="F496" s="79">
        <v>91176</v>
      </c>
      <c r="G496" s="79"/>
    </row>
    <row r="497" spans="1:7" ht="21.75">
      <c r="A497" s="77" t="s">
        <v>48</v>
      </c>
      <c r="B497" s="78"/>
      <c r="C497" s="79"/>
      <c r="D497" s="79"/>
      <c r="E497" s="79"/>
      <c r="F497" s="79"/>
      <c r="G497" s="79"/>
    </row>
    <row r="498" spans="1:7" ht="21.75">
      <c r="A498" s="77" t="s">
        <v>49</v>
      </c>
      <c r="B498" s="80">
        <v>1165</v>
      </c>
      <c r="C498" s="79">
        <v>104990</v>
      </c>
      <c r="D498" s="79">
        <v>800410</v>
      </c>
      <c r="E498" s="79">
        <v>104990</v>
      </c>
      <c r="F498" s="79">
        <v>800410</v>
      </c>
      <c r="G498" s="79"/>
    </row>
    <row r="499" spans="1:7" ht="21.75">
      <c r="A499" s="77" t="s">
        <v>116</v>
      </c>
      <c r="B499" s="78">
        <v>31</v>
      </c>
      <c r="C499" s="79">
        <v>1210</v>
      </c>
      <c r="D499" s="79">
        <v>8220</v>
      </c>
      <c r="E499" s="79">
        <v>1210</v>
      </c>
      <c r="F499" s="79">
        <v>8220</v>
      </c>
      <c r="G499" s="79"/>
    </row>
    <row r="500" spans="1:7" ht="21.75">
      <c r="A500" s="77" t="s">
        <v>111</v>
      </c>
      <c r="B500" s="78"/>
      <c r="C500" s="79"/>
      <c r="D500" s="79"/>
      <c r="E500" s="79"/>
      <c r="F500" s="79"/>
      <c r="G500" s="79"/>
    </row>
    <row r="501" spans="1:7" ht="21.75">
      <c r="A501" s="77" t="s">
        <v>50</v>
      </c>
      <c r="B501" s="78"/>
      <c r="C501" s="79"/>
      <c r="D501" s="79"/>
      <c r="E501" s="79"/>
      <c r="F501" s="79"/>
      <c r="G501" s="79"/>
    </row>
    <row r="502" spans="1:7" ht="21.75">
      <c r="A502" s="77" t="s">
        <v>51</v>
      </c>
      <c r="B502" s="78">
        <v>42</v>
      </c>
      <c r="C502" s="79">
        <v>93400</v>
      </c>
      <c r="D502" s="79">
        <v>812409</v>
      </c>
      <c r="E502" s="79">
        <v>93400</v>
      </c>
      <c r="F502" s="79">
        <v>812409</v>
      </c>
      <c r="G502" s="79"/>
    </row>
    <row r="503" spans="1:7" ht="21.75">
      <c r="A503" s="77" t="s">
        <v>52</v>
      </c>
      <c r="B503" s="78"/>
      <c r="C503" s="79"/>
      <c r="D503" s="79"/>
      <c r="E503" s="79"/>
      <c r="F503" s="79"/>
      <c r="G503" s="79"/>
    </row>
    <row r="504" spans="1:7" ht="21.75">
      <c r="A504" s="77" t="s">
        <v>53</v>
      </c>
      <c r="B504" s="78">
        <v>9</v>
      </c>
      <c r="C504" s="79">
        <v>22365</v>
      </c>
      <c r="D504" s="79">
        <v>159325</v>
      </c>
      <c r="E504" s="79">
        <v>22365</v>
      </c>
      <c r="F504" s="79">
        <v>159325</v>
      </c>
      <c r="G504" s="79"/>
    </row>
    <row r="505" spans="1:7" ht="21.75">
      <c r="A505" s="77" t="s">
        <v>91</v>
      </c>
      <c r="B505" s="78"/>
      <c r="C505" s="79"/>
      <c r="D505" s="79"/>
      <c r="E505" s="79"/>
      <c r="F505" s="79"/>
      <c r="G505" s="79"/>
    </row>
    <row r="506" spans="1:7" ht="21.75">
      <c r="A506" s="77" t="s">
        <v>92</v>
      </c>
      <c r="B506" s="78">
        <v>19</v>
      </c>
      <c r="C506" s="79">
        <v>6665</v>
      </c>
      <c r="D506" s="79">
        <v>75780</v>
      </c>
      <c r="E506" s="79">
        <v>6665</v>
      </c>
      <c r="F506" s="79">
        <v>75780</v>
      </c>
      <c r="G506" s="79"/>
    </row>
    <row r="507" spans="1:7" ht="21.75">
      <c r="A507" s="77" t="s">
        <v>54</v>
      </c>
      <c r="B507" s="78">
        <v>7</v>
      </c>
      <c r="C507" s="79">
        <v>200</v>
      </c>
      <c r="D507" s="79">
        <v>865</v>
      </c>
      <c r="E507" s="79">
        <v>200</v>
      </c>
      <c r="F507" s="79">
        <v>865</v>
      </c>
      <c r="G507" s="79"/>
    </row>
    <row r="508" spans="1:7" ht="21.75">
      <c r="A508" s="77" t="s">
        <v>86</v>
      </c>
      <c r="B508" s="78"/>
      <c r="C508" s="91">
        <v>0</v>
      </c>
      <c r="D508" s="79">
        <v>37500</v>
      </c>
      <c r="E508" s="91">
        <v>0</v>
      </c>
      <c r="F508" s="79">
        <v>37500</v>
      </c>
      <c r="G508" s="79"/>
    </row>
    <row r="509" spans="1:7" ht="21.75">
      <c r="A509" s="77" t="s">
        <v>87</v>
      </c>
      <c r="B509" s="78"/>
      <c r="C509" s="91">
        <v>0</v>
      </c>
      <c r="D509" s="79">
        <v>14000</v>
      </c>
      <c r="E509" s="91">
        <v>0</v>
      </c>
      <c r="F509" s="79">
        <v>14000</v>
      </c>
      <c r="G509" s="79"/>
    </row>
    <row r="510" spans="1:7" ht="21.75">
      <c r="A510" s="77" t="s">
        <v>88</v>
      </c>
      <c r="B510" s="78"/>
      <c r="C510" s="79">
        <v>0</v>
      </c>
      <c r="D510" s="79">
        <v>0</v>
      </c>
      <c r="E510" s="79">
        <v>0</v>
      </c>
      <c r="F510" s="79">
        <v>0</v>
      </c>
      <c r="G510" s="79"/>
    </row>
    <row r="511" spans="1:7" ht="21.75">
      <c r="A511" s="77" t="s">
        <v>112</v>
      </c>
      <c r="B511" s="78"/>
      <c r="C511" s="79"/>
      <c r="D511" s="79"/>
      <c r="E511" s="79"/>
      <c r="F511" s="79"/>
      <c r="G511" s="79"/>
    </row>
    <row r="512" spans="1:7" ht="21.75">
      <c r="A512" s="77" t="s">
        <v>55</v>
      </c>
      <c r="B512" s="78">
        <v>581</v>
      </c>
      <c r="C512" s="79">
        <v>157812</v>
      </c>
      <c r="D512" s="79">
        <v>1110418</v>
      </c>
      <c r="E512" s="79">
        <v>157812</v>
      </c>
      <c r="F512" s="79">
        <v>1110418</v>
      </c>
      <c r="G512" s="79"/>
    </row>
    <row r="513" spans="1:7" ht="21.75">
      <c r="A513" s="77" t="s">
        <v>113</v>
      </c>
      <c r="B513" s="78"/>
      <c r="C513" s="79"/>
      <c r="D513" s="79"/>
      <c r="E513" s="79"/>
      <c r="F513" s="79"/>
      <c r="G513" s="79"/>
    </row>
    <row r="514" spans="1:7" ht="21.75">
      <c r="A514" s="77" t="s">
        <v>56</v>
      </c>
      <c r="B514" s="80">
        <v>873</v>
      </c>
      <c r="C514" s="79">
        <v>19710</v>
      </c>
      <c r="D514" s="79">
        <v>125818</v>
      </c>
      <c r="E514" s="79">
        <v>19710</v>
      </c>
      <c r="F514" s="79">
        <v>125818</v>
      </c>
      <c r="G514" s="79"/>
    </row>
    <row r="515" spans="1:7" ht="21.75">
      <c r="A515" s="77" t="s">
        <v>195</v>
      </c>
      <c r="B515" s="80">
        <v>1</v>
      </c>
      <c r="C515" s="79">
        <v>3350</v>
      </c>
      <c r="D515" s="79">
        <v>3550</v>
      </c>
      <c r="E515" s="79">
        <v>3350</v>
      </c>
      <c r="F515" s="79">
        <v>3550</v>
      </c>
      <c r="G515" s="79"/>
    </row>
    <row r="516" spans="1:7" ht="21.75">
      <c r="A516" s="77" t="s">
        <v>196</v>
      </c>
      <c r="B516" s="78"/>
      <c r="C516" s="91">
        <v>0</v>
      </c>
      <c r="D516" s="91">
        <v>0</v>
      </c>
      <c r="E516" s="91">
        <v>0</v>
      </c>
      <c r="F516" s="91">
        <v>0</v>
      </c>
      <c r="G516" s="79"/>
    </row>
    <row r="517" spans="1:7" ht="21.75">
      <c r="A517" s="77" t="s">
        <v>198</v>
      </c>
      <c r="B517" s="78"/>
      <c r="C517" s="79">
        <v>0</v>
      </c>
      <c r="D517" s="79">
        <v>0</v>
      </c>
      <c r="E517" s="79">
        <v>0</v>
      </c>
      <c r="F517" s="79">
        <v>0</v>
      </c>
      <c r="G517" s="79"/>
    </row>
    <row r="518" spans="1:7" ht="21.75">
      <c r="A518" s="77" t="s">
        <v>197</v>
      </c>
      <c r="B518" s="72">
        <v>5</v>
      </c>
      <c r="C518" s="94">
        <v>8000</v>
      </c>
      <c r="D518" s="94">
        <v>25300</v>
      </c>
      <c r="E518" s="94">
        <v>8000</v>
      </c>
      <c r="F518" s="94">
        <v>25300</v>
      </c>
      <c r="G518" s="94"/>
    </row>
    <row r="519" spans="1:7" ht="21.75">
      <c r="A519" s="54" t="s">
        <v>90</v>
      </c>
      <c r="B519" s="93">
        <f>SUM(B492:B518)</f>
        <v>4791</v>
      </c>
      <c r="C519" s="73">
        <f>SUM(C492:C518)</f>
        <v>1183028.5</v>
      </c>
      <c r="D519" s="73">
        <f>SUM(D492:D518)</f>
        <v>8927441</v>
      </c>
      <c r="E519" s="94">
        <f>SUM(E492:E518)</f>
        <v>1183028.5</v>
      </c>
      <c r="F519" s="94">
        <f>SUM(F492:F518)</f>
        <v>8927441</v>
      </c>
      <c r="G519" s="94"/>
    </row>
    <row r="520" spans="1:7" ht="21.75">
      <c r="A520" s="131"/>
      <c r="B520" s="96"/>
      <c r="C520" s="132"/>
      <c r="D520" s="132"/>
      <c r="E520" s="97"/>
      <c r="F520" s="97"/>
      <c r="G520" s="97"/>
    </row>
    <row r="521" spans="1:7" ht="21.75">
      <c r="A521" s="147" t="s">
        <v>70</v>
      </c>
      <c r="B521" s="147"/>
      <c r="C521" s="147"/>
      <c r="D521" s="147"/>
      <c r="E521" s="147"/>
      <c r="F521" s="147"/>
      <c r="G521" s="147"/>
    </row>
    <row r="522" spans="1:7" ht="21.75">
      <c r="A522" s="98"/>
      <c r="B522" s="99"/>
      <c r="C522" s="100"/>
      <c r="D522" s="100"/>
      <c r="E522" s="100"/>
      <c r="F522" s="100"/>
      <c r="G522" s="101"/>
    </row>
    <row r="523" spans="1:7" ht="21.75">
      <c r="A523" s="68"/>
      <c r="B523" s="69" t="s">
        <v>78</v>
      </c>
      <c r="C523" s="148" t="s">
        <v>31</v>
      </c>
      <c r="D523" s="149"/>
      <c r="E523" s="148" t="s">
        <v>32</v>
      </c>
      <c r="F523" s="149"/>
      <c r="G523" s="102" t="s">
        <v>33</v>
      </c>
    </row>
    <row r="524" spans="1:7" ht="21.75">
      <c r="A524" s="72" t="s">
        <v>35</v>
      </c>
      <c r="B524" s="72" t="s">
        <v>79</v>
      </c>
      <c r="C524" s="73" t="s">
        <v>9</v>
      </c>
      <c r="D524" s="73" t="s">
        <v>36</v>
      </c>
      <c r="E524" s="73" t="s">
        <v>9</v>
      </c>
      <c r="F524" s="73" t="s">
        <v>36</v>
      </c>
      <c r="G524" s="73" t="s">
        <v>34</v>
      </c>
    </row>
    <row r="525" spans="1:7" ht="21.75">
      <c r="A525" s="74" t="s">
        <v>114</v>
      </c>
      <c r="B525" s="75"/>
      <c r="C525" s="76"/>
      <c r="D525" s="76"/>
      <c r="E525" s="76"/>
      <c r="F525" s="76"/>
      <c r="G525" s="76"/>
    </row>
    <row r="526" spans="1:7" ht="21.75">
      <c r="A526" s="77" t="s">
        <v>82</v>
      </c>
      <c r="B526" s="78">
        <v>6</v>
      </c>
      <c r="C526" s="79">
        <v>115152</v>
      </c>
      <c r="D526" s="79">
        <v>677870.4</v>
      </c>
      <c r="E526" s="79">
        <v>115152</v>
      </c>
      <c r="F526" s="79">
        <v>677870.4</v>
      </c>
      <c r="G526" s="79"/>
    </row>
    <row r="527" spans="1:7" ht="21.75">
      <c r="A527" s="77" t="s">
        <v>59</v>
      </c>
      <c r="B527" s="78"/>
      <c r="C527" s="91"/>
      <c r="D527" s="91"/>
      <c r="E527" s="91"/>
      <c r="F527" s="91"/>
      <c r="G527" s="79"/>
    </row>
    <row r="528" spans="1:7" ht="21.75">
      <c r="A528" s="87" t="s">
        <v>60</v>
      </c>
      <c r="B528" s="88"/>
      <c r="C528" s="89">
        <v>0</v>
      </c>
      <c r="D528" s="89">
        <v>125036.35</v>
      </c>
      <c r="E528" s="89">
        <v>0</v>
      </c>
      <c r="F528" s="89">
        <v>125036.35</v>
      </c>
      <c r="G528" s="89"/>
    </row>
    <row r="529" spans="1:7" ht="21.75">
      <c r="A529" s="110" t="s">
        <v>61</v>
      </c>
      <c r="B529" s="106">
        <f>SUM(B522:B528)</f>
        <v>6</v>
      </c>
      <c r="C529" s="86">
        <f>SUM(C526:C528)</f>
        <v>115152</v>
      </c>
      <c r="D529" s="86">
        <f>SUM(D526:D528)</f>
        <v>802906.75</v>
      </c>
      <c r="E529" s="86">
        <f>SUM(E526:E528)</f>
        <v>115152</v>
      </c>
      <c r="F529" s="86">
        <f>SUM(F526:F528)</f>
        <v>802906.75</v>
      </c>
      <c r="G529" s="86"/>
    </row>
    <row r="530" spans="1:7" ht="21.75">
      <c r="A530" s="87" t="s">
        <v>115</v>
      </c>
      <c r="B530" s="88"/>
      <c r="C530" s="89"/>
      <c r="D530" s="89"/>
      <c r="E530" s="89"/>
      <c r="F530" s="89"/>
      <c r="G530" s="89"/>
    </row>
    <row r="531" spans="1:7" ht="21.75">
      <c r="A531" s="107" t="s">
        <v>62</v>
      </c>
      <c r="B531" s="108">
        <v>2</v>
      </c>
      <c r="C531" s="109">
        <v>900</v>
      </c>
      <c r="D531" s="109">
        <v>749317.19</v>
      </c>
      <c r="E531" s="109">
        <v>900</v>
      </c>
      <c r="F531" s="91">
        <v>749317.19</v>
      </c>
      <c r="G531" s="79"/>
    </row>
    <row r="532" spans="1:7" ht="21.75">
      <c r="A532" s="77" t="s">
        <v>63</v>
      </c>
      <c r="B532" s="122"/>
      <c r="C532" s="109">
        <v>0</v>
      </c>
      <c r="D532" s="109">
        <v>135600</v>
      </c>
      <c r="E532" s="109">
        <v>0</v>
      </c>
      <c r="F532" s="91">
        <v>135600</v>
      </c>
      <c r="G532" s="79"/>
    </row>
    <row r="533" spans="1:7" ht="21.75">
      <c r="A533" s="77" t="s">
        <v>101</v>
      </c>
      <c r="B533" s="78">
        <v>198</v>
      </c>
      <c r="C533" s="79">
        <v>115687</v>
      </c>
      <c r="D533" s="79">
        <v>162617.84</v>
      </c>
      <c r="E533" s="79">
        <v>115717</v>
      </c>
      <c r="F533" s="79">
        <v>162617.84</v>
      </c>
      <c r="G533" s="79"/>
    </row>
    <row r="534" spans="1:7" ht="21.75">
      <c r="A534" s="77" t="s">
        <v>227</v>
      </c>
      <c r="B534" s="72">
        <v>3</v>
      </c>
      <c r="C534" s="94">
        <v>26395.32</v>
      </c>
      <c r="D534" s="94">
        <v>196491.1</v>
      </c>
      <c r="E534" s="94">
        <v>26395.32</v>
      </c>
      <c r="F534" s="94">
        <v>196491.1</v>
      </c>
      <c r="G534" s="94"/>
    </row>
    <row r="535" spans="1:7" ht="21.75">
      <c r="A535" s="110" t="s">
        <v>66</v>
      </c>
      <c r="B535" s="72">
        <f>SUM(B531:B534)</f>
        <v>203</v>
      </c>
      <c r="C535" s="94">
        <f>SUM(C530:C534)</f>
        <v>142982.32</v>
      </c>
      <c r="D535" s="94">
        <f>SUM(D530:D534)</f>
        <v>1244026.13</v>
      </c>
      <c r="E535" s="94">
        <f>SUM(E530:E534)</f>
        <v>143012.32</v>
      </c>
      <c r="F535" s="94">
        <f>SUM(F530:F534)</f>
        <v>1244026.13</v>
      </c>
      <c r="G535" s="94"/>
    </row>
    <row r="536" spans="1:7" ht="21.75">
      <c r="A536" s="110" t="s">
        <v>67</v>
      </c>
      <c r="B536" s="111">
        <f aca="true" t="shared" si="12" ref="B536:G536">SUM(B488+B519+B529+B535)</f>
        <v>5654</v>
      </c>
      <c r="C536" s="70">
        <f t="shared" si="12"/>
        <v>22166200.59</v>
      </c>
      <c r="D536" s="70">
        <f t="shared" si="12"/>
        <v>135598122.16</v>
      </c>
      <c r="E536" s="70">
        <f t="shared" si="12"/>
        <v>22073510.59</v>
      </c>
      <c r="F536" s="70">
        <f t="shared" si="12"/>
        <v>135825502.16</v>
      </c>
      <c r="G536" s="70">
        <f t="shared" si="12"/>
        <v>149920</v>
      </c>
    </row>
    <row r="537" spans="1:7" ht="21.75">
      <c r="A537" s="110" t="s">
        <v>174</v>
      </c>
      <c r="B537" s="106"/>
      <c r="C537" s="86">
        <v>3009.48</v>
      </c>
      <c r="D537" s="86">
        <v>76016.94</v>
      </c>
      <c r="E537" s="86">
        <v>3009.48</v>
      </c>
      <c r="F537" s="86">
        <v>76016.94</v>
      </c>
      <c r="G537" s="86"/>
    </row>
    <row r="538" spans="1:7" ht="22.5" thickBot="1">
      <c r="A538" s="112" t="s">
        <v>69</v>
      </c>
      <c r="B538" s="113">
        <f>+B536</f>
        <v>5654</v>
      </c>
      <c r="C538" s="114">
        <f>C536-C537</f>
        <v>22163191.11</v>
      </c>
      <c r="D538" s="114">
        <f>D536-D537</f>
        <v>135522105.22</v>
      </c>
      <c r="E538" s="114">
        <f>E536-E537</f>
        <v>22070501.11</v>
      </c>
      <c r="F538" s="114">
        <f>F536-F537</f>
        <v>135749485.22</v>
      </c>
      <c r="G538" s="114">
        <f>G536-G537</f>
        <v>149920</v>
      </c>
    </row>
    <row r="539" spans="1:7" ht="22.5" thickTop="1">
      <c r="A539" s="95"/>
      <c r="B539" s="115"/>
      <c r="C539" s="97"/>
      <c r="D539" s="97"/>
      <c r="E539" s="97"/>
      <c r="F539" s="97"/>
      <c r="G539" s="97"/>
    </row>
    <row r="540" spans="1:7" ht="21.75">
      <c r="A540" s="95"/>
      <c r="B540" s="115"/>
      <c r="C540" s="97"/>
      <c r="D540" s="97"/>
      <c r="E540" s="97"/>
      <c r="F540" s="97"/>
      <c r="G540" s="97"/>
    </row>
    <row r="541" spans="1:7" ht="21.75">
      <c r="A541" s="118" t="s">
        <v>299</v>
      </c>
      <c r="B541" s="115"/>
      <c r="C541" s="97"/>
      <c r="D541" s="97" t="s">
        <v>12</v>
      </c>
      <c r="E541" s="97"/>
      <c r="F541" s="97"/>
      <c r="G541" s="97"/>
    </row>
    <row r="542" spans="1:7" ht="21.75">
      <c r="A542" s="118" t="s">
        <v>297</v>
      </c>
      <c r="B542" s="66"/>
      <c r="C542" s="67"/>
      <c r="D542" s="97" t="s">
        <v>13</v>
      </c>
      <c r="E542" s="97"/>
      <c r="F542" s="97"/>
      <c r="G542" s="97"/>
    </row>
    <row r="543" spans="1:7" ht="21.75">
      <c r="A543" s="118" t="s">
        <v>298</v>
      </c>
      <c r="B543" s="66"/>
      <c r="C543" s="67"/>
      <c r="D543" s="97" t="s">
        <v>11</v>
      </c>
      <c r="E543" s="97"/>
      <c r="F543" s="97"/>
      <c r="G543" s="97"/>
    </row>
    <row r="544" spans="1:7" ht="21.75">
      <c r="A544" s="64"/>
      <c r="B544" s="66"/>
      <c r="C544" s="67"/>
      <c r="D544" s="97" t="s">
        <v>10</v>
      </c>
      <c r="E544" s="97"/>
      <c r="F544" s="97"/>
      <c r="G544" s="97"/>
    </row>
    <row r="545" spans="1:7" ht="23.25">
      <c r="A545" s="145" t="s">
        <v>58</v>
      </c>
      <c r="B545" s="145"/>
      <c r="C545" s="145"/>
      <c r="D545" s="145"/>
      <c r="E545" s="145"/>
      <c r="F545" s="145"/>
      <c r="G545" s="145"/>
    </row>
    <row r="546" spans="1:7" ht="23.25">
      <c r="A546" s="145" t="s">
        <v>300</v>
      </c>
      <c r="B546" s="145"/>
      <c r="C546" s="145"/>
      <c r="D546" s="145"/>
      <c r="E546" s="145"/>
      <c r="F546" s="145"/>
      <c r="G546" s="145"/>
    </row>
    <row r="547" spans="1:7" ht="21">
      <c r="A547" s="3"/>
      <c r="B547" s="18"/>
      <c r="C547" s="4"/>
      <c r="D547" s="4"/>
      <c r="E547" s="4"/>
      <c r="F547" s="4"/>
      <c r="G547" s="4"/>
    </row>
    <row r="548" spans="1:7" ht="21.75">
      <c r="A548" s="68"/>
      <c r="B548" s="69" t="s">
        <v>78</v>
      </c>
      <c r="C548" s="148" t="s">
        <v>31</v>
      </c>
      <c r="D548" s="149"/>
      <c r="E548" s="148" t="s">
        <v>32</v>
      </c>
      <c r="F548" s="149"/>
      <c r="G548" s="71" t="s">
        <v>33</v>
      </c>
    </row>
    <row r="549" spans="1:7" ht="21.75">
      <c r="A549" s="72" t="s">
        <v>35</v>
      </c>
      <c r="B549" s="72" t="s">
        <v>79</v>
      </c>
      <c r="C549" s="73" t="s">
        <v>9</v>
      </c>
      <c r="D549" s="73" t="s">
        <v>36</v>
      </c>
      <c r="E549" s="73" t="s">
        <v>9</v>
      </c>
      <c r="F549" s="73" t="s">
        <v>36</v>
      </c>
      <c r="G549" s="73" t="s">
        <v>34</v>
      </c>
    </row>
    <row r="550" spans="1:7" ht="21.75">
      <c r="A550" s="74" t="s">
        <v>108</v>
      </c>
      <c r="B550" s="75"/>
      <c r="C550" s="76"/>
      <c r="D550" s="76"/>
      <c r="E550" s="76"/>
      <c r="F550" s="76"/>
      <c r="G550" s="76"/>
    </row>
    <row r="551" spans="1:7" ht="21.75">
      <c r="A551" s="77" t="s">
        <v>37</v>
      </c>
      <c r="B551" s="78">
        <v>203</v>
      </c>
      <c r="C551" s="79">
        <v>43734552.53</v>
      </c>
      <c r="D551" s="79">
        <v>151771092.67</v>
      </c>
      <c r="E551" s="79">
        <v>43788452.53</v>
      </c>
      <c r="F551" s="79">
        <v>152202292.67</v>
      </c>
      <c r="G551" s="79"/>
    </row>
    <row r="552" spans="1:7" ht="21.75">
      <c r="A552" s="77" t="s">
        <v>39</v>
      </c>
      <c r="B552" s="80">
        <v>238</v>
      </c>
      <c r="C552" s="79">
        <v>139681.72</v>
      </c>
      <c r="D552" s="79">
        <v>1659920.67</v>
      </c>
      <c r="E552" s="79">
        <v>139681.72</v>
      </c>
      <c r="F552" s="79">
        <v>1659920.67</v>
      </c>
      <c r="G552" s="79"/>
    </row>
    <row r="553" spans="1:7" ht="21.75">
      <c r="A553" s="77" t="s">
        <v>41</v>
      </c>
      <c r="B553" s="78">
        <v>119</v>
      </c>
      <c r="C553" s="79">
        <v>796152.8</v>
      </c>
      <c r="D553" s="79">
        <v>14956048.93</v>
      </c>
      <c r="E553" s="79">
        <v>946072.8</v>
      </c>
      <c r="F553" s="79">
        <v>14956048.93</v>
      </c>
      <c r="G553" s="79"/>
    </row>
    <row r="554" spans="1:7" ht="21.75">
      <c r="A554" s="77" t="s">
        <v>271</v>
      </c>
      <c r="B554" s="92">
        <v>7</v>
      </c>
      <c r="C554" s="130">
        <v>111578.53</v>
      </c>
      <c r="D554" s="130">
        <v>1018651.59</v>
      </c>
      <c r="E554" s="130">
        <v>111578.53</v>
      </c>
      <c r="F554" s="130">
        <v>1018651.59</v>
      </c>
      <c r="G554" s="130"/>
    </row>
    <row r="555" spans="1:7" ht="21.75">
      <c r="A555" s="110" t="s">
        <v>44</v>
      </c>
      <c r="B555" s="85">
        <f>SUM(B551:B554)</f>
        <v>567</v>
      </c>
      <c r="C555" s="86">
        <f>SUM(C551:C554)</f>
        <v>44781965.58</v>
      </c>
      <c r="D555" s="86">
        <f>SUM(D551:D554)</f>
        <v>169405713.85999998</v>
      </c>
      <c r="E555" s="86">
        <f>SUM(E551:E554)</f>
        <v>44985785.58</v>
      </c>
      <c r="F555" s="86">
        <f>SUM(F551:F554)</f>
        <v>169836913.85999998</v>
      </c>
      <c r="G555" s="86">
        <f>SUM(G551:G553)</f>
        <v>0</v>
      </c>
    </row>
    <row r="556" spans="1:7" ht="21.75">
      <c r="A556" s="87" t="s">
        <v>109</v>
      </c>
      <c r="B556" s="88"/>
      <c r="C556" s="89"/>
      <c r="D556" s="89"/>
      <c r="E556" s="89"/>
      <c r="F556" s="89"/>
      <c r="G556" s="89"/>
    </row>
    <row r="557" spans="1:7" ht="21.75">
      <c r="A557" s="90" t="s">
        <v>81</v>
      </c>
      <c r="B557" s="78"/>
      <c r="C557" s="79"/>
      <c r="D557" s="79"/>
      <c r="E557" s="79"/>
      <c r="F557" s="79"/>
      <c r="G557" s="79"/>
    </row>
    <row r="558" spans="1:7" ht="21.75">
      <c r="A558" s="77" t="s">
        <v>110</v>
      </c>
      <c r="B558" s="78"/>
      <c r="C558" s="79"/>
      <c r="D558" s="79"/>
      <c r="E558" s="79"/>
      <c r="F558" s="79"/>
      <c r="G558" s="79"/>
    </row>
    <row r="559" spans="1:7" ht="21.75">
      <c r="A559" s="77" t="s">
        <v>45</v>
      </c>
      <c r="B559" s="80">
        <v>2740</v>
      </c>
      <c r="C559" s="79">
        <v>833560</v>
      </c>
      <c r="D559" s="79">
        <v>5788230</v>
      </c>
      <c r="E559" s="79">
        <v>833560</v>
      </c>
      <c r="F559" s="79">
        <v>5788230</v>
      </c>
      <c r="G559" s="79"/>
    </row>
    <row r="560" spans="1:7" ht="21.75">
      <c r="A560" s="77" t="s">
        <v>46</v>
      </c>
      <c r="B560" s="78">
        <v>147</v>
      </c>
      <c r="C560" s="79">
        <v>53500</v>
      </c>
      <c r="D560" s="79">
        <v>416000</v>
      </c>
      <c r="E560" s="79">
        <v>53500</v>
      </c>
      <c r="F560" s="79">
        <v>416000</v>
      </c>
      <c r="G560" s="79"/>
    </row>
    <row r="561" spans="1:7" ht="21.75">
      <c r="A561" s="77" t="s">
        <v>99</v>
      </c>
      <c r="B561" s="78"/>
      <c r="C561" s="79"/>
      <c r="D561" s="79"/>
      <c r="E561" s="79"/>
      <c r="F561" s="79"/>
      <c r="G561" s="79"/>
    </row>
    <row r="562" spans="1:7" ht="21.75">
      <c r="A562" s="77" t="s">
        <v>100</v>
      </c>
      <c r="B562" s="78">
        <v>9</v>
      </c>
      <c r="C562" s="79">
        <v>13750</v>
      </c>
      <c r="D562" s="79">
        <v>359250</v>
      </c>
      <c r="E562" s="79">
        <v>13750</v>
      </c>
      <c r="F562" s="79">
        <v>359250</v>
      </c>
      <c r="G562" s="79"/>
    </row>
    <row r="563" spans="1:7" ht="21.75">
      <c r="A563" s="77" t="s">
        <v>107</v>
      </c>
      <c r="B563" s="78">
        <v>2</v>
      </c>
      <c r="C563" s="79">
        <v>383</v>
      </c>
      <c r="D563" s="79">
        <v>91559</v>
      </c>
      <c r="E563" s="79">
        <v>383</v>
      </c>
      <c r="F563" s="79">
        <v>91559</v>
      </c>
      <c r="G563" s="79"/>
    </row>
    <row r="564" spans="1:7" ht="21.75">
      <c r="A564" s="77" t="s">
        <v>48</v>
      </c>
      <c r="B564" s="78"/>
      <c r="C564" s="79"/>
      <c r="D564" s="79"/>
      <c r="E564" s="79"/>
      <c r="F564" s="79"/>
      <c r="G564" s="79"/>
    </row>
    <row r="565" spans="1:7" ht="21.75">
      <c r="A565" s="77" t="s">
        <v>49</v>
      </c>
      <c r="B565" s="80">
        <v>1001</v>
      </c>
      <c r="C565" s="79">
        <v>90210</v>
      </c>
      <c r="D565" s="79">
        <v>890620</v>
      </c>
      <c r="E565" s="79">
        <v>90210</v>
      </c>
      <c r="F565" s="79">
        <v>890620</v>
      </c>
      <c r="G565" s="79"/>
    </row>
    <row r="566" spans="1:7" ht="21.75">
      <c r="A566" s="77" t="s">
        <v>116</v>
      </c>
      <c r="B566" s="78">
        <v>29</v>
      </c>
      <c r="C566" s="79">
        <v>940</v>
      </c>
      <c r="D566" s="79">
        <v>9160</v>
      </c>
      <c r="E566" s="79">
        <v>940</v>
      </c>
      <c r="F566" s="79">
        <v>9160</v>
      </c>
      <c r="G566" s="79"/>
    </row>
    <row r="567" spans="1:7" ht="21.75">
      <c r="A567" s="77" t="s">
        <v>111</v>
      </c>
      <c r="B567" s="78"/>
      <c r="C567" s="79"/>
      <c r="D567" s="79"/>
      <c r="E567" s="79"/>
      <c r="F567" s="79"/>
      <c r="G567" s="79"/>
    </row>
    <row r="568" spans="1:7" ht="21.75">
      <c r="A568" s="77" t="s">
        <v>50</v>
      </c>
      <c r="B568" s="78"/>
      <c r="C568" s="79"/>
      <c r="D568" s="79"/>
      <c r="E568" s="79"/>
      <c r="F568" s="79"/>
      <c r="G568" s="79"/>
    </row>
    <row r="569" spans="1:7" ht="21.75">
      <c r="A569" s="77" t="s">
        <v>51</v>
      </c>
      <c r="B569" s="78">
        <v>14</v>
      </c>
      <c r="C569" s="79">
        <v>19140</v>
      </c>
      <c r="D569" s="79">
        <v>831549</v>
      </c>
      <c r="E569" s="79">
        <v>19140</v>
      </c>
      <c r="F569" s="79">
        <v>831549</v>
      </c>
      <c r="G569" s="79"/>
    </row>
    <row r="570" spans="1:7" ht="21.75">
      <c r="A570" s="77" t="s">
        <v>52</v>
      </c>
      <c r="B570" s="78"/>
      <c r="C570" s="79"/>
      <c r="D570" s="79"/>
      <c r="E570" s="79"/>
      <c r="F570" s="79"/>
      <c r="G570" s="79"/>
    </row>
    <row r="571" spans="1:7" ht="21.75">
      <c r="A571" s="77" t="s">
        <v>53</v>
      </c>
      <c r="B571" s="78">
        <v>11</v>
      </c>
      <c r="C571" s="79">
        <v>22205</v>
      </c>
      <c r="D571" s="79">
        <v>181530</v>
      </c>
      <c r="E571" s="79">
        <v>22205</v>
      </c>
      <c r="F571" s="79">
        <v>181530</v>
      </c>
      <c r="G571" s="79"/>
    </row>
    <row r="572" spans="1:7" ht="21.75">
      <c r="A572" s="77" t="s">
        <v>91</v>
      </c>
      <c r="B572" s="78"/>
      <c r="C572" s="79"/>
      <c r="D572" s="79"/>
      <c r="E572" s="79"/>
      <c r="F572" s="79"/>
      <c r="G572" s="79"/>
    </row>
    <row r="573" spans="1:7" ht="21.75">
      <c r="A573" s="77" t="s">
        <v>92</v>
      </c>
      <c r="B573" s="78">
        <v>13</v>
      </c>
      <c r="C573" s="79">
        <v>6095</v>
      </c>
      <c r="D573" s="79">
        <v>81875</v>
      </c>
      <c r="E573" s="79">
        <v>6095</v>
      </c>
      <c r="F573" s="79">
        <v>81875</v>
      </c>
      <c r="G573" s="79"/>
    </row>
    <row r="574" spans="1:7" ht="21.75">
      <c r="A574" s="77" t="s">
        <v>54</v>
      </c>
      <c r="B574" s="78">
        <v>4</v>
      </c>
      <c r="C574" s="79">
        <v>40</v>
      </c>
      <c r="D574" s="79">
        <v>905</v>
      </c>
      <c r="E574" s="79">
        <v>40</v>
      </c>
      <c r="F574" s="79">
        <v>905</v>
      </c>
      <c r="G574" s="79"/>
    </row>
    <row r="575" spans="1:7" ht="21.75">
      <c r="A575" s="77" t="s">
        <v>86</v>
      </c>
      <c r="B575" s="78"/>
      <c r="C575" s="91">
        <v>0</v>
      </c>
      <c r="D575" s="79">
        <v>37500</v>
      </c>
      <c r="E575" s="91">
        <v>0</v>
      </c>
      <c r="F575" s="79">
        <v>37500</v>
      </c>
      <c r="G575" s="79"/>
    </row>
    <row r="576" spans="1:7" ht="21.75">
      <c r="A576" s="77" t="s">
        <v>87</v>
      </c>
      <c r="B576" s="78"/>
      <c r="C576" s="91">
        <v>0</v>
      </c>
      <c r="D576" s="79">
        <v>14000</v>
      </c>
      <c r="E576" s="91">
        <v>0</v>
      </c>
      <c r="F576" s="79">
        <v>14000</v>
      </c>
      <c r="G576" s="79"/>
    </row>
    <row r="577" spans="1:7" ht="21.75">
      <c r="A577" s="77" t="s">
        <v>88</v>
      </c>
      <c r="B577" s="78"/>
      <c r="C577" s="79">
        <v>0</v>
      </c>
      <c r="D577" s="79">
        <v>0</v>
      </c>
      <c r="E577" s="79">
        <v>0</v>
      </c>
      <c r="F577" s="79">
        <v>0</v>
      </c>
      <c r="G577" s="79"/>
    </row>
    <row r="578" spans="1:7" ht="21.75">
      <c r="A578" s="77" t="s">
        <v>112</v>
      </c>
      <c r="B578" s="78"/>
      <c r="C578" s="79"/>
      <c r="D578" s="79"/>
      <c r="E578" s="79"/>
      <c r="F578" s="79"/>
      <c r="G578" s="79"/>
    </row>
    <row r="579" spans="1:7" ht="21.75">
      <c r="A579" s="77" t="s">
        <v>55</v>
      </c>
      <c r="B579" s="78">
        <v>396</v>
      </c>
      <c r="C579" s="79">
        <v>99813</v>
      </c>
      <c r="D579" s="79">
        <v>1210231</v>
      </c>
      <c r="E579" s="79">
        <v>99813</v>
      </c>
      <c r="F579" s="79">
        <v>1210231</v>
      </c>
      <c r="G579" s="79"/>
    </row>
    <row r="580" spans="1:7" ht="21.75">
      <c r="A580" s="77" t="s">
        <v>113</v>
      </c>
      <c r="B580" s="78"/>
      <c r="C580" s="79"/>
      <c r="D580" s="79"/>
      <c r="E580" s="79"/>
      <c r="F580" s="79"/>
      <c r="G580" s="79"/>
    </row>
    <row r="581" spans="1:7" ht="21.75">
      <c r="A581" s="77" t="s">
        <v>56</v>
      </c>
      <c r="B581" s="80">
        <v>771</v>
      </c>
      <c r="C581" s="79">
        <v>17090</v>
      </c>
      <c r="D581" s="79">
        <v>142908</v>
      </c>
      <c r="E581" s="79">
        <v>17090</v>
      </c>
      <c r="F581" s="79">
        <v>142908</v>
      </c>
      <c r="G581" s="79"/>
    </row>
    <row r="582" spans="1:7" ht="21.75">
      <c r="A582" s="77" t="s">
        <v>195</v>
      </c>
      <c r="B582" s="80">
        <v>1</v>
      </c>
      <c r="C582" s="79">
        <v>200</v>
      </c>
      <c r="D582" s="79">
        <v>3750</v>
      </c>
      <c r="E582" s="79">
        <v>200</v>
      </c>
      <c r="F582" s="79">
        <v>3750</v>
      </c>
      <c r="G582" s="79"/>
    </row>
    <row r="583" spans="1:7" ht="21.75">
      <c r="A583" s="77" t="s">
        <v>196</v>
      </c>
      <c r="B583" s="78"/>
      <c r="C583" s="91">
        <v>0</v>
      </c>
      <c r="D583" s="91">
        <v>0</v>
      </c>
      <c r="E583" s="91">
        <v>0</v>
      </c>
      <c r="F583" s="91">
        <v>0</v>
      </c>
      <c r="G583" s="79"/>
    </row>
    <row r="584" spans="1:7" ht="21.75">
      <c r="A584" s="77" t="s">
        <v>198</v>
      </c>
      <c r="B584" s="78"/>
      <c r="C584" s="79">
        <v>0</v>
      </c>
      <c r="D584" s="79">
        <v>0</v>
      </c>
      <c r="E584" s="79">
        <v>0</v>
      </c>
      <c r="F584" s="79">
        <v>0</v>
      </c>
      <c r="G584" s="79"/>
    </row>
    <row r="585" spans="1:7" ht="21.75">
      <c r="A585" s="77" t="s">
        <v>197</v>
      </c>
      <c r="B585" s="72">
        <v>13</v>
      </c>
      <c r="C585" s="94">
        <v>29300</v>
      </c>
      <c r="D585" s="94">
        <v>54600</v>
      </c>
      <c r="E585" s="94">
        <v>29300</v>
      </c>
      <c r="F585" s="94">
        <v>54600</v>
      </c>
      <c r="G585" s="94"/>
    </row>
    <row r="586" spans="1:7" ht="21.75">
      <c r="A586" s="54" t="s">
        <v>90</v>
      </c>
      <c r="B586" s="93">
        <f>SUM(B559:B585)</f>
        <v>5151</v>
      </c>
      <c r="C586" s="73">
        <f>SUM(C559:C585)</f>
        <v>1186226</v>
      </c>
      <c r="D586" s="73">
        <f>SUM(D559:D585)</f>
        <v>10113667</v>
      </c>
      <c r="E586" s="94">
        <f>SUM(E559:E585)</f>
        <v>1186226</v>
      </c>
      <c r="F586" s="94">
        <f>SUM(F559:F585)</f>
        <v>10113667</v>
      </c>
      <c r="G586" s="94"/>
    </row>
    <row r="587" spans="1:7" ht="21.75">
      <c r="A587" s="131"/>
      <c r="B587" s="96"/>
      <c r="C587" s="132"/>
      <c r="D587" s="132"/>
      <c r="E587" s="97"/>
      <c r="F587" s="97"/>
      <c r="G587" s="97"/>
    </row>
    <row r="588" spans="1:7" ht="21.75">
      <c r="A588" s="147" t="s">
        <v>70</v>
      </c>
      <c r="B588" s="147"/>
      <c r="C588" s="147"/>
      <c r="D588" s="147"/>
      <c r="E588" s="147"/>
      <c r="F588" s="147"/>
      <c r="G588" s="147"/>
    </row>
    <row r="589" spans="1:7" ht="21.75">
      <c r="A589" s="98"/>
      <c r="B589" s="99"/>
      <c r="C589" s="100"/>
      <c r="D589" s="100"/>
      <c r="E589" s="100"/>
      <c r="F589" s="100"/>
      <c r="G589" s="101"/>
    </row>
    <row r="590" spans="1:7" ht="21.75">
      <c r="A590" s="68"/>
      <c r="B590" s="69" t="s">
        <v>78</v>
      </c>
      <c r="C590" s="148" t="s">
        <v>31</v>
      </c>
      <c r="D590" s="149"/>
      <c r="E590" s="148" t="s">
        <v>32</v>
      </c>
      <c r="F590" s="149"/>
      <c r="G590" s="102" t="s">
        <v>33</v>
      </c>
    </row>
    <row r="591" spans="1:7" ht="21.75">
      <c r="A591" s="72" t="s">
        <v>35</v>
      </c>
      <c r="B591" s="72" t="s">
        <v>79</v>
      </c>
      <c r="C591" s="73" t="s">
        <v>9</v>
      </c>
      <c r="D591" s="73" t="s">
        <v>36</v>
      </c>
      <c r="E591" s="73" t="s">
        <v>9</v>
      </c>
      <c r="F591" s="73" t="s">
        <v>36</v>
      </c>
      <c r="G591" s="73" t="s">
        <v>34</v>
      </c>
    </row>
    <row r="592" spans="1:7" ht="21.75">
      <c r="A592" s="74" t="s">
        <v>114</v>
      </c>
      <c r="B592" s="75"/>
      <c r="C592" s="76"/>
      <c r="D592" s="76"/>
      <c r="E592" s="76"/>
      <c r="F592" s="76"/>
      <c r="G592" s="76"/>
    </row>
    <row r="593" spans="1:7" ht="21.75">
      <c r="A593" s="77" t="s">
        <v>82</v>
      </c>
      <c r="B593" s="78">
        <v>4</v>
      </c>
      <c r="C593" s="79">
        <v>79130.4</v>
      </c>
      <c r="D593" s="79">
        <v>757000.8</v>
      </c>
      <c r="E593" s="79">
        <v>79130.4</v>
      </c>
      <c r="F593" s="79">
        <v>757000.8</v>
      </c>
      <c r="G593" s="79"/>
    </row>
    <row r="594" spans="1:7" ht="21.75">
      <c r="A594" s="77" t="s">
        <v>59</v>
      </c>
      <c r="B594" s="78"/>
      <c r="C594" s="91"/>
      <c r="D594" s="91"/>
      <c r="E594" s="91"/>
      <c r="F594" s="91"/>
      <c r="G594" s="79"/>
    </row>
    <row r="595" spans="1:7" ht="21.75">
      <c r="A595" s="87" t="s">
        <v>60</v>
      </c>
      <c r="B595" s="88">
        <v>7</v>
      </c>
      <c r="C595" s="89">
        <v>7547.29</v>
      </c>
      <c r="D595" s="89">
        <v>132583.64</v>
      </c>
      <c r="E595" s="89">
        <v>7547.29</v>
      </c>
      <c r="F595" s="89">
        <v>132583.64</v>
      </c>
      <c r="G595" s="89"/>
    </row>
    <row r="596" spans="1:7" ht="21.75">
      <c r="A596" s="110" t="s">
        <v>61</v>
      </c>
      <c r="B596" s="106">
        <f>SUM(B589:B595)</f>
        <v>11</v>
      </c>
      <c r="C596" s="86">
        <f>SUM(C593:C595)</f>
        <v>86677.68999999999</v>
      </c>
      <c r="D596" s="86">
        <f>SUM(D593:D595)</f>
        <v>889584.4400000001</v>
      </c>
      <c r="E596" s="86">
        <f>SUM(E593:E595)</f>
        <v>86677.68999999999</v>
      </c>
      <c r="F596" s="86">
        <f>SUM(F593:F595)</f>
        <v>889584.4400000001</v>
      </c>
      <c r="G596" s="86"/>
    </row>
    <row r="597" spans="1:7" ht="21.75">
      <c r="A597" s="87" t="s">
        <v>115</v>
      </c>
      <c r="B597" s="88"/>
      <c r="C597" s="89"/>
      <c r="D597" s="89"/>
      <c r="E597" s="89"/>
      <c r="F597" s="89"/>
      <c r="G597" s="89"/>
    </row>
    <row r="598" spans="1:7" ht="21.75">
      <c r="A598" s="107" t="s">
        <v>62</v>
      </c>
      <c r="B598" s="108">
        <v>5</v>
      </c>
      <c r="C598" s="109">
        <v>179833.07</v>
      </c>
      <c r="D598" s="109">
        <v>929150.26</v>
      </c>
      <c r="E598" s="109">
        <v>179833.07</v>
      </c>
      <c r="F598" s="91">
        <v>929150.26</v>
      </c>
      <c r="G598" s="79"/>
    </row>
    <row r="599" spans="1:7" ht="21.75">
      <c r="A599" s="77" t="s">
        <v>63</v>
      </c>
      <c r="B599" s="122"/>
      <c r="C599" s="109">
        <v>0</v>
      </c>
      <c r="D599" s="109">
        <v>135600</v>
      </c>
      <c r="E599" s="109">
        <v>0</v>
      </c>
      <c r="F599" s="91">
        <v>135600</v>
      </c>
      <c r="G599" s="79"/>
    </row>
    <row r="600" spans="1:7" ht="21.75">
      <c r="A600" s="77" t="s">
        <v>101</v>
      </c>
      <c r="B600" s="78">
        <v>150</v>
      </c>
      <c r="C600" s="79">
        <v>190890</v>
      </c>
      <c r="D600" s="79">
        <v>353507.84</v>
      </c>
      <c r="E600" s="79">
        <v>190890</v>
      </c>
      <c r="F600" s="79">
        <v>353507.84</v>
      </c>
      <c r="G600" s="79"/>
    </row>
    <row r="601" spans="1:7" ht="21.75">
      <c r="A601" s="77" t="s">
        <v>227</v>
      </c>
      <c r="B601" s="72">
        <v>3</v>
      </c>
      <c r="C601" s="94">
        <v>29551.26</v>
      </c>
      <c r="D601" s="94">
        <v>226042.36</v>
      </c>
      <c r="E601" s="94">
        <v>29551.26</v>
      </c>
      <c r="F601" s="94">
        <v>226042.36</v>
      </c>
      <c r="G601" s="94"/>
    </row>
    <row r="602" spans="1:7" ht="21.75">
      <c r="A602" s="110" t="s">
        <v>66</v>
      </c>
      <c r="B602" s="72">
        <f>SUM(B598:B601)</f>
        <v>158</v>
      </c>
      <c r="C602" s="94">
        <f>SUM(C597:C601)</f>
        <v>400274.33</v>
      </c>
      <c r="D602" s="94">
        <f>SUM(D597:D601)</f>
        <v>1644300.46</v>
      </c>
      <c r="E602" s="94">
        <f>SUM(E597:E601)</f>
        <v>400274.33</v>
      </c>
      <c r="F602" s="94">
        <f>SUM(F597:F601)</f>
        <v>1644300.46</v>
      </c>
      <c r="G602" s="94"/>
    </row>
    <row r="603" spans="1:7" ht="21.75">
      <c r="A603" s="110" t="s">
        <v>67</v>
      </c>
      <c r="B603" s="111">
        <f aca="true" t="shared" si="13" ref="B603:G603">SUM(B555+B586+B596+B602)</f>
        <v>5887</v>
      </c>
      <c r="C603" s="70">
        <f t="shared" si="13"/>
        <v>46455143.599999994</v>
      </c>
      <c r="D603" s="70">
        <f t="shared" si="13"/>
        <v>182053265.76</v>
      </c>
      <c r="E603" s="70">
        <f t="shared" si="13"/>
        <v>46658963.599999994</v>
      </c>
      <c r="F603" s="70">
        <f t="shared" si="13"/>
        <v>182484465.76</v>
      </c>
      <c r="G603" s="70">
        <f t="shared" si="13"/>
        <v>0</v>
      </c>
    </row>
    <row r="604" spans="1:7" ht="21.75">
      <c r="A604" s="110" t="s">
        <v>174</v>
      </c>
      <c r="B604" s="106"/>
      <c r="C604" s="86">
        <v>6984.29</v>
      </c>
      <c r="D604" s="86">
        <v>83001.23</v>
      </c>
      <c r="E604" s="86">
        <v>6984.29</v>
      </c>
      <c r="F604" s="86">
        <v>83001.23</v>
      </c>
      <c r="G604" s="86"/>
    </row>
    <row r="605" spans="1:7" ht="22.5" thickBot="1">
      <c r="A605" s="112" t="s">
        <v>69</v>
      </c>
      <c r="B605" s="113">
        <f>+B603</f>
        <v>5887</v>
      </c>
      <c r="C605" s="114">
        <f>C603-C604</f>
        <v>46448159.309999995</v>
      </c>
      <c r="D605" s="114">
        <f>D603-D604</f>
        <v>181970264.53</v>
      </c>
      <c r="E605" s="114">
        <f>E603-E604</f>
        <v>46651979.309999995</v>
      </c>
      <c r="F605" s="114">
        <f>F603-F604</f>
        <v>182401464.53</v>
      </c>
      <c r="G605" s="114">
        <f>G603-G604</f>
        <v>0</v>
      </c>
    </row>
    <row r="606" spans="1:7" ht="22.5" thickTop="1">
      <c r="A606" s="133" t="s">
        <v>305</v>
      </c>
      <c r="B606" s="115"/>
      <c r="C606" s="97"/>
      <c r="D606" s="97"/>
      <c r="E606" s="97"/>
      <c r="F606" s="97"/>
      <c r="G606" s="97"/>
    </row>
    <row r="607" spans="1:7" ht="21.75">
      <c r="A607" s="95" t="s">
        <v>304</v>
      </c>
      <c r="B607" s="115"/>
      <c r="C607" s="97"/>
      <c r="D607" s="97"/>
      <c r="E607" s="97"/>
      <c r="F607" s="97"/>
      <c r="G607" s="97"/>
    </row>
    <row r="608" spans="1:7" ht="21.75">
      <c r="A608" s="118" t="s">
        <v>301</v>
      </c>
      <c r="B608" s="115"/>
      <c r="C608" s="97"/>
      <c r="D608" s="97" t="s">
        <v>12</v>
      </c>
      <c r="E608" s="97"/>
      <c r="F608" s="97"/>
      <c r="G608" s="97"/>
    </row>
    <row r="609" spans="1:7" ht="21.75">
      <c r="A609" s="118" t="s">
        <v>302</v>
      </c>
      <c r="B609" s="66"/>
      <c r="C609" s="67"/>
      <c r="D609" s="97" t="s">
        <v>13</v>
      </c>
      <c r="E609" s="97"/>
      <c r="F609" s="97"/>
      <c r="G609" s="97"/>
    </row>
    <row r="610" spans="1:7" ht="21.75">
      <c r="A610" s="118" t="s">
        <v>303</v>
      </c>
      <c r="B610" s="66"/>
      <c r="C610" s="67"/>
      <c r="D610" s="97" t="s">
        <v>11</v>
      </c>
      <c r="E610" s="97"/>
      <c r="F610" s="97"/>
      <c r="G610" s="97"/>
    </row>
    <row r="611" spans="1:7" ht="21.75">
      <c r="A611" s="64"/>
      <c r="B611" s="66"/>
      <c r="C611" s="67"/>
      <c r="D611" s="97" t="s">
        <v>10</v>
      </c>
      <c r="E611" s="97"/>
      <c r="F611" s="97"/>
      <c r="G611" s="97"/>
    </row>
    <row r="612" spans="1:7" ht="23.25">
      <c r="A612" s="145" t="s">
        <v>58</v>
      </c>
      <c r="B612" s="145"/>
      <c r="C612" s="145"/>
      <c r="D612" s="145"/>
      <c r="E612" s="145"/>
      <c r="F612" s="145"/>
      <c r="G612" s="145"/>
    </row>
    <row r="613" spans="1:7" ht="23.25">
      <c r="A613" s="145" t="s">
        <v>306</v>
      </c>
      <c r="B613" s="145"/>
      <c r="C613" s="145"/>
      <c r="D613" s="145"/>
      <c r="E613" s="145"/>
      <c r="F613" s="145"/>
      <c r="G613" s="145"/>
    </row>
    <row r="614" spans="1:7" ht="21">
      <c r="A614" s="3"/>
      <c r="B614" s="18"/>
      <c r="C614" s="4"/>
      <c r="D614" s="4"/>
      <c r="E614" s="4"/>
      <c r="F614" s="4"/>
      <c r="G614" s="4"/>
    </row>
    <row r="615" spans="1:7" ht="21.75">
      <c r="A615" s="68"/>
      <c r="B615" s="69" t="s">
        <v>78</v>
      </c>
      <c r="C615" s="148" t="s">
        <v>31</v>
      </c>
      <c r="D615" s="149"/>
      <c r="E615" s="148" t="s">
        <v>32</v>
      </c>
      <c r="F615" s="149"/>
      <c r="G615" s="71" t="s">
        <v>33</v>
      </c>
    </row>
    <row r="616" spans="1:7" ht="21.75">
      <c r="A616" s="72" t="s">
        <v>35</v>
      </c>
      <c r="B616" s="72" t="s">
        <v>79</v>
      </c>
      <c r="C616" s="73" t="s">
        <v>9</v>
      </c>
      <c r="D616" s="73" t="s">
        <v>36</v>
      </c>
      <c r="E616" s="73" t="s">
        <v>9</v>
      </c>
      <c r="F616" s="73" t="s">
        <v>36</v>
      </c>
      <c r="G616" s="73" t="s">
        <v>34</v>
      </c>
    </row>
    <row r="617" spans="1:7" ht="21.75">
      <c r="A617" s="74" t="s">
        <v>108</v>
      </c>
      <c r="B617" s="75"/>
      <c r="C617" s="76"/>
      <c r="D617" s="76"/>
      <c r="E617" s="76"/>
      <c r="F617" s="76"/>
      <c r="G617" s="76"/>
    </row>
    <row r="618" spans="1:7" ht="21.75">
      <c r="A618" s="77" t="s">
        <v>37</v>
      </c>
      <c r="B618" s="78">
        <v>157</v>
      </c>
      <c r="C618" s="79">
        <v>26988460.09</v>
      </c>
      <c r="D618" s="79">
        <v>178759552.76</v>
      </c>
      <c r="E618" s="79">
        <v>27042360.09</v>
      </c>
      <c r="F618" s="79">
        <v>179244652.76</v>
      </c>
      <c r="G618" s="79"/>
    </row>
    <row r="619" spans="1:7" ht="21.75">
      <c r="A619" s="77" t="s">
        <v>39</v>
      </c>
      <c r="B619" s="80">
        <v>168</v>
      </c>
      <c r="C619" s="79">
        <v>54081.82</v>
      </c>
      <c r="D619" s="79">
        <v>1714002.49</v>
      </c>
      <c r="E619" s="79">
        <v>54081.82</v>
      </c>
      <c r="F619" s="79">
        <v>1714002.49</v>
      </c>
      <c r="G619" s="79"/>
    </row>
    <row r="620" spans="1:7" ht="21.75">
      <c r="A620" s="77" t="s">
        <v>41</v>
      </c>
      <c r="B620" s="78">
        <v>53</v>
      </c>
      <c r="C620" s="79">
        <v>197923.8</v>
      </c>
      <c r="D620" s="79">
        <v>15153972.73</v>
      </c>
      <c r="E620" s="79">
        <v>197923.8</v>
      </c>
      <c r="F620" s="79">
        <v>15153972.73</v>
      </c>
      <c r="G620" s="79"/>
    </row>
    <row r="621" spans="1:7" ht="21.75">
      <c r="A621" s="77" t="s">
        <v>271</v>
      </c>
      <c r="B621" s="92">
        <v>7</v>
      </c>
      <c r="C621" s="130">
        <v>111063.9</v>
      </c>
      <c r="D621" s="130">
        <v>1129715.49</v>
      </c>
      <c r="E621" s="130">
        <v>111063.9</v>
      </c>
      <c r="F621" s="130">
        <v>1129715.49</v>
      </c>
      <c r="G621" s="130"/>
    </row>
    <row r="622" spans="1:7" ht="21.75">
      <c r="A622" s="110" t="s">
        <v>44</v>
      </c>
      <c r="B622" s="85">
        <f>SUM(B618:B621)</f>
        <v>385</v>
      </c>
      <c r="C622" s="86">
        <f>SUM(C618:C621)</f>
        <v>27351529.61</v>
      </c>
      <c r="D622" s="86">
        <f>SUM(D618:D621)</f>
        <v>196757243.47</v>
      </c>
      <c r="E622" s="86">
        <f>SUM(E618:E621)</f>
        <v>27405429.61</v>
      </c>
      <c r="F622" s="86">
        <f>SUM(F618:F621)</f>
        <v>197242343.47</v>
      </c>
      <c r="G622" s="86"/>
    </row>
    <row r="623" spans="1:7" ht="21.75">
      <c r="A623" s="87" t="s">
        <v>109</v>
      </c>
      <c r="B623" s="88"/>
      <c r="C623" s="89"/>
      <c r="D623" s="89"/>
      <c r="E623" s="89"/>
      <c r="F623" s="89"/>
      <c r="G623" s="89"/>
    </row>
    <row r="624" spans="1:7" ht="21.75">
      <c r="A624" s="90" t="s">
        <v>81</v>
      </c>
      <c r="B624" s="78"/>
      <c r="C624" s="79"/>
      <c r="D624" s="79"/>
      <c r="E624" s="79"/>
      <c r="F624" s="79"/>
      <c r="G624" s="79"/>
    </row>
    <row r="625" spans="1:7" ht="21.75">
      <c r="A625" s="77" t="s">
        <v>110</v>
      </c>
      <c r="B625" s="78"/>
      <c r="C625" s="79"/>
      <c r="D625" s="79"/>
      <c r="E625" s="79"/>
      <c r="F625" s="79"/>
      <c r="G625" s="79"/>
    </row>
    <row r="626" spans="1:7" ht="21.75">
      <c r="A626" s="77" t="s">
        <v>45</v>
      </c>
      <c r="B626" s="80">
        <v>2965</v>
      </c>
      <c r="C626" s="79">
        <v>1017450</v>
      </c>
      <c r="D626" s="79">
        <v>6805680</v>
      </c>
      <c r="E626" s="79">
        <v>1017450</v>
      </c>
      <c r="F626" s="79">
        <v>6805680</v>
      </c>
      <c r="G626" s="79"/>
    </row>
    <row r="627" spans="1:7" ht="21.75">
      <c r="A627" s="77" t="s">
        <v>46</v>
      </c>
      <c r="B627" s="78">
        <v>127</v>
      </c>
      <c r="C627" s="79">
        <v>46000</v>
      </c>
      <c r="D627" s="79">
        <v>462000</v>
      </c>
      <c r="E627" s="79">
        <v>46000</v>
      </c>
      <c r="F627" s="79">
        <v>462000</v>
      </c>
      <c r="G627" s="79"/>
    </row>
    <row r="628" spans="1:7" ht="21.75">
      <c r="A628" s="77" t="s">
        <v>99</v>
      </c>
      <c r="B628" s="78"/>
      <c r="C628" s="79"/>
      <c r="D628" s="79"/>
      <c r="E628" s="79"/>
      <c r="F628" s="79"/>
      <c r="G628" s="79"/>
    </row>
    <row r="629" spans="1:7" ht="21.75">
      <c r="A629" s="77" t="s">
        <v>100</v>
      </c>
      <c r="B629" s="78">
        <v>7</v>
      </c>
      <c r="C629" s="79">
        <v>37500</v>
      </c>
      <c r="D629" s="79">
        <v>396750</v>
      </c>
      <c r="E629" s="79">
        <v>37500</v>
      </c>
      <c r="F629" s="79">
        <v>396750</v>
      </c>
      <c r="G629" s="79"/>
    </row>
    <row r="630" spans="1:7" ht="21.75">
      <c r="A630" s="77" t="s">
        <v>107</v>
      </c>
      <c r="B630" s="78">
        <v>15</v>
      </c>
      <c r="C630" s="79">
        <v>31940</v>
      </c>
      <c r="D630" s="79">
        <v>123499</v>
      </c>
      <c r="E630" s="79">
        <v>28119</v>
      </c>
      <c r="F630" s="79">
        <v>119678</v>
      </c>
      <c r="G630" s="79">
        <v>3821</v>
      </c>
    </row>
    <row r="631" spans="1:7" ht="21.75">
      <c r="A631" s="77" t="s">
        <v>48</v>
      </c>
      <c r="B631" s="78"/>
      <c r="C631" s="79"/>
      <c r="D631" s="79"/>
      <c r="E631" s="79"/>
      <c r="F631" s="79"/>
      <c r="G631" s="79"/>
    </row>
    <row r="632" spans="1:7" ht="21.75">
      <c r="A632" s="77" t="s">
        <v>49</v>
      </c>
      <c r="B632" s="80">
        <v>922</v>
      </c>
      <c r="C632" s="79">
        <v>84430</v>
      </c>
      <c r="D632" s="79">
        <v>975050</v>
      </c>
      <c r="E632" s="79">
        <v>84430</v>
      </c>
      <c r="F632" s="79">
        <v>975050</v>
      </c>
      <c r="G632" s="79"/>
    </row>
    <row r="633" spans="1:7" ht="21.75">
      <c r="A633" s="77" t="s">
        <v>116</v>
      </c>
      <c r="B633" s="78">
        <v>35</v>
      </c>
      <c r="C633" s="79">
        <v>1390</v>
      </c>
      <c r="D633" s="79">
        <v>10550</v>
      </c>
      <c r="E633" s="79">
        <v>1390</v>
      </c>
      <c r="F633" s="79">
        <v>10550</v>
      </c>
      <c r="G633" s="79"/>
    </row>
    <row r="634" spans="1:7" ht="21.75">
      <c r="A634" s="77" t="s">
        <v>111</v>
      </c>
      <c r="B634" s="78"/>
      <c r="C634" s="79"/>
      <c r="D634" s="79"/>
      <c r="E634" s="79"/>
      <c r="F634" s="79"/>
      <c r="G634" s="79"/>
    </row>
    <row r="635" spans="1:7" ht="21.75">
      <c r="A635" s="77" t="s">
        <v>50</v>
      </c>
      <c r="B635" s="78"/>
      <c r="C635" s="79"/>
      <c r="D635" s="79"/>
      <c r="E635" s="79"/>
      <c r="F635" s="79"/>
      <c r="G635" s="79"/>
    </row>
    <row r="636" spans="1:7" ht="21.75">
      <c r="A636" s="77" t="s">
        <v>51</v>
      </c>
      <c r="B636" s="78">
        <v>26</v>
      </c>
      <c r="C636" s="79">
        <v>64750</v>
      </c>
      <c r="D636" s="79">
        <v>896299</v>
      </c>
      <c r="E636" s="79">
        <v>62750</v>
      </c>
      <c r="F636" s="79">
        <v>894299</v>
      </c>
      <c r="G636" s="79">
        <v>2000</v>
      </c>
    </row>
    <row r="637" spans="1:7" ht="21.75">
      <c r="A637" s="77" t="s">
        <v>52</v>
      </c>
      <c r="B637" s="78"/>
      <c r="C637" s="79"/>
      <c r="D637" s="79"/>
      <c r="E637" s="79"/>
      <c r="F637" s="79"/>
      <c r="G637" s="79"/>
    </row>
    <row r="638" spans="1:7" ht="21.75">
      <c r="A638" s="77" t="s">
        <v>53</v>
      </c>
      <c r="B638" s="78">
        <v>10</v>
      </c>
      <c r="C638" s="79">
        <v>21000</v>
      </c>
      <c r="D638" s="79">
        <v>202530</v>
      </c>
      <c r="E638" s="79">
        <v>21000</v>
      </c>
      <c r="F638" s="79">
        <v>202530</v>
      </c>
      <c r="G638" s="79"/>
    </row>
    <row r="639" spans="1:7" ht="21.75">
      <c r="A639" s="77" t="s">
        <v>91</v>
      </c>
      <c r="B639" s="78"/>
      <c r="C639" s="79"/>
      <c r="D639" s="79"/>
      <c r="E639" s="79"/>
      <c r="F639" s="79"/>
      <c r="G639" s="79"/>
    </row>
    <row r="640" spans="1:7" ht="21.75">
      <c r="A640" s="77" t="s">
        <v>92</v>
      </c>
      <c r="B640" s="78">
        <v>12</v>
      </c>
      <c r="C640" s="79">
        <v>6080</v>
      </c>
      <c r="D640" s="79">
        <v>87955</v>
      </c>
      <c r="E640" s="79">
        <v>6080</v>
      </c>
      <c r="F640" s="79">
        <v>87955</v>
      </c>
      <c r="G640" s="79"/>
    </row>
    <row r="641" spans="1:7" ht="21.75">
      <c r="A641" s="77" t="s">
        <v>54</v>
      </c>
      <c r="B641" s="78">
        <v>7</v>
      </c>
      <c r="C641" s="79">
        <v>135</v>
      </c>
      <c r="D641" s="79">
        <v>1040</v>
      </c>
      <c r="E641" s="79">
        <v>135</v>
      </c>
      <c r="F641" s="79">
        <v>1040</v>
      </c>
      <c r="G641" s="79"/>
    </row>
    <row r="642" spans="1:7" ht="21.75">
      <c r="A642" s="77" t="s">
        <v>86</v>
      </c>
      <c r="B642" s="78"/>
      <c r="C642" s="91">
        <v>0</v>
      </c>
      <c r="D642" s="79">
        <v>37500</v>
      </c>
      <c r="E642" s="91">
        <v>0</v>
      </c>
      <c r="F642" s="79">
        <v>37500</v>
      </c>
      <c r="G642" s="79"/>
    </row>
    <row r="643" spans="1:7" ht="21.75">
      <c r="A643" s="77" t="s">
        <v>87</v>
      </c>
      <c r="B643" s="78"/>
      <c r="C643" s="91">
        <v>0</v>
      </c>
      <c r="D643" s="79">
        <v>14000</v>
      </c>
      <c r="E643" s="91">
        <v>0</v>
      </c>
      <c r="F643" s="79">
        <v>14000</v>
      </c>
      <c r="G643" s="79"/>
    </row>
    <row r="644" spans="1:7" ht="21.75">
      <c r="A644" s="77" t="s">
        <v>88</v>
      </c>
      <c r="B644" s="78"/>
      <c r="C644" s="79">
        <v>0</v>
      </c>
      <c r="D644" s="79">
        <v>0</v>
      </c>
      <c r="E644" s="79">
        <v>0</v>
      </c>
      <c r="F644" s="79">
        <v>0</v>
      </c>
      <c r="G644" s="79"/>
    </row>
    <row r="645" spans="1:7" ht="21.75">
      <c r="A645" s="77" t="s">
        <v>112</v>
      </c>
      <c r="B645" s="78"/>
      <c r="C645" s="79"/>
      <c r="D645" s="79"/>
      <c r="E645" s="79"/>
      <c r="F645" s="79"/>
      <c r="G645" s="79"/>
    </row>
    <row r="646" spans="1:7" ht="21.75">
      <c r="A646" s="77" t="s">
        <v>55</v>
      </c>
      <c r="B646" s="78">
        <v>556</v>
      </c>
      <c r="C646" s="79">
        <v>144274</v>
      </c>
      <c r="D646" s="79">
        <v>1354505</v>
      </c>
      <c r="E646" s="79">
        <v>144274</v>
      </c>
      <c r="F646" s="79">
        <v>1354505</v>
      </c>
      <c r="G646" s="79"/>
    </row>
    <row r="647" spans="1:7" ht="21.75">
      <c r="A647" s="77" t="s">
        <v>113</v>
      </c>
      <c r="B647" s="78"/>
      <c r="C647" s="79"/>
      <c r="D647" s="79"/>
      <c r="E647" s="79"/>
      <c r="F647" s="79"/>
      <c r="G647" s="79"/>
    </row>
    <row r="648" spans="1:7" ht="21.75">
      <c r="A648" s="77" t="s">
        <v>56</v>
      </c>
      <c r="B648" s="80">
        <v>639</v>
      </c>
      <c r="C648" s="79">
        <v>14086</v>
      </c>
      <c r="D648" s="79">
        <v>156994</v>
      </c>
      <c r="E648" s="79">
        <v>14086</v>
      </c>
      <c r="F648" s="79">
        <v>156994</v>
      </c>
      <c r="G648" s="79"/>
    </row>
    <row r="649" spans="1:7" ht="21.75">
      <c r="A649" s="77" t="s">
        <v>195</v>
      </c>
      <c r="B649" s="80"/>
      <c r="C649" s="79">
        <v>0</v>
      </c>
      <c r="D649" s="79">
        <v>3750</v>
      </c>
      <c r="E649" s="79">
        <v>0</v>
      </c>
      <c r="F649" s="79">
        <v>3750</v>
      </c>
      <c r="G649" s="79"/>
    </row>
    <row r="650" spans="1:7" ht="21.75">
      <c r="A650" s="77" t="s">
        <v>196</v>
      </c>
      <c r="B650" s="78"/>
      <c r="C650" s="91">
        <v>0</v>
      </c>
      <c r="D650" s="91">
        <v>0</v>
      </c>
      <c r="E650" s="91">
        <v>0</v>
      </c>
      <c r="F650" s="91">
        <v>0</v>
      </c>
      <c r="G650" s="79"/>
    </row>
    <row r="651" spans="1:7" ht="21.75">
      <c r="A651" s="77" t="s">
        <v>198</v>
      </c>
      <c r="B651" s="78"/>
      <c r="C651" s="79">
        <v>0</v>
      </c>
      <c r="D651" s="79">
        <v>0</v>
      </c>
      <c r="E651" s="79">
        <v>0</v>
      </c>
      <c r="F651" s="79">
        <v>0</v>
      </c>
      <c r="G651" s="79"/>
    </row>
    <row r="652" spans="1:7" ht="21.75">
      <c r="A652" s="77" t="s">
        <v>197</v>
      </c>
      <c r="B652" s="72">
        <v>3</v>
      </c>
      <c r="C652" s="94">
        <v>6400</v>
      </c>
      <c r="D652" s="94">
        <v>61000</v>
      </c>
      <c r="E652" s="94">
        <v>6400</v>
      </c>
      <c r="F652" s="94">
        <v>61000</v>
      </c>
      <c r="G652" s="94"/>
    </row>
    <row r="653" spans="1:7" ht="21.75">
      <c r="A653" s="54" t="s">
        <v>90</v>
      </c>
      <c r="B653" s="93">
        <f>SUM(B626:B652)</f>
        <v>5324</v>
      </c>
      <c r="C653" s="73">
        <f>SUM(C626:C652)</f>
        <v>1475435</v>
      </c>
      <c r="D653" s="73">
        <f>SUM(D626:D652)</f>
        <v>11589102</v>
      </c>
      <c r="E653" s="94">
        <f>SUM(E626:E652)</f>
        <v>1469614</v>
      </c>
      <c r="F653" s="94">
        <f>SUM(F626:F652)</f>
        <v>11583281</v>
      </c>
      <c r="G653" s="86">
        <f>SUM(G623:G651)</f>
        <v>5821</v>
      </c>
    </row>
    <row r="654" spans="1:7" ht="21.75">
      <c r="A654" s="131"/>
      <c r="B654" s="96"/>
      <c r="C654" s="132"/>
      <c r="D654" s="132"/>
      <c r="E654" s="97"/>
      <c r="F654" s="97"/>
      <c r="G654" s="97"/>
    </row>
    <row r="655" spans="1:7" ht="21.75">
      <c r="A655" s="147" t="s">
        <v>70</v>
      </c>
      <c r="B655" s="147"/>
      <c r="C655" s="147"/>
      <c r="D655" s="147"/>
      <c r="E655" s="147"/>
      <c r="F655" s="147"/>
      <c r="G655" s="147"/>
    </row>
    <row r="656" spans="1:7" ht="21.75">
      <c r="A656" s="98"/>
      <c r="B656" s="99"/>
      <c r="C656" s="100"/>
      <c r="D656" s="100"/>
      <c r="E656" s="100"/>
      <c r="F656" s="100"/>
      <c r="G656" s="101"/>
    </row>
    <row r="657" spans="1:7" ht="21.75">
      <c r="A657" s="68"/>
      <c r="B657" s="69" t="s">
        <v>78</v>
      </c>
      <c r="C657" s="148" t="s">
        <v>31</v>
      </c>
      <c r="D657" s="149"/>
      <c r="E657" s="148" t="s">
        <v>32</v>
      </c>
      <c r="F657" s="149"/>
      <c r="G657" s="102" t="s">
        <v>33</v>
      </c>
    </row>
    <row r="658" spans="1:7" ht="21.75">
      <c r="A658" s="72" t="s">
        <v>35</v>
      </c>
      <c r="B658" s="72" t="s">
        <v>79</v>
      </c>
      <c r="C658" s="73" t="s">
        <v>9</v>
      </c>
      <c r="D658" s="73" t="s">
        <v>36</v>
      </c>
      <c r="E658" s="73" t="s">
        <v>9</v>
      </c>
      <c r="F658" s="73" t="s">
        <v>36</v>
      </c>
      <c r="G658" s="73" t="s">
        <v>34</v>
      </c>
    </row>
    <row r="659" spans="1:7" ht="21.75">
      <c r="A659" s="74" t="s">
        <v>114</v>
      </c>
      <c r="B659" s="75"/>
      <c r="C659" s="76"/>
      <c r="D659" s="76"/>
      <c r="E659" s="76"/>
      <c r="F659" s="76"/>
      <c r="G659" s="76"/>
    </row>
    <row r="660" spans="1:7" ht="21.75">
      <c r="A660" s="77" t="s">
        <v>82</v>
      </c>
      <c r="B660" s="78">
        <v>5</v>
      </c>
      <c r="C660" s="79">
        <v>95140</v>
      </c>
      <c r="D660" s="79">
        <v>852140.8</v>
      </c>
      <c r="E660" s="79">
        <v>95140</v>
      </c>
      <c r="F660" s="79">
        <v>852140.8</v>
      </c>
      <c r="G660" s="79"/>
    </row>
    <row r="661" spans="1:7" ht="21.75">
      <c r="A661" s="77" t="s">
        <v>59</v>
      </c>
      <c r="B661" s="78"/>
      <c r="C661" s="91"/>
      <c r="D661" s="91"/>
      <c r="E661" s="91"/>
      <c r="F661" s="91"/>
      <c r="G661" s="79"/>
    </row>
    <row r="662" spans="1:7" ht="21.75">
      <c r="A662" s="87" t="s">
        <v>60</v>
      </c>
      <c r="B662" s="88">
        <v>9</v>
      </c>
      <c r="C662" s="89">
        <v>129407.02</v>
      </c>
      <c r="D662" s="89">
        <v>261990.66</v>
      </c>
      <c r="E662" s="89">
        <v>129407.02</v>
      </c>
      <c r="F662" s="89">
        <v>261990.66</v>
      </c>
      <c r="G662" s="89"/>
    </row>
    <row r="663" spans="1:7" ht="21.75">
      <c r="A663" s="110" t="s">
        <v>61</v>
      </c>
      <c r="B663" s="106">
        <f>SUM(B656:B662)</f>
        <v>14</v>
      </c>
      <c r="C663" s="86">
        <f>SUM(C660:C662)</f>
        <v>224547.02000000002</v>
      </c>
      <c r="D663" s="86">
        <f>SUM(D660:D662)</f>
        <v>1114131.46</v>
      </c>
      <c r="E663" s="86">
        <f>SUM(E660:E662)</f>
        <v>224547.02000000002</v>
      </c>
      <c r="F663" s="86">
        <f>SUM(F660:F662)</f>
        <v>1114131.46</v>
      </c>
      <c r="G663" s="86"/>
    </row>
    <row r="664" spans="1:7" ht="21.75">
      <c r="A664" s="87" t="s">
        <v>115</v>
      </c>
      <c r="B664" s="88"/>
      <c r="C664" s="89"/>
      <c r="D664" s="89"/>
      <c r="E664" s="89"/>
      <c r="F664" s="89"/>
      <c r="G664" s="89"/>
    </row>
    <row r="665" spans="1:7" ht="21.75">
      <c r="A665" s="107" t="s">
        <v>62</v>
      </c>
      <c r="B665" s="108">
        <v>5</v>
      </c>
      <c r="C665" s="109">
        <v>68941.56</v>
      </c>
      <c r="D665" s="109">
        <v>998091.82</v>
      </c>
      <c r="E665" s="109">
        <v>68941.56</v>
      </c>
      <c r="F665" s="91">
        <v>998091.82</v>
      </c>
      <c r="G665" s="79"/>
    </row>
    <row r="666" spans="1:7" ht="21.75">
      <c r="A666" s="77" t="s">
        <v>63</v>
      </c>
      <c r="B666" s="122"/>
      <c r="C666" s="109">
        <v>0</v>
      </c>
      <c r="D666" s="109">
        <v>135600</v>
      </c>
      <c r="E666" s="109">
        <v>0</v>
      </c>
      <c r="F666" s="91">
        <v>135600</v>
      </c>
      <c r="G666" s="79"/>
    </row>
    <row r="667" spans="1:7" ht="21.75">
      <c r="A667" s="77" t="s">
        <v>101</v>
      </c>
      <c r="B667" s="78">
        <v>143</v>
      </c>
      <c r="C667" s="79">
        <v>6700</v>
      </c>
      <c r="D667" s="79">
        <v>360207.84</v>
      </c>
      <c r="E667" s="79">
        <v>6700</v>
      </c>
      <c r="F667" s="79">
        <v>360207.84</v>
      </c>
      <c r="G667" s="79"/>
    </row>
    <row r="668" spans="1:7" ht="21.75">
      <c r="A668" s="77" t="s">
        <v>227</v>
      </c>
      <c r="B668" s="72">
        <v>2</v>
      </c>
      <c r="C668" s="94">
        <v>24373.64</v>
      </c>
      <c r="D668" s="94">
        <v>250416</v>
      </c>
      <c r="E668" s="94">
        <v>24373.64</v>
      </c>
      <c r="F668" s="94">
        <v>250416</v>
      </c>
      <c r="G668" s="94"/>
    </row>
    <row r="669" spans="1:7" ht="21.75">
      <c r="A669" s="110" t="s">
        <v>66</v>
      </c>
      <c r="B669" s="72">
        <f>SUM(B665:B668)</f>
        <v>150</v>
      </c>
      <c r="C669" s="94">
        <f>SUM(C664:C668)</f>
        <v>100015.2</v>
      </c>
      <c r="D669" s="94">
        <f>SUM(D664:D668)</f>
        <v>1744315.66</v>
      </c>
      <c r="E669" s="94">
        <f>SUM(E664:E668)</f>
        <v>100015.2</v>
      </c>
      <c r="F669" s="94">
        <f>SUM(F664:F668)</f>
        <v>1744315.66</v>
      </c>
      <c r="G669" s="94"/>
    </row>
    <row r="670" spans="1:7" ht="21.75">
      <c r="A670" s="110" t="s">
        <v>67</v>
      </c>
      <c r="B670" s="111">
        <f aca="true" t="shared" si="14" ref="B670:G670">SUM(B622+B653+B663+B669)</f>
        <v>5873</v>
      </c>
      <c r="C670" s="70">
        <f t="shared" si="14"/>
        <v>29151526.83</v>
      </c>
      <c r="D670" s="70">
        <f t="shared" si="14"/>
        <v>211204792.59</v>
      </c>
      <c r="E670" s="70">
        <f t="shared" si="14"/>
        <v>29199605.83</v>
      </c>
      <c r="F670" s="70">
        <f t="shared" si="14"/>
        <v>211684071.59</v>
      </c>
      <c r="G670" s="70">
        <f t="shared" si="14"/>
        <v>5821</v>
      </c>
    </row>
    <row r="671" spans="1:7" ht="21.75">
      <c r="A671" s="110" t="s">
        <v>174</v>
      </c>
      <c r="B671" s="106"/>
      <c r="C671" s="86">
        <v>2704.16</v>
      </c>
      <c r="D671" s="86">
        <v>85705.39</v>
      </c>
      <c r="E671" s="86">
        <v>2704.16</v>
      </c>
      <c r="F671" s="86">
        <v>85705.39</v>
      </c>
      <c r="G671" s="86"/>
    </row>
    <row r="672" spans="1:7" ht="22.5" thickBot="1">
      <c r="A672" s="112" t="s">
        <v>69</v>
      </c>
      <c r="B672" s="113">
        <f>+B670</f>
        <v>5873</v>
      </c>
      <c r="C672" s="114">
        <f>C670-C671</f>
        <v>29148822.669999998</v>
      </c>
      <c r="D672" s="114">
        <f>D670-D671</f>
        <v>211119087.20000002</v>
      </c>
      <c r="E672" s="114">
        <f>E670-E671</f>
        <v>29196901.669999998</v>
      </c>
      <c r="F672" s="114">
        <f>F670-F671</f>
        <v>211598366.20000002</v>
      </c>
      <c r="G672" s="114">
        <f>G670-G671</f>
        <v>5821</v>
      </c>
    </row>
    <row r="673" spans="1:7" ht="22.5" thickTop="1">
      <c r="A673" s="133" t="s">
        <v>305</v>
      </c>
      <c r="B673" s="115"/>
      <c r="C673" s="97"/>
      <c r="D673" s="97"/>
      <c r="E673" s="97"/>
      <c r="F673" s="97"/>
      <c r="G673" s="97"/>
    </row>
    <row r="674" spans="1:7" ht="21.75">
      <c r="A674" s="95" t="s">
        <v>304</v>
      </c>
      <c r="B674" s="115"/>
      <c r="C674" s="97"/>
      <c r="D674" s="97"/>
      <c r="E674" s="97"/>
      <c r="F674" s="97"/>
      <c r="G674" s="97"/>
    </row>
    <row r="675" spans="1:7" ht="21.75">
      <c r="A675" s="118" t="s">
        <v>307</v>
      </c>
      <c r="B675" s="115"/>
      <c r="C675" s="97"/>
      <c r="D675" s="97" t="s">
        <v>12</v>
      </c>
      <c r="E675" s="97"/>
      <c r="F675" s="97"/>
      <c r="G675" s="97"/>
    </row>
    <row r="676" spans="1:7" ht="21.75">
      <c r="A676" s="118" t="s">
        <v>308</v>
      </c>
      <c r="B676" s="66"/>
      <c r="C676" s="67"/>
      <c r="D676" s="97" t="s">
        <v>13</v>
      </c>
      <c r="E676" s="97"/>
      <c r="F676" s="97"/>
      <c r="G676" s="97"/>
    </row>
    <row r="677" spans="1:7" ht="21.75">
      <c r="A677" s="118" t="s">
        <v>309</v>
      </c>
      <c r="B677" s="66"/>
      <c r="C677" s="67"/>
      <c r="D677" s="97" t="s">
        <v>11</v>
      </c>
      <c r="E677" s="97"/>
      <c r="F677" s="97"/>
      <c r="G677" s="97"/>
    </row>
    <row r="678" spans="1:7" ht="21.75">
      <c r="A678" s="64"/>
      <c r="B678" s="66"/>
      <c r="C678" s="67"/>
      <c r="D678" s="97" t="s">
        <v>10</v>
      </c>
      <c r="E678" s="97"/>
      <c r="F678" s="97"/>
      <c r="G678" s="97"/>
    </row>
    <row r="679" spans="1:7" ht="23.25">
      <c r="A679" s="145" t="s">
        <v>58</v>
      </c>
      <c r="B679" s="145"/>
      <c r="C679" s="145"/>
      <c r="D679" s="145"/>
      <c r="E679" s="145"/>
      <c r="F679" s="145"/>
      <c r="G679" s="145"/>
    </row>
    <row r="680" spans="1:7" ht="23.25">
      <c r="A680" s="145" t="s">
        <v>310</v>
      </c>
      <c r="B680" s="145"/>
      <c r="C680" s="145"/>
      <c r="D680" s="145"/>
      <c r="E680" s="145"/>
      <c r="F680" s="145"/>
      <c r="G680" s="145"/>
    </row>
    <row r="681" spans="1:7" ht="21">
      <c r="A681" s="3"/>
      <c r="B681" s="18"/>
      <c r="C681" s="4"/>
      <c r="D681" s="4"/>
      <c r="E681" s="4"/>
      <c r="F681" s="4"/>
      <c r="G681" s="4"/>
    </row>
    <row r="682" spans="1:7" ht="21.75">
      <c r="A682" s="68"/>
      <c r="B682" s="69" t="s">
        <v>78</v>
      </c>
      <c r="C682" s="148" t="s">
        <v>31</v>
      </c>
      <c r="D682" s="149"/>
      <c r="E682" s="148" t="s">
        <v>32</v>
      </c>
      <c r="F682" s="149"/>
      <c r="G682" s="71" t="s">
        <v>33</v>
      </c>
    </row>
    <row r="683" spans="1:7" ht="21.75">
      <c r="A683" s="72" t="s">
        <v>35</v>
      </c>
      <c r="B683" s="72" t="s">
        <v>79</v>
      </c>
      <c r="C683" s="73" t="s">
        <v>9</v>
      </c>
      <c r="D683" s="73" t="s">
        <v>36</v>
      </c>
      <c r="E683" s="73" t="s">
        <v>9</v>
      </c>
      <c r="F683" s="73" t="s">
        <v>36</v>
      </c>
      <c r="G683" s="73" t="s">
        <v>34</v>
      </c>
    </row>
    <row r="684" spans="1:7" ht="21.75">
      <c r="A684" s="74" t="s">
        <v>108</v>
      </c>
      <c r="B684" s="75"/>
      <c r="C684" s="76"/>
      <c r="D684" s="76"/>
      <c r="E684" s="76"/>
      <c r="F684" s="76"/>
      <c r="G684" s="76"/>
    </row>
    <row r="685" spans="1:7" ht="21.75">
      <c r="A685" s="77" t="s">
        <v>37</v>
      </c>
      <c r="B685" s="78">
        <v>94</v>
      </c>
      <c r="C685" s="79">
        <v>4035636.88</v>
      </c>
      <c r="D685" s="79">
        <v>182795189.64</v>
      </c>
      <c r="E685" s="79">
        <v>4089536.88</v>
      </c>
      <c r="F685" s="79">
        <v>183334189.64</v>
      </c>
      <c r="G685" s="79"/>
    </row>
    <row r="686" spans="1:7" ht="21.75">
      <c r="A686" s="77" t="s">
        <v>39</v>
      </c>
      <c r="B686" s="80">
        <v>119</v>
      </c>
      <c r="C686" s="79">
        <v>35635.63</v>
      </c>
      <c r="D686" s="79">
        <v>1749638.12</v>
      </c>
      <c r="E686" s="79">
        <v>35635.63</v>
      </c>
      <c r="F686" s="79">
        <v>1749638.12</v>
      </c>
      <c r="G686" s="79"/>
    </row>
    <row r="687" spans="1:7" ht="21.75">
      <c r="A687" s="77" t="s">
        <v>41</v>
      </c>
      <c r="B687" s="78">
        <v>60</v>
      </c>
      <c r="C687" s="79">
        <v>345029.53</v>
      </c>
      <c r="D687" s="79">
        <v>15499002.26</v>
      </c>
      <c r="E687" s="79">
        <v>345029.53</v>
      </c>
      <c r="F687" s="79">
        <v>15499002.26</v>
      </c>
      <c r="G687" s="79"/>
    </row>
    <row r="688" spans="1:7" ht="21.75">
      <c r="A688" s="77" t="s">
        <v>271</v>
      </c>
      <c r="B688" s="92">
        <v>6</v>
      </c>
      <c r="C688" s="130">
        <v>103136.12</v>
      </c>
      <c r="D688" s="130">
        <v>1232851.61</v>
      </c>
      <c r="E688" s="130">
        <v>103136.12</v>
      </c>
      <c r="F688" s="130">
        <v>1232851.61</v>
      </c>
      <c r="G688" s="130"/>
    </row>
    <row r="689" spans="1:7" ht="21.75">
      <c r="A689" s="110" t="s">
        <v>44</v>
      </c>
      <c r="B689" s="85">
        <f>SUM(B685:B688)</f>
        <v>279</v>
      </c>
      <c r="C689" s="86">
        <f>SUM(C685:C688)</f>
        <v>4519438.16</v>
      </c>
      <c r="D689" s="86">
        <f>SUM(D685:D688)</f>
        <v>201276681.63</v>
      </c>
      <c r="E689" s="86">
        <f>SUM(E685:E688)</f>
        <v>4573338.16</v>
      </c>
      <c r="F689" s="86">
        <f>SUM(F685:F688)</f>
        <v>201815681.63</v>
      </c>
      <c r="G689" s="86"/>
    </row>
    <row r="690" spans="1:7" ht="21.75">
      <c r="A690" s="87" t="s">
        <v>109</v>
      </c>
      <c r="B690" s="88"/>
      <c r="C690" s="89"/>
      <c r="D690" s="89"/>
      <c r="E690" s="89"/>
      <c r="F690" s="89"/>
      <c r="G690" s="89"/>
    </row>
    <row r="691" spans="1:7" ht="21.75">
      <c r="A691" s="90" t="s">
        <v>81</v>
      </c>
      <c r="B691" s="78"/>
      <c r="C691" s="79"/>
      <c r="D691" s="79"/>
      <c r="E691" s="79"/>
      <c r="F691" s="79"/>
      <c r="G691" s="79"/>
    </row>
    <row r="692" spans="1:7" ht="21.75">
      <c r="A692" s="77" t="s">
        <v>110</v>
      </c>
      <c r="B692" s="78"/>
      <c r="C692" s="79"/>
      <c r="D692" s="79"/>
      <c r="E692" s="79"/>
      <c r="F692" s="79"/>
      <c r="G692" s="79"/>
    </row>
    <row r="693" spans="1:7" ht="21.75">
      <c r="A693" s="77" t="s">
        <v>45</v>
      </c>
      <c r="B693" s="80">
        <v>2266</v>
      </c>
      <c r="C693" s="79">
        <v>799660</v>
      </c>
      <c r="D693" s="79">
        <v>7605340</v>
      </c>
      <c r="E693" s="79">
        <v>799660</v>
      </c>
      <c r="F693" s="79">
        <v>7605340</v>
      </c>
      <c r="G693" s="79"/>
    </row>
    <row r="694" spans="1:7" ht="21.75">
      <c r="A694" s="77" t="s">
        <v>46</v>
      </c>
      <c r="B694" s="78">
        <v>146</v>
      </c>
      <c r="C694" s="79">
        <v>50750</v>
      </c>
      <c r="D694" s="79">
        <v>512750</v>
      </c>
      <c r="E694" s="79">
        <v>50750</v>
      </c>
      <c r="F694" s="79">
        <v>512750</v>
      </c>
      <c r="G694" s="79"/>
    </row>
    <row r="695" spans="1:7" ht="21.75">
      <c r="A695" s="77" t="s">
        <v>99</v>
      </c>
      <c r="B695" s="78"/>
      <c r="C695" s="79"/>
      <c r="D695" s="79"/>
      <c r="E695" s="79"/>
      <c r="F695" s="79"/>
      <c r="G695" s="79"/>
    </row>
    <row r="696" spans="1:7" ht="21.75">
      <c r="A696" s="77" t="s">
        <v>100</v>
      </c>
      <c r="B696" s="78">
        <v>11</v>
      </c>
      <c r="C696" s="79">
        <v>28750</v>
      </c>
      <c r="D696" s="79">
        <v>425500</v>
      </c>
      <c r="E696" s="79">
        <v>28750</v>
      </c>
      <c r="F696" s="79">
        <v>425500</v>
      </c>
      <c r="G696" s="79"/>
    </row>
    <row r="697" spans="1:7" ht="21.75">
      <c r="A697" s="77" t="s">
        <v>107</v>
      </c>
      <c r="B697" s="78">
        <v>5</v>
      </c>
      <c r="C697" s="79">
        <v>1643</v>
      </c>
      <c r="D697" s="79">
        <v>125142</v>
      </c>
      <c r="E697" s="79">
        <v>5464</v>
      </c>
      <c r="F697" s="79">
        <v>125142</v>
      </c>
      <c r="G697" s="79"/>
    </row>
    <row r="698" spans="1:7" ht="21.75">
      <c r="A698" s="77" t="s">
        <v>48</v>
      </c>
      <c r="B698" s="78"/>
      <c r="C698" s="79"/>
      <c r="D698" s="79"/>
      <c r="E698" s="79"/>
      <c r="F698" s="79"/>
      <c r="G698" s="79"/>
    </row>
    <row r="699" spans="1:7" ht="21.75">
      <c r="A699" s="77" t="s">
        <v>49</v>
      </c>
      <c r="B699" s="80">
        <v>1010</v>
      </c>
      <c r="C699" s="79">
        <v>90430</v>
      </c>
      <c r="D699" s="79">
        <v>1065480</v>
      </c>
      <c r="E699" s="79">
        <v>90430</v>
      </c>
      <c r="F699" s="79">
        <v>1065480</v>
      </c>
      <c r="G699" s="79"/>
    </row>
    <row r="700" spans="1:7" ht="21.75">
      <c r="A700" s="77" t="s">
        <v>116</v>
      </c>
      <c r="B700" s="78">
        <v>27</v>
      </c>
      <c r="C700" s="79">
        <v>1090</v>
      </c>
      <c r="D700" s="79">
        <v>11640</v>
      </c>
      <c r="E700" s="79">
        <v>1090</v>
      </c>
      <c r="F700" s="79">
        <v>11640</v>
      </c>
      <c r="G700" s="79"/>
    </row>
    <row r="701" spans="1:7" ht="21.75">
      <c r="A701" s="77" t="s">
        <v>111</v>
      </c>
      <c r="B701" s="78"/>
      <c r="C701" s="79"/>
      <c r="D701" s="79"/>
      <c r="E701" s="79"/>
      <c r="F701" s="79"/>
      <c r="G701" s="79"/>
    </row>
    <row r="702" spans="1:7" ht="21.75">
      <c r="A702" s="77" t="s">
        <v>50</v>
      </c>
      <c r="B702" s="78"/>
      <c r="C702" s="79"/>
      <c r="D702" s="79"/>
      <c r="E702" s="79"/>
      <c r="F702" s="79"/>
      <c r="G702" s="79"/>
    </row>
    <row r="703" spans="1:7" ht="21.75">
      <c r="A703" s="77" t="s">
        <v>51</v>
      </c>
      <c r="B703" s="78">
        <v>39</v>
      </c>
      <c r="C703" s="79">
        <v>90210</v>
      </c>
      <c r="D703" s="79">
        <v>986509</v>
      </c>
      <c r="E703" s="79">
        <v>92210</v>
      </c>
      <c r="F703" s="79">
        <v>986509</v>
      </c>
      <c r="G703" s="79"/>
    </row>
    <row r="704" spans="1:7" ht="21.75">
      <c r="A704" s="77" t="s">
        <v>52</v>
      </c>
      <c r="B704" s="78"/>
      <c r="C704" s="79"/>
      <c r="D704" s="79"/>
      <c r="E704" s="79"/>
      <c r="F704" s="79"/>
      <c r="G704" s="79"/>
    </row>
    <row r="705" spans="1:7" ht="21.75">
      <c r="A705" s="77" t="s">
        <v>53</v>
      </c>
      <c r="B705" s="78">
        <v>9</v>
      </c>
      <c r="C705" s="79">
        <v>23200</v>
      </c>
      <c r="D705" s="79">
        <v>225730</v>
      </c>
      <c r="E705" s="79">
        <v>23200</v>
      </c>
      <c r="F705" s="79">
        <v>225730</v>
      </c>
      <c r="G705" s="79"/>
    </row>
    <row r="706" spans="1:7" ht="21.75">
      <c r="A706" s="77" t="s">
        <v>91</v>
      </c>
      <c r="B706" s="78"/>
      <c r="C706" s="79"/>
      <c r="D706" s="79"/>
      <c r="E706" s="79"/>
      <c r="F706" s="79"/>
      <c r="G706" s="79"/>
    </row>
    <row r="707" spans="1:7" ht="21.75">
      <c r="A707" s="77" t="s">
        <v>92</v>
      </c>
      <c r="B707" s="78">
        <v>26</v>
      </c>
      <c r="C707" s="79">
        <v>12060</v>
      </c>
      <c r="D707" s="79">
        <v>100015</v>
      </c>
      <c r="E707" s="79">
        <v>12060</v>
      </c>
      <c r="F707" s="79">
        <v>100015</v>
      </c>
      <c r="G707" s="79"/>
    </row>
    <row r="708" spans="1:7" ht="21.75">
      <c r="A708" s="77" t="s">
        <v>54</v>
      </c>
      <c r="B708" s="78">
        <v>2</v>
      </c>
      <c r="C708" s="79">
        <v>20</v>
      </c>
      <c r="D708" s="79">
        <v>1060</v>
      </c>
      <c r="E708" s="79">
        <v>20</v>
      </c>
      <c r="F708" s="79">
        <v>1060</v>
      </c>
      <c r="G708" s="79"/>
    </row>
    <row r="709" spans="1:7" ht="21.75">
      <c r="A709" s="77" t="s">
        <v>86</v>
      </c>
      <c r="B709" s="78"/>
      <c r="C709" s="91">
        <v>0</v>
      </c>
      <c r="D709" s="79">
        <v>37500</v>
      </c>
      <c r="E709" s="91">
        <v>0</v>
      </c>
      <c r="F709" s="79">
        <v>37500</v>
      </c>
      <c r="G709" s="79"/>
    </row>
    <row r="710" spans="1:7" ht="21.75">
      <c r="A710" s="77" t="s">
        <v>87</v>
      </c>
      <c r="B710" s="78"/>
      <c r="C710" s="91">
        <v>0</v>
      </c>
      <c r="D710" s="79">
        <v>14000</v>
      </c>
      <c r="E710" s="91">
        <v>0</v>
      </c>
      <c r="F710" s="79">
        <v>14000</v>
      </c>
      <c r="G710" s="79"/>
    </row>
    <row r="711" spans="1:7" ht="21.75">
      <c r="A711" s="77" t="s">
        <v>88</v>
      </c>
      <c r="B711" s="78"/>
      <c r="C711" s="79">
        <v>0</v>
      </c>
      <c r="D711" s="79">
        <v>0</v>
      </c>
      <c r="E711" s="79">
        <v>0</v>
      </c>
      <c r="F711" s="79">
        <v>0</v>
      </c>
      <c r="G711" s="79"/>
    </row>
    <row r="712" spans="1:7" ht="21.75">
      <c r="A712" s="77" t="s">
        <v>112</v>
      </c>
      <c r="B712" s="78"/>
      <c r="C712" s="79"/>
      <c r="D712" s="79"/>
      <c r="E712" s="79"/>
      <c r="F712" s="79"/>
      <c r="G712" s="79"/>
    </row>
    <row r="713" spans="1:7" ht="21.75">
      <c r="A713" s="77" t="s">
        <v>55</v>
      </c>
      <c r="B713" s="78">
        <v>380</v>
      </c>
      <c r="C713" s="79">
        <v>96814</v>
      </c>
      <c r="D713" s="79">
        <v>1451319</v>
      </c>
      <c r="E713" s="79">
        <v>96814</v>
      </c>
      <c r="F713" s="79">
        <v>1451319</v>
      </c>
      <c r="G713" s="79"/>
    </row>
    <row r="714" spans="1:7" ht="21.75">
      <c r="A714" s="77" t="s">
        <v>113</v>
      </c>
      <c r="B714" s="78"/>
      <c r="C714" s="79"/>
      <c r="D714" s="79"/>
      <c r="E714" s="79"/>
      <c r="F714" s="79"/>
      <c r="G714" s="79"/>
    </row>
    <row r="715" spans="1:7" ht="21.75">
      <c r="A715" s="77" t="s">
        <v>56</v>
      </c>
      <c r="B715" s="80">
        <v>690</v>
      </c>
      <c r="C715" s="79">
        <v>15590</v>
      </c>
      <c r="D715" s="79">
        <v>172584</v>
      </c>
      <c r="E715" s="79">
        <v>15590</v>
      </c>
      <c r="F715" s="79">
        <v>172584</v>
      </c>
      <c r="G715" s="79"/>
    </row>
    <row r="716" spans="1:7" ht="21.75">
      <c r="A716" s="77" t="s">
        <v>195</v>
      </c>
      <c r="B716" s="80"/>
      <c r="C716" s="79">
        <v>0</v>
      </c>
      <c r="D716" s="79">
        <v>3750</v>
      </c>
      <c r="E716" s="79">
        <v>0</v>
      </c>
      <c r="F716" s="79">
        <v>3750</v>
      </c>
      <c r="G716" s="79"/>
    </row>
    <row r="717" spans="1:7" ht="21.75">
      <c r="A717" s="77" t="s">
        <v>196</v>
      </c>
      <c r="B717" s="78">
        <v>1</v>
      </c>
      <c r="C717" s="91">
        <v>3220</v>
      </c>
      <c r="D717" s="91">
        <v>3220</v>
      </c>
      <c r="E717" s="91">
        <v>3220</v>
      </c>
      <c r="F717" s="91">
        <v>3220</v>
      </c>
      <c r="G717" s="79"/>
    </row>
    <row r="718" spans="1:7" ht="21.75">
      <c r="A718" s="77" t="s">
        <v>198</v>
      </c>
      <c r="B718" s="78"/>
      <c r="C718" s="79">
        <v>0</v>
      </c>
      <c r="D718" s="79">
        <v>0</v>
      </c>
      <c r="E718" s="79">
        <v>0</v>
      </c>
      <c r="F718" s="79">
        <v>0</v>
      </c>
      <c r="G718" s="79"/>
    </row>
    <row r="719" spans="1:7" ht="21.75">
      <c r="A719" s="77" t="s">
        <v>197</v>
      </c>
      <c r="B719" s="72">
        <v>2</v>
      </c>
      <c r="C719" s="94">
        <v>4500</v>
      </c>
      <c r="D719" s="94">
        <v>65500</v>
      </c>
      <c r="E719" s="94">
        <v>4500</v>
      </c>
      <c r="F719" s="94">
        <v>65500</v>
      </c>
      <c r="G719" s="94"/>
    </row>
    <row r="720" spans="1:7" ht="21.75">
      <c r="A720" s="54" t="s">
        <v>90</v>
      </c>
      <c r="B720" s="93">
        <f>SUM(B693:B719)</f>
        <v>4614</v>
      </c>
      <c r="C720" s="73">
        <f>SUM(C693:C719)</f>
        <v>1217937</v>
      </c>
      <c r="D720" s="73">
        <f>SUM(D693:D719)</f>
        <v>12807039</v>
      </c>
      <c r="E720" s="94">
        <f>SUM(E693:E719)</f>
        <v>1223758</v>
      </c>
      <c r="F720" s="94">
        <f>SUM(F693:F719)</f>
        <v>12807039</v>
      </c>
      <c r="G720" s="86">
        <f>SUM(G690:G718)</f>
        <v>0</v>
      </c>
    </row>
    <row r="721" spans="1:7" ht="21.75">
      <c r="A721" s="131"/>
      <c r="B721" s="96"/>
      <c r="C721" s="132"/>
      <c r="D721" s="132"/>
      <c r="E721" s="97"/>
      <c r="F721" s="97"/>
      <c r="G721" s="97"/>
    </row>
    <row r="722" spans="1:7" ht="21.75">
      <c r="A722" s="147" t="s">
        <v>70</v>
      </c>
      <c r="B722" s="147"/>
      <c r="C722" s="147"/>
      <c r="D722" s="147"/>
      <c r="E722" s="147"/>
      <c r="F722" s="147"/>
      <c r="G722" s="147"/>
    </row>
    <row r="723" spans="1:7" ht="21.75">
      <c r="A723" s="98"/>
      <c r="B723" s="99"/>
      <c r="C723" s="100"/>
      <c r="D723" s="100"/>
      <c r="E723" s="100"/>
      <c r="F723" s="100"/>
      <c r="G723" s="101"/>
    </row>
    <row r="724" spans="1:7" ht="21.75">
      <c r="A724" s="68"/>
      <c r="B724" s="69" t="s">
        <v>78</v>
      </c>
      <c r="C724" s="148" t="s">
        <v>31</v>
      </c>
      <c r="D724" s="149"/>
      <c r="E724" s="148" t="s">
        <v>32</v>
      </c>
      <c r="F724" s="149"/>
      <c r="G724" s="102" t="s">
        <v>33</v>
      </c>
    </row>
    <row r="725" spans="1:7" ht="21.75">
      <c r="A725" s="72" t="s">
        <v>35</v>
      </c>
      <c r="B725" s="72" t="s">
        <v>79</v>
      </c>
      <c r="C725" s="73" t="s">
        <v>9</v>
      </c>
      <c r="D725" s="73" t="s">
        <v>36</v>
      </c>
      <c r="E725" s="73" t="s">
        <v>9</v>
      </c>
      <c r="F725" s="73" t="s">
        <v>36</v>
      </c>
      <c r="G725" s="73" t="s">
        <v>34</v>
      </c>
    </row>
    <row r="726" spans="1:7" ht="21.75">
      <c r="A726" s="74" t="s">
        <v>114</v>
      </c>
      <c r="B726" s="75"/>
      <c r="C726" s="76"/>
      <c r="D726" s="76"/>
      <c r="E726" s="76"/>
      <c r="F726" s="76"/>
      <c r="G726" s="76"/>
    </row>
    <row r="727" spans="1:7" ht="21.75">
      <c r="A727" s="77" t="s">
        <v>82</v>
      </c>
      <c r="B727" s="78">
        <v>5</v>
      </c>
      <c r="C727" s="79">
        <v>95140</v>
      </c>
      <c r="D727" s="79">
        <v>947280.8</v>
      </c>
      <c r="E727" s="79">
        <v>95140</v>
      </c>
      <c r="F727" s="79">
        <v>947280.8</v>
      </c>
      <c r="G727" s="79"/>
    </row>
    <row r="728" spans="1:7" ht="21.75">
      <c r="A728" s="77" t="s">
        <v>59</v>
      </c>
      <c r="B728" s="78"/>
      <c r="C728" s="91"/>
      <c r="D728" s="91"/>
      <c r="E728" s="91"/>
      <c r="F728" s="91"/>
      <c r="G728" s="79"/>
    </row>
    <row r="729" spans="1:7" ht="21.75">
      <c r="A729" s="87" t="s">
        <v>60</v>
      </c>
      <c r="B729" s="88">
        <v>10</v>
      </c>
      <c r="C729" s="89">
        <v>27327.49</v>
      </c>
      <c r="D729" s="89">
        <v>289318.15</v>
      </c>
      <c r="E729" s="89">
        <v>27327.49</v>
      </c>
      <c r="F729" s="89">
        <v>289318.15</v>
      </c>
      <c r="G729" s="89"/>
    </row>
    <row r="730" spans="1:7" ht="21.75">
      <c r="A730" s="110" t="s">
        <v>61</v>
      </c>
      <c r="B730" s="106">
        <f>SUM(B723:B729)</f>
        <v>15</v>
      </c>
      <c r="C730" s="86">
        <f>SUM(C727:C729)</f>
        <v>122467.49</v>
      </c>
      <c r="D730" s="86">
        <f>SUM(D727:D729)</f>
        <v>1236598.9500000002</v>
      </c>
      <c r="E730" s="86">
        <f>SUM(E727:E729)</f>
        <v>122467.49</v>
      </c>
      <c r="F730" s="86">
        <f>SUM(F727:F729)</f>
        <v>1236598.9500000002</v>
      </c>
      <c r="G730" s="86"/>
    </row>
    <row r="731" spans="1:7" ht="21.75">
      <c r="A731" s="87" t="s">
        <v>115</v>
      </c>
      <c r="B731" s="88"/>
      <c r="C731" s="89"/>
      <c r="D731" s="89"/>
      <c r="E731" s="89"/>
      <c r="F731" s="89"/>
      <c r="G731" s="89"/>
    </row>
    <row r="732" spans="1:7" ht="21.75">
      <c r="A732" s="107" t="s">
        <v>62</v>
      </c>
      <c r="B732" s="108">
        <v>15</v>
      </c>
      <c r="C732" s="109">
        <v>79900</v>
      </c>
      <c r="D732" s="109">
        <v>1077991.82</v>
      </c>
      <c r="E732" s="109">
        <v>79900</v>
      </c>
      <c r="F732" s="91">
        <v>1077991.82</v>
      </c>
      <c r="G732" s="79"/>
    </row>
    <row r="733" spans="1:7" ht="21.75">
      <c r="A733" s="77" t="s">
        <v>63</v>
      </c>
      <c r="B733" s="122">
        <v>11</v>
      </c>
      <c r="C733" s="109">
        <v>11000</v>
      </c>
      <c r="D733" s="109">
        <v>146600</v>
      </c>
      <c r="E733" s="109">
        <v>11000</v>
      </c>
      <c r="F733" s="91">
        <v>146600</v>
      </c>
      <c r="G733" s="79"/>
    </row>
    <row r="734" spans="1:7" ht="21.75">
      <c r="A734" s="77" t="s">
        <v>101</v>
      </c>
      <c r="B734" s="78">
        <v>191</v>
      </c>
      <c r="C734" s="79">
        <v>7550</v>
      </c>
      <c r="D734" s="79">
        <v>367757.84</v>
      </c>
      <c r="E734" s="79">
        <v>7550</v>
      </c>
      <c r="F734" s="79">
        <v>367757.84</v>
      </c>
      <c r="G734" s="79"/>
    </row>
    <row r="735" spans="1:7" ht="21.75">
      <c r="A735" s="77" t="s">
        <v>227</v>
      </c>
      <c r="B735" s="72">
        <v>3</v>
      </c>
      <c r="C735" s="94">
        <v>31069.61</v>
      </c>
      <c r="D735" s="94">
        <v>281485.61</v>
      </c>
      <c r="E735" s="94">
        <v>31069.61</v>
      </c>
      <c r="F735" s="94">
        <v>281485.61</v>
      </c>
      <c r="G735" s="94"/>
    </row>
    <row r="736" spans="1:7" ht="21.75">
      <c r="A736" s="110" t="s">
        <v>66</v>
      </c>
      <c r="B736" s="72">
        <f>SUM(B732:B735)</f>
        <v>220</v>
      </c>
      <c r="C736" s="94">
        <f>SUM(C731:C735)</f>
        <v>129519.61</v>
      </c>
      <c r="D736" s="94">
        <f>SUM(D731:D735)</f>
        <v>1873835.27</v>
      </c>
      <c r="E736" s="94">
        <f>SUM(E731:E735)</f>
        <v>129519.61</v>
      </c>
      <c r="F736" s="94">
        <f>SUM(F731:F735)</f>
        <v>1873835.27</v>
      </c>
      <c r="G736" s="94"/>
    </row>
    <row r="737" spans="1:7" ht="21.75">
      <c r="A737" s="110" t="s">
        <v>67</v>
      </c>
      <c r="B737" s="111">
        <f aca="true" t="shared" si="15" ref="B737:G737">SUM(B689+B720+B730+B736)</f>
        <v>5128</v>
      </c>
      <c r="C737" s="70">
        <f t="shared" si="15"/>
        <v>5989362.260000001</v>
      </c>
      <c r="D737" s="70">
        <f t="shared" si="15"/>
        <v>217194154.85</v>
      </c>
      <c r="E737" s="70">
        <f t="shared" si="15"/>
        <v>6049083.260000001</v>
      </c>
      <c r="F737" s="70">
        <f t="shared" si="15"/>
        <v>217733154.85</v>
      </c>
      <c r="G737" s="70">
        <f t="shared" si="15"/>
        <v>0</v>
      </c>
    </row>
    <row r="738" spans="1:7" ht="21.75">
      <c r="A738" s="110" t="s">
        <v>174</v>
      </c>
      <c r="B738" s="106"/>
      <c r="C738" s="86">
        <v>1781.85</v>
      </c>
      <c r="D738" s="86">
        <v>87487.24</v>
      </c>
      <c r="E738" s="86">
        <v>1781.85</v>
      </c>
      <c r="F738" s="86">
        <v>87487.24</v>
      </c>
      <c r="G738" s="86"/>
    </row>
    <row r="739" spans="1:7" ht="22.5" thickBot="1">
      <c r="A739" s="112" t="s">
        <v>69</v>
      </c>
      <c r="B739" s="113">
        <f>+B737</f>
        <v>5128</v>
      </c>
      <c r="C739" s="114">
        <f>C737-C738</f>
        <v>5987580.410000001</v>
      </c>
      <c r="D739" s="114">
        <f>D737-D738</f>
        <v>217106667.60999998</v>
      </c>
      <c r="E739" s="114">
        <f>E737-E738</f>
        <v>6047301.410000001</v>
      </c>
      <c r="F739" s="114">
        <f>F737-F738</f>
        <v>217645667.60999998</v>
      </c>
      <c r="G739" s="114">
        <f>G737-G738</f>
        <v>0</v>
      </c>
    </row>
    <row r="740" spans="1:7" ht="22.5" thickTop="1">
      <c r="A740" s="133"/>
      <c r="B740" s="115"/>
      <c r="C740" s="97"/>
      <c r="D740" s="97"/>
      <c r="E740" s="97"/>
      <c r="F740" s="97"/>
      <c r="G740" s="97"/>
    </row>
    <row r="741" spans="1:7" ht="21.75">
      <c r="A741" s="118" t="s">
        <v>311</v>
      </c>
      <c r="B741" s="115"/>
      <c r="C741" s="97"/>
      <c r="D741" s="97" t="s">
        <v>12</v>
      </c>
      <c r="E741" s="97"/>
      <c r="F741" s="97"/>
      <c r="G741" s="97"/>
    </row>
    <row r="742" spans="1:7" ht="21.75">
      <c r="A742" s="118" t="s">
        <v>312</v>
      </c>
      <c r="B742" s="66"/>
      <c r="C742" s="67"/>
      <c r="D742" s="97" t="s">
        <v>13</v>
      </c>
      <c r="E742" s="97"/>
      <c r="F742" s="97"/>
      <c r="G742" s="97"/>
    </row>
    <row r="743" spans="1:7" ht="21.75">
      <c r="A743" s="118" t="s">
        <v>313</v>
      </c>
      <c r="B743" s="66"/>
      <c r="C743" s="67"/>
      <c r="D743" s="97" t="s">
        <v>11</v>
      </c>
      <c r="E743" s="97"/>
      <c r="F743" s="97"/>
      <c r="G743" s="97"/>
    </row>
    <row r="744" spans="1:7" ht="21.75">
      <c r="A744" s="64"/>
      <c r="B744" s="66"/>
      <c r="C744" s="67"/>
      <c r="D744" s="97" t="s">
        <v>10</v>
      </c>
      <c r="E744" s="97"/>
      <c r="F744" s="97"/>
      <c r="G744" s="97"/>
    </row>
    <row r="745" spans="1:7" ht="23.25">
      <c r="A745" s="145" t="s">
        <v>58</v>
      </c>
      <c r="B745" s="145"/>
      <c r="C745" s="145"/>
      <c r="D745" s="145"/>
      <c r="E745" s="145"/>
      <c r="F745" s="145"/>
      <c r="G745" s="145"/>
    </row>
    <row r="746" spans="1:7" ht="23.25">
      <c r="A746" s="145" t="s">
        <v>314</v>
      </c>
      <c r="B746" s="145"/>
      <c r="C746" s="145"/>
      <c r="D746" s="145"/>
      <c r="E746" s="145"/>
      <c r="F746" s="145"/>
      <c r="G746" s="145"/>
    </row>
    <row r="747" spans="1:7" ht="21">
      <c r="A747" s="3"/>
      <c r="B747" s="18"/>
      <c r="C747" s="4"/>
      <c r="D747" s="4"/>
      <c r="E747" s="4"/>
      <c r="F747" s="4"/>
      <c r="G747" s="4"/>
    </row>
    <row r="748" spans="1:7" ht="21.75">
      <c r="A748" s="68"/>
      <c r="B748" s="69" t="s">
        <v>78</v>
      </c>
      <c r="C748" s="148" t="s">
        <v>31</v>
      </c>
      <c r="D748" s="149"/>
      <c r="E748" s="148" t="s">
        <v>32</v>
      </c>
      <c r="F748" s="149"/>
      <c r="G748" s="71" t="s">
        <v>33</v>
      </c>
    </row>
    <row r="749" spans="1:7" ht="21.75">
      <c r="A749" s="72" t="s">
        <v>35</v>
      </c>
      <c r="B749" s="72" t="s">
        <v>79</v>
      </c>
      <c r="C749" s="73" t="s">
        <v>9</v>
      </c>
      <c r="D749" s="73" t="s">
        <v>36</v>
      </c>
      <c r="E749" s="73" t="s">
        <v>9</v>
      </c>
      <c r="F749" s="73" t="s">
        <v>36</v>
      </c>
      <c r="G749" s="73" t="s">
        <v>34</v>
      </c>
    </row>
    <row r="750" spans="1:7" ht="21.75">
      <c r="A750" s="74" t="s">
        <v>108</v>
      </c>
      <c r="B750" s="75"/>
      <c r="C750" s="76"/>
      <c r="D750" s="76"/>
      <c r="E750" s="76"/>
      <c r="F750" s="76"/>
      <c r="G750" s="76"/>
    </row>
    <row r="751" spans="1:7" ht="21.75">
      <c r="A751" s="77" t="s">
        <v>37</v>
      </c>
      <c r="B751" s="78">
        <v>137</v>
      </c>
      <c r="C751" s="79">
        <v>4272442.68</v>
      </c>
      <c r="D751" s="79">
        <v>187067632.32</v>
      </c>
      <c r="E751" s="79">
        <v>4380242.68</v>
      </c>
      <c r="F751" s="79">
        <v>187714432.32</v>
      </c>
      <c r="G751" s="79"/>
    </row>
    <row r="752" spans="1:7" ht="21.75">
      <c r="A752" s="77" t="s">
        <v>39</v>
      </c>
      <c r="B752" s="80">
        <v>29</v>
      </c>
      <c r="C752" s="79">
        <v>7059.18</v>
      </c>
      <c r="D752" s="79">
        <v>1756697.3</v>
      </c>
      <c r="E752" s="79">
        <v>7059.18</v>
      </c>
      <c r="F752" s="79">
        <v>1756697.3</v>
      </c>
      <c r="G752" s="79"/>
    </row>
    <row r="753" spans="1:7" ht="21.75">
      <c r="A753" s="77" t="s">
        <v>41</v>
      </c>
      <c r="B753" s="78">
        <v>36</v>
      </c>
      <c r="C753" s="79">
        <v>77903</v>
      </c>
      <c r="D753" s="79">
        <v>15576905.26</v>
      </c>
      <c r="E753" s="79">
        <v>77903</v>
      </c>
      <c r="F753" s="79">
        <v>15576905.26</v>
      </c>
      <c r="G753" s="79"/>
    </row>
    <row r="754" spans="1:7" ht="21.75">
      <c r="A754" s="77" t="s">
        <v>271</v>
      </c>
      <c r="B754" s="92">
        <v>6</v>
      </c>
      <c r="C754" s="130">
        <v>106781.28</v>
      </c>
      <c r="D754" s="130">
        <v>1339632.89</v>
      </c>
      <c r="E754" s="130">
        <v>106781.28</v>
      </c>
      <c r="F754" s="130">
        <v>1339632.89</v>
      </c>
      <c r="G754" s="130"/>
    </row>
    <row r="755" spans="1:7" ht="21.75">
      <c r="A755" s="110" t="s">
        <v>44</v>
      </c>
      <c r="B755" s="85">
        <f>SUM(B751:B754)</f>
        <v>208</v>
      </c>
      <c r="C755" s="86">
        <f>SUM(C751:C754)</f>
        <v>4464186.14</v>
      </c>
      <c r="D755" s="86">
        <f>SUM(D751:D754)</f>
        <v>205740867.76999998</v>
      </c>
      <c r="E755" s="86">
        <f>SUM(E751:E754)</f>
        <v>4571986.14</v>
      </c>
      <c r="F755" s="86">
        <f>SUM(F751:F754)</f>
        <v>206387667.76999998</v>
      </c>
      <c r="G755" s="86"/>
    </row>
    <row r="756" spans="1:7" ht="21.75">
      <c r="A756" s="87" t="s">
        <v>109</v>
      </c>
      <c r="B756" s="88"/>
      <c r="C756" s="89"/>
      <c r="D756" s="89"/>
      <c r="E756" s="89"/>
      <c r="F756" s="89"/>
      <c r="G756" s="89"/>
    </row>
    <row r="757" spans="1:7" ht="21.75">
      <c r="A757" s="90" t="s">
        <v>81</v>
      </c>
      <c r="B757" s="78"/>
      <c r="C757" s="79"/>
      <c r="D757" s="79"/>
      <c r="E757" s="79"/>
      <c r="F757" s="79"/>
      <c r="G757" s="79"/>
    </row>
    <row r="758" spans="1:7" ht="21.75">
      <c r="A758" s="77" t="s">
        <v>110</v>
      </c>
      <c r="B758" s="78"/>
      <c r="C758" s="79"/>
      <c r="D758" s="79"/>
      <c r="E758" s="79"/>
      <c r="F758" s="79"/>
      <c r="G758" s="79"/>
    </row>
    <row r="759" spans="1:7" ht="21.75">
      <c r="A759" s="77" t="s">
        <v>45</v>
      </c>
      <c r="B759" s="80">
        <v>677</v>
      </c>
      <c r="C759" s="79">
        <v>404200</v>
      </c>
      <c r="D759" s="79">
        <v>8009540</v>
      </c>
      <c r="E759" s="79">
        <v>404200</v>
      </c>
      <c r="F759" s="79">
        <v>8009540</v>
      </c>
      <c r="G759" s="79"/>
    </row>
    <row r="760" spans="1:7" ht="21.75">
      <c r="A760" s="77" t="s">
        <v>46</v>
      </c>
      <c r="B760" s="78">
        <v>109</v>
      </c>
      <c r="C760" s="79">
        <v>39250</v>
      </c>
      <c r="D760" s="79">
        <v>552000</v>
      </c>
      <c r="E760" s="79">
        <v>39250</v>
      </c>
      <c r="F760" s="79">
        <v>552000</v>
      </c>
      <c r="G760" s="79"/>
    </row>
    <row r="761" spans="1:7" ht="21.75">
      <c r="A761" s="77" t="s">
        <v>99</v>
      </c>
      <c r="B761" s="78"/>
      <c r="C761" s="79"/>
      <c r="D761" s="79"/>
      <c r="E761" s="79"/>
      <c r="F761" s="79"/>
      <c r="G761" s="79"/>
    </row>
    <row r="762" spans="1:7" ht="21.75">
      <c r="A762" s="77" t="s">
        <v>100</v>
      </c>
      <c r="B762" s="78">
        <v>5</v>
      </c>
      <c r="C762" s="79">
        <v>6750</v>
      </c>
      <c r="D762" s="79">
        <v>432250</v>
      </c>
      <c r="E762" s="79">
        <v>6750</v>
      </c>
      <c r="F762" s="79">
        <v>432250</v>
      </c>
      <c r="G762" s="79"/>
    </row>
    <row r="763" spans="1:7" ht="21.75">
      <c r="A763" s="77" t="s">
        <v>107</v>
      </c>
      <c r="B763" s="78">
        <v>6</v>
      </c>
      <c r="C763" s="79">
        <v>12343</v>
      </c>
      <c r="D763" s="79">
        <v>137485</v>
      </c>
      <c r="E763" s="79">
        <v>12343</v>
      </c>
      <c r="F763" s="79">
        <v>137485</v>
      </c>
      <c r="G763" s="79"/>
    </row>
    <row r="764" spans="1:7" ht="21.75">
      <c r="A764" s="77" t="s">
        <v>48</v>
      </c>
      <c r="B764" s="78"/>
      <c r="C764" s="79"/>
      <c r="D764" s="79"/>
      <c r="E764" s="79"/>
      <c r="F764" s="79"/>
      <c r="G764" s="79"/>
    </row>
    <row r="765" spans="1:7" ht="21.75">
      <c r="A765" s="77" t="s">
        <v>49</v>
      </c>
      <c r="B765" s="80">
        <v>988</v>
      </c>
      <c r="C765" s="79">
        <v>89910</v>
      </c>
      <c r="D765" s="79">
        <v>1155390</v>
      </c>
      <c r="E765" s="79">
        <v>89910</v>
      </c>
      <c r="F765" s="79">
        <v>1155390</v>
      </c>
      <c r="G765" s="79"/>
    </row>
    <row r="766" spans="1:7" ht="21.75">
      <c r="A766" s="77" t="s">
        <v>116</v>
      </c>
      <c r="B766" s="78">
        <v>31</v>
      </c>
      <c r="C766" s="79">
        <v>1070</v>
      </c>
      <c r="D766" s="79">
        <v>12710</v>
      </c>
      <c r="E766" s="79">
        <v>1070</v>
      </c>
      <c r="F766" s="79">
        <v>12710</v>
      </c>
      <c r="G766" s="79"/>
    </row>
    <row r="767" spans="1:7" ht="21.75">
      <c r="A767" s="77" t="s">
        <v>111</v>
      </c>
      <c r="B767" s="78"/>
      <c r="C767" s="79"/>
      <c r="D767" s="79"/>
      <c r="E767" s="79"/>
      <c r="F767" s="79"/>
      <c r="G767" s="79"/>
    </row>
    <row r="768" spans="1:7" ht="21.75">
      <c r="A768" s="77" t="s">
        <v>50</v>
      </c>
      <c r="B768" s="78"/>
      <c r="C768" s="79"/>
      <c r="D768" s="79"/>
      <c r="E768" s="79"/>
      <c r="F768" s="79"/>
      <c r="G768" s="79"/>
    </row>
    <row r="769" spans="1:7" ht="21.75">
      <c r="A769" s="77" t="s">
        <v>51</v>
      </c>
      <c r="B769" s="78">
        <v>25</v>
      </c>
      <c r="C769" s="79">
        <v>65910</v>
      </c>
      <c r="D769" s="79">
        <v>1052419</v>
      </c>
      <c r="E769" s="79">
        <v>65910</v>
      </c>
      <c r="F769" s="79">
        <v>1052419</v>
      </c>
      <c r="G769" s="79"/>
    </row>
    <row r="770" spans="1:7" ht="21.75">
      <c r="A770" s="77" t="s">
        <v>52</v>
      </c>
      <c r="B770" s="78"/>
      <c r="C770" s="79"/>
      <c r="D770" s="79"/>
      <c r="E770" s="79"/>
      <c r="F770" s="79"/>
      <c r="G770" s="79"/>
    </row>
    <row r="771" spans="1:7" ht="21.75">
      <c r="A771" s="77" t="s">
        <v>53</v>
      </c>
      <c r="B771" s="78">
        <v>10</v>
      </c>
      <c r="C771" s="79">
        <v>22000</v>
      </c>
      <c r="D771" s="79">
        <v>247730</v>
      </c>
      <c r="E771" s="79">
        <v>22000</v>
      </c>
      <c r="F771" s="79">
        <v>247730</v>
      </c>
      <c r="G771" s="79"/>
    </row>
    <row r="772" spans="1:7" ht="21.75">
      <c r="A772" s="77" t="s">
        <v>91</v>
      </c>
      <c r="B772" s="78"/>
      <c r="C772" s="79"/>
      <c r="D772" s="79"/>
      <c r="E772" s="79"/>
      <c r="F772" s="79"/>
      <c r="G772" s="79"/>
    </row>
    <row r="773" spans="1:7" ht="21.75">
      <c r="A773" s="77" t="s">
        <v>92</v>
      </c>
      <c r="B773" s="78">
        <v>98</v>
      </c>
      <c r="C773" s="79">
        <v>30130</v>
      </c>
      <c r="D773" s="79">
        <v>130145</v>
      </c>
      <c r="E773" s="79">
        <v>30130</v>
      </c>
      <c r="F773" s="79">
        <v>130145</v>
      </c>
      <c r="G773" s="79"/>
    </row>
    <row r="774" spans="1:7" ht="21.75">
      <c r="A774" s="77" t="s">
        <v>54</v>
      </c>
      <c r="B774" s="78">
        <v>2</v>
      </c>
      <c r="C774" s="79">
        <v>20</v>
      </c>
      <c r="D774" s="79">
        <v>1080</v>
      </c>
      <c r="E774" s="79">
        <v>20</v>
      </c>
      <c r="F774" s="79">
        <v>1080</v>
      </c>
      <c r="G774" s="79"/>
    </row>
    <row r="775" spans="1:7" ht="21.75">
      <c r="A775" s="77" t="s">
        <v>86</v>
      </c>
      <c r="B775" s="78"/>
      <c r="C775" s="91">
        <v>0</v>
      </c>
      <c r="D775" s="79">
        <v>37500</v>
      </c>
      <c r="E775" s="91">
        <v>0</v>
      </c>
      <c r="F775" s="79">
        <v>37500</v>
      </c>
      <c r="G775" s="79"/>
    </row>
    <row r="776" spans="1:7" ht="21.75">
      <c r="A776" s="77" t="s">
        <v>87</v>
      </c>
      <c r="B776" s="78"/>
      <c r="C776" s="91">
        <v>0</v>
      </c>
      <c r="D776" s="79">
        <v>14000</v>
      </c>
      <c r="E776" s="91">
        <v>0</v>
      </c>
      <c r="F776" s="79">
        <v>14000</v>
      </c>
      <c r="G776" s="79"/>
    </row>
    <row r="777" spans="1:7" ht="21.75">
      <c r="A777" s="77" t="s">
        <v>88</v>
      </c>
      <c r="B777" s="78"/>
      <c r="C777" s="79">
        <v>0</v>
      </c>
      <c r="D777" s="79">
        <v>0</v>
      </c>
      <c r="E777" s="79">
        <v>0</v>
      </c>
      <c r="F777" s="79">
        <v>0</v>
      </c>
      <c r="G777" s="79"/>
    </row>
    <row r="778" spans="1:7" ht="21.75">
      <c r="A778" s="77" t="s">
        <v>112</v>
      </c>
      <c r="B778" s="78"/>
      <c r="C778" s="79"/>
      <c r="D778" s="79"/>
      <c r="E778" s="79"/>
      <c r="F778" s="79"/>
      <c r="G778" s="79"/>
    </row>
    <row r="779" spans="1:7" ht="21.75">
      <c r="A779" s="77" t="s">
        <v>55</v>
      </c>
      <c r="B779" s="78">
        <v>597</v>
      </c>
      <c r="C779" s="79">
        <v>144340</v>
      </c>
      <c r="D779" s="79">
        <v>1595659</v>
      </c>
      <c r="E779" s="79">
        <v>144340</v>
      </c>
      <c r="F779" s="79">
        <v>1595659</v>
      </c>
      <c r="G779" s="79"/>
    </row>
    <row r="780" spans="1:7" ht="21.75">
      <c r="A780" s="77" t="s">
        <v>113</v>
      </c>
      <c r="B780" s="78"/>
      <c r="C780" s="79"/>
      <c r="D780" s="79"/>
      <c r="E780" s="79"/>
      <c r="F780" s="79"/>
      <c r="G780" s="79"/>
    </row>
    <row r="781" spans="1:7" ht="21.75">
      <c r="A781" s="77" t="s">
        <v>56</v>
      </c>
      <c r="B781" s="80">
        <v>631</v>
      </c>
      <c r="C781" s="79">
        <v>15980</v>
      </c>
      <c r="D781" s="79">
        <v>188564</v>
      </c>
      <c r="E781" s="79">
        <v>15980</v>
      </c>
      <c r="F781" s="79">
        <v>188564</v>
      </c>
      <c r="G781" s="79"/>
    </row>
    <row r="782" spans="1:7" ht="21.75">
      <c r="A782" s="77" t="s">
        <v>195</v>
      </c>
      <c r="B782" s="80"/>
      <c r="C782" s="79">
        <v>0</v>
      </c>
      <c r="D782" s="79">
        <v>3750</v>
      </c>
      <c r="E782" s="79">
        <v>0</v>
      </c>
      <c r="F782" s="79">
        <v>3750</v>
      </c>
      <c r="G782" s="79"/>
    </row>
    <row r="783" spans="1:7" ht="21.75">
      <c r="A783" s="77" t="s">
        <v>196</v>
      </c>
      <c r="B783" s="78"/>
      <c r="C783" s="91">
        <v>0</v>
      </c>
      <c r="D783" s="91">
        <v>3220</v>
      </c>
      <c r="E783" s="91">
        <v>0</v>
      </c>
      <c r="F783" s="91">
        <v>3220</v>
      </c>
      <c r="G783" s="79"/>
    </row>
    <row r="784" spans="1:7" ht="21.75">
      <c r="A784" s="77" t="s">
        <v>198</v>
      </c>
      <c r="B784" s="78"/>
      <c r="C784" s="79">
        <v>0</v>
      </c>
      <c r="D784" s="79">
        <v>0</v>
      </c>
      <c r="E784" s="79">
        <v>0</v>
      </c>
      <c r="F784" s="79">
        <v>0</v>
      </c>
      <c r="G784" s="79"/>
    </row>
    <row r="785" spans="1:7" ht="21.75">
      <c r="A785" s="77" t="s">
        <v>197</v>
      </c>
      <c r="B785" s="72">
        <v>2</v>
      </c>
      <c r="C785" s="94">
        <v>2400</v>
      </c>
      <c r="D785" s="94">
        <v>67900</v>
      </c>
      <c r="E785" s="94">
        <v>2400</v>
      </c>
      <c r="F785" s="94">
        <v>67900</v>
      </c>
      <c r="G785" s="94"/>
    </row>
    <row r="786" spans="1:7" ht="21.75">
      <c r="A786" s="54" t="s">
        <v>90</v>
      </c>
      <c r="B786" s="93">
        <f>SUM(B759:B785)</f>
        <v>3181</v>
      </c>
      <c r="C786" s="73">
        <f>SUM(C759:C785)</f>
        <v>834303</v>
      </c>
      <c r="D786" s="73">
        <f>SUM(D759:D785)</f>
        <v>13641342</v>
      </c>
      <c r="E786" s="94">
        <f>SUM(E759:E785)</f>
        <v>834303</v>
      </c>
      <c r="F786" s="94">
        <f>SUM(F759:F785)</f>
        <v>13641342</v>
      </c>
      <c r="G786" s="86">
        <f>SUM(G756:G784)</f>
        <v>0</v>
      </c>
    </row>
    <row r="787" spans="1:7" ht="21.75">
      <c r="A787" s="131"/>
      <c r="B787" s="96"/>
      <c r="C787" s="132"/>
      <c r="D787" s="132"/>
      <c r="E787" s="97"/>
      <c r="F787" s="97"/>
      <c r="G787" s="97"/>
    </row>
    <row r="788" spans="1:7" ht="21.75">
      <c r="A788" s="147" t="s">
        <v>70</v>
      </c>
      <c r="B788" s="147"/>
      <c r="C788" s="147"/>
      <c r="D788" s="147"/>
      <c r="E788" s="147"/>
      <c r="F788" s="147"/>
      <c r="G788" s="147"/>
    </row>
    <row r="789" spans="1:7" ht="21.75">
      <c r="A789" s="98"/>
      <c r="B789" s="99"/>
      <c r="C789" s="100"/>
      <c r="D789" s="100"/>
      <c r="E789" s="100"/>
      <c r="F789" s="100"/>
      <c r="G789" s="101"/>
    </row>
    <row r="790" spans="1:7" ht="21.75">
      <c r="A790" s="68"/>
      <c r="B790" s="69" t="s">
        <v>78</v>
      </c>
      <c r="C790" s="148" t="s">
        <v>31</v>
      </c>
      <c r="D790" s="149"/>
      <c r="E790" s="148" t="s">
        <v>32</v>
      </c>
      <c r="F790" s="149"/>
      <c r="G790" s="102" t="s">
        <v>33</v>
      </c>
    </row>
    <row r="791" spans="1:7" ht="21.75">
      <c r="A791" s="72" t="s">
        <v>35</v>
      </c>
      <c r="B791" s="72" t="s">
        <v>79</v>
      </c>
      <c r="C791" s="73" t="s">
        <v>9</v>
      </c>
      <c r="D791" s="73" t="s">
        <v>36</v>
      </c>
      <c r="E791" s="73" t="s">
        <v>9</v>
      </c>
      <c r="F791" s="73" t="s">
        <v>36</v>
      </c>
      <c r="G791" s="73" t="s">
        <v>34</v>
      </c>
    </row>
    <row r="792" spans="1:7" ht="21.75">
      <c r="A792" s="74" t="s">
        <v>114</v>
      </c>
      <c r="B792" s="75"/>
      <c r="C792" s="76"/>
      <c r="D792" s="76"/>
      <c r="E792" s="76"/>
      <c r="F792" s="76"/>
      <c r="G792" s="76"/>
    </row>
    <row r="793" spans="1:7" ht="21.75">
      <c r="A793" s="77" t="s">
        <v>82</v>
      </c>
      <c r="B793" s="78">
        <v>5</v>
      </c>
      <c r="C793" s="79">
        <v>95140</v>
      </c>
      <c r="D793" s="79">
        <v>1042420.8</v>
      </c>
      <c r="E793" s="79">
        <v>95140</v>
      </c>
      <c r="F793" s="79">
        <v>1042420.8</v>
      </c>
      <c r="G793" s="79"/>
    </row>
    <row r="794" spans="1:7" ht="21.75">
      <c r="A794" s="77" t="s">
        <v>59</v>
      </c>
      <c r="B794" s="78"/>
      <c r="C794" s="91"/>
      <c r="D794" s="91"/>
      <c r="E794" s="91"/>
      <c r="F794" s="91"/>
      <c r="G794" s="79"/>
    </row>
    <row r="795" spans="1:7" ht="21.75">
      <c r="A795" s="87" t="s">
        <v>60</v>
      </c>
      <c r="B795" s="88"/>
      <c r="C795" s="89">
        <v>0</v>
      </c>
      <c r="D795" s="89">
        <v>289318.15</v>
      </c>
      <c r="E795" s="89">
        <v>0</v>
      </c>
      <c r="F795" s="89">
        <v>289318.15</v>
      </c>
      <c r="G795" s="89"/>
    </row>
    <row r="796" spans="1:7" ht="21.75">
      <c r="A796" s="110" t="s">
        <v>61</v>
      </c>
      <c r="B796" s="106">
        <f>SUM(B789:B795)</f>
        <v>5</v>
      </c>
      <c r="C796" s="86">
        <f>SUM(C793:C795)</f>
        <v>95140</v>
      </c>
      <c r="D796" s="86">
        <f>SUM(D793:D795)</f>
        <v>1331738.9500000002</v>
      </c>
      <c r="E796" s="86">
        <f>SUM(E793:E795)</f>
        <v>95140</v>
      </c>
      <c r="F796" s="86">
        <f>SUM(F793:F795)</f>
        <v>1331738.9500000002</v>
      </c>
      <c r="G796" s="86"/>
    </row>
    <row r="797" spans="1:7" ht="21.75">
      <c r="A797" s="87" t="s">
        <v>115</v>
      </c>
      <c r="B797" s="88"/>
      <c r="C797" s="89"/>
      <c r="D797" s="89"/>
      <c r="E797" s="89"/>
      <c r="F797" s="89"/>
      <c r="G797" s="89"/>
    </row>
    <row r="798" spans="1:7" ht="21.75">
      <c r="A798" s="107" t="s">
        <v>62</v>
      </c>
      <c r="B798" s="108">
        <v>12</v>
      </c>
      <c r="C798" s="109">
        <v>38500</v>
      </c>
      <c r="D798" s="109">
        <v>1116491.82</v>
      </c>
      <c r="E798" s="109">
        <v>38500</v>
      </c>
      <c r="F798" s="91">
        <v>1116491.82</v>
      </c>
      <c r="G798" s="79"/>
    </row>
    <row r="799" spans="1:7" ht="21.75">
      <c r="A799" s="77" t="s">
        <v>63</v>
      </c>
      <c r="B799" s="122"/>
      <c r="C799" s="109">
        <v>0</v>
      </c>
      <c r="D799" s="109">
        <v>146600</v>
      </c>
      <c r="E799" s="109">
        <v>0</v>
      </c>
      <c r="F799" s="91">
        <v>146600</v>
      </c>
      <c r="G799" s="79"/>
    </row>
    <row r="800" spans="1:7" ht="21.75">
      <c r="A800" s="77" t="s">
        <v>101</v>
      </c>
      <c r="B800" s="78">
        <v>184</v>
      </c>
      <c r="C800" s="79">
        <v>52693</v>
      </c>
      <c r="D800" s="79">
        <v>420450.84</v>
      </c>
      <c r="E800" s="79">
        <v>52693</v>
      </c>
      <c r="F800" s="79">
        <v>420450.84</v>
      </c>
      <c r="G800" s="79"/>
    </row>
    <row r="801" spans="1:7" ht="21.75">
      <c r="A801" s="77" t="s">
        <v>227</v>
      </c>
      <c r="B801" s="72">
        <v>3</v>
      </c>
      <c r="C801" s="94">
        <v>32241.22</v>
      </c>
      <c r="D801" s="94">
        <v>313726.83</v>
      </c>
      <c r="E801" s="94">
        <v>32241.22</v>
      </c>
      <c r="F801" s="94">
        <v>313726.83</v>
      </c>
      <c r="G801" s="94"/>
    </row>
    <row r="802" spans="1:7" ht="21.75">
      <c r="A802" s="110" t="s">
        <v>66</v>
      </c>
      <c r="B802" s="72">
        <f>SUM(B798:B801)</f>
        <v>199</v>
      </c>
      <c r="C802" s="94">
        <f>SUM(C797:C801)</f>
        <v>123434.22</v>
      </c>
      <c r="D802" s="94">
        <f>SUM(D797:D801)</f>
        <v>1997269.4900000002</v>
      </c>
      <c r="E802" s="94">
        <f>SUM(E797:E801)</f>
        <v>123434.22</v>
      </c>
      <c r="F802" s="94">
        <f>SUM(F797:F801)</f>
        <v>1997269.4900000002</v>
      </c>
      <c r="G802" s="94"/>
    </row>
    <row r="803" spans="1:7" ht="21.75">
      <c r="A803" s="110" t="s">
        <v>67</v>
      </c>
      <c r="B803" s="111">
        <f aca="true" t="shared" si="16" ref="B803:G803">SUM(B755+B786+B796+B802)</f>
        <v>3593</v>
      </c>
      <c r="C803" s="70">
        <f t="shared" si="16"/>
        <v>5517063.359999999</v>
      </c>
      <c r="D803" s="70">
        <f t="shared" si="16"/>
        <v>222711218.20999998</v>
      </c>
      <c r="E803" s="70">
        <f t="shared" si="16"/>
        <v>5624863.359999999</v>
      </c>
      <c r="F803" s="70">
        <f t="shared" si="16"/>
        <v>223358018.20999998</v>
      </c>
      <c r="G803" s="70">
        <f t="shared" si="16"/>
        <v>0</v>
      </c>
    </row>
    <row r="804" spans="1:7" ht="21.75">
      <c r="A804" s="110" t="s">
        <v>174</v>
      </c>
      <c r="B804" s="106"/>
      <c r="C804" s="86">
        <v>352.97</v>
      </c>
      <c r="D804" s="86">
        <v>87840.21</v>
      </c>
      <c r="E804" s="86">
        <v>352.97</v>
      </c>
      <c r="F804" s="86">
        <v>87840.21</v>
      </c>
      <c r="G804" s="86"/>
    </row>
    <row r="805" spans="1:7" ht="22.5" thickBot="1">
      <c r="A805" s="112" t="s">
        <v>69</v>
      </c>
      <c r="B805" s="113">
        <f>+B803</f>
        <v>3593</v>
      </c>
      <c r="C805" s="114">
        <f>C803-C804</f>
        <v>5516710.39</v>
      </c>
      <c r="D805" s="114">
        <f>D803-D804</f>
        <v>222623377.99999997</v>
      </c>
      <c r="E805" s="114">
        <f>E803-E804</f>
        <v>5624510.39</v>
      </c>
      <c r="F805" s="114">
        <f>F803-F804</f>
        <v>223270177.99999997</v>
      </c>
      <c r="G805" s="114">
        <f>G803-G804</f>
        <v>0</v>
      </c>
    </row>
    <row r="806" spans="1:7" ht="22.5" thickTop="1">
      <c r="A806" s="133"/>
      <c r="B806" s="115"/>
      <c r="C806" s="97"/>
      <c r="D806" s="97"/>
      <c r="E806" s="97"/>
      <c r="F806" s="97"/>
      <c r="G806" s="97"/>
    </row>
    <row r="807" spans="1:7" ht="21.75">
      <c r="A807" s="118" t="s">
        <v>315</v>
      </c>
      <c r="B807" s="115"/>
      <c r="C807" s="97"/>
      <c r="D807" s="97" t="s">
        <v>12</v>
      </c>
      <c r="E807" s="97"/>
      <c r="F807" s="97"/>
      <c r="G807" s="97"/>
    </row>
    <row r="808" spans="1:7" ht="21.75">
      <c r="A808" s="118" t="s">
        <v>316</v>
      </c>
      <c r="B808" s="66"/>
      <c r="C808" s="67"/>
      <c r="D808" s="97" t="s">
        <v>13</v>
      </c>
      <c r="E808" s="97"/>
      <c r="F808" s="97"/>
      <c r="G808" s="97"/>
    </row>
    <row r="809" spans="1:7" ht="21.75">
      <c r="A809" s="118" t="s">
        <v>317</v>
      </c>
      <c r="B809" s="66"/>
      <c r="C809" s="67"/>
      <c r="D809" s="97" t="s">
        <v>11</v>
      </c>
      <c r="E809" s="97"/>
      <c r="F809" s="97"/>
      <c r="G809" s="97"/>
    </row>
    <row r="810" spans="1:7" ht="21.75">
      <c r="A810" s="64"/>
      <c r="B810" s="66"/>
      <c r="C810" s="67"/>
      <c r="D810" s="97" t="s">
        <v>10</v>
      </c>
      <c r="E810" s="97"/>
      <c r="F810" s="97"/>
      <c r="G810" s="97"/>
    </row>
    <row r="811" spans="1:7" ht="21">
      <c r="A811" s="64"/>
      <c r="B811" s="19"/>
      <c r="C811" s="15"/>
      <c r="D811" s="15"/>
      <c r="E811" s="15"/>
      <c r="F811" s="15"/>
      <c r="G811" s="15"/>
    </row>
    <row r="812" spans="1:7" ht="21">
      <c r="A812" s="14"/>
      <c r="B812" s="19"/>
      <c r="C812" s="15"/>
      <c r="D812" s="15"/>
      <c r="E812" s="15"/>
      <c r="F812" s="15"/>
      <c r="G812" s="15"/>
    </row>
    <row r="813" spans="1:7" ht="21">
      <c r="A813" s="14"/>
      <c r="B813" s="19"/>
      <c r="C813" s="15"/>
      <c r="D813" s="15"/>
      <c r="E813" s="15"/>
      <c r="F813" s="15"/>
      <c r="G813" s="15"/>
    </row>
    <row r="814" spans="1:7" ht="21">
      <c r="A814" s="14"/>
      <c r="B814" s="19"/>
      <c r="C814" s="15"/>
      <c r="D814" s="15"/>
      <c r="E814" s="15"/>
      <c r="F814" s="15"/>
      <c r="G814" s="15"/>
    </row>
    <row r="815" spans="1:7" ht="21">
      <c r="A815" s="60"/>
      <c r="B815" s="19"/>
      <c r="C815" s="15"/>
      <c r="D815" s="15"/>
      <c r="E815" s="15"/>
      <c r="F815" s="15"/>
      <c r="G815" s="15"/>
    </row>
    <row r="816" spans="1:7" ht="21">
      <c r="A816" s="60"/>
      <c r="B816" s="59"/>
      <c r="C816" s="15"/>
      <c r="D816" s="15"/>
      <c r="E816" s="15"/>
      <c r="F816" s="15"/>
      <c r="G816" s="15"/>
    </row>
    <row r="817" spans="1:7" ht="21">
      <c r="A817" s="61"/>
      <c r="B817" s="19"/>
      <c r="C817" s="15"/>
      <c r="D817" s="15"/>
      <c r="E817" s="15"/>
      <c r="F817" s="15"/>
      <c r="G817" s="15"/>
    </row>
    <row r="818" spans="1:7" ht="21">
      <c r="A818" s="61"/>
      <c r="B818" s="19"/>
      <c r="C818" s="15"/>
      <c r="D818" s="15"/>
      <c r="E818" s="15"/>
      <c r="F818" s="15"/>
      <c r="G818" s="15"/>
    </row>
    <row r="819" spans="1:7" ht="21">
      <c r="A819" s="61"/>
      <c r="B819" s="19"/>
      <c r="C819" s="15"/>
      <c r="D819" s="15"/>
      <c r="E819" s="15"/>
      <c r="F819" s="15"/>
      <c r="G819" s="15"/>
    </row>
    <row r="820" spans="1:7" ht="21">
      <c r="A820" s="14"/>
      <c r="B820" s="19"/>
      <c r="C820" s="15"/>
      <c r="D820" s="15"/>
      <c r="E820" s="15"/>
      <c r="F820" s="15"/>
      <c r="G820" s="15"/>
    </row>
    <row r="821" spans="1:7" ht="21">
      <c r="A821" s="14"/>
      <c r="B821" s="19"/>
      <c r="C821" s="15"/>
      <c r="D821" s="15"/>
      <c r="E821" s="15"/>
      <c r="F821" s="15"/>
      <c r="G821" s="15"/>
    </row>
    <row r="822" spans="1:7" ht="21">
      <c r="A822" s="14"/>
      <c r="B822" s="19"/>
      <c r="C822" s="15"/>
      <c r="D822" s="15"/>
      <c r="E822" s="15"/>
      <c r="F822" s="15"/>
      <c r="G822" s="15"/>
    </row>
    <row r="823" spans="1:7" ht="21">
      <c r="A823" s="14"/>
      <c r="B823" s="19"/>
      <c r="C823" s="15"/>
      <c r="D823" s="15"/>
      <c r="E823" s="15"/>
      <c r="F823" s="15"/>
      <c r="G823" s="15"/>
    </row>
    <row r="824" spans="1:7" ht="21">
      <c r="A824" s="14"/>
      <c r="B824" s="19"/>
      <c r="C824" s="15"/>
      <c r="D824" s="15"/>
      <c r="E824" s="15"/>
      <c r="F824" s="15"/>
      <c r="G824" s="15"/>
    </row>
    <row r="825" spans="1:7" ht="21">
      <c r="A825" s="14"/>
      <c r="B825" s="19"/>
      <c r="C825" s="15"/>
      <c r="D825" s="15"/>
      <c r="E825" s="15"/>
      <c r="F825" s="15"/>
      <c r="G825" s="15"/>
    </row>
  </sheetData>
  <sheetProtection/>
  <mergeCells count="84">
    <mergeCell ref="C724:D724"/>
    <mergeCell ref="E724:F724"/>
    <mergeCell ref="C252:D252"/>
    <mergeCell ref="E252:F252"/>
    <mergeCell ref="A250:G250"/>
    <mergeCell ref="C114:D114"/>
    <mergeCell ref="E114:F114"/>
    <mergeCell ref="A140:G140"/>
    <mergeCell ref="A141:G141"/>
    <mergeCell ref="C143:D143"/>
    <mergeCell ref="E143:F143"/>
    <mergeCell ref="A182:G182"/>
    <mergeCell ref="A1:G1"/>
    <mergeCell ref="A2:G2"/>
    <mergeCell ref="C4:D4"/>
    <mergeCell ref="E4:F4"/>
    <mergeCell ref="A42:G42"/>
    <mergeCell ref="C44:D44"/>
    <mergeCell ref="E44:F44"/>
    <mergeCell ref="E321:F321"/>
    <mergeCell ref="A70:G70"/>
    <mergeCell ref="A71:G71"/>
    <mergeCell ref="C73:D73"/>
    <mergeCell ref="E73:F73"/>
    <mergeCell ref="A112:G112"/>
    <mergeCell ref="C279:D279"/>
    <mergeCell ref="E279:F279"/>
    <mergeCell ref="C184:D184"/>
    <mergeCell ref="E184:F184"/>
    <mergeCell ref="E389:F389"/>
    <mergeCell ref="A344:G344"/>
    <mergeCell ref="A319:G319"/>
    <mergeCell ref="A207:G207"/>
    <mergeCell ref="A208:G208"/>
    <mergeCell ref="C210:D210"/>
    <mergeCell ref="E210:F210"/>
    <mergeCell ref="A276:G276"/>
    <mergeCell ref="A277:G277"/>
    <mergeCell ref="C321:D321"/>
    <mergeCell ref="A521:G521"/>
    <mergeCell ref="C523:D523"/>
    <mergeCell ref="E523:F523"/>
    <mergeCell ref="A345:G345"/>
    <mergeCell ref="C347:D347"/>
    <mergeCell ref="E347:F347"/>
    <mergeCell ref="A387:G387"/>
    <mergeCell ref="A411:G411"/>
    <mergeCell ref="A412:G412"/>
    <mergeCell ref="C389:D389"/>
    <mergeCell ref="A478:G478"/>
    <mergeCell ref="A479:G479"/>
    <mergeCell ref="C481:D481"/>
    <mergeCell ref="E481:F481"/>
    <mergeCell ref="C414:D414"/>
    <mergeCell ref="E414:F414"/>
    <mergeCell ref="A454:G454"/>
    <mergeCell ref="C456:D456"/>
    <mergeCell ref="E456:F456"/>
    <mergeCell ref="A679:G679"/>
    <mergeCell ref="C748:D748"/>
    <mergeCell ref="E748:F748"/>
    <mergeCell ref="A745:G745"/>
    <mergeCell ref="A746:G746"/>
    <mergeCell ref="A788:G788"/>
    <mergeCell ref="A680:G680"/>
    <mergeCell ref="C682:D682"/>
    <mergeCell ref="E682:F682"/>
    <mergeCell ref="A722:G722"/>
    <mergeCell ref="A613:G613"/>
    <mergeCell ref="C615:D615"/>
    <mergeCell ref="E615:F615"/>
    <mergeCell ref="A655:G655"/>
    <mergeCell ref="C657:D657"/>
    <mergeCell ref="E657:F657"/>
    <mergeCell ref="C790:D790"/>
    <mergeCell ref="E790:F790"/>
    <mergeCell ref="A546:G546"/>
    <mergeCell ref="C548:D548"/>
    <mergeCell ref="E548:F548"/>
    <mergeCell ref="A545:G545"/>
    <mergeCell ref="A588:G588"/>
    <mergeCell ref="C590:D590"/>
    <mergeCell ref="E590:F590"/>
    <mergeCell ref="A612:G612"/>
  </mergeCells>
  <printOptions/>
  <pageMargins left="0.5511811023622047" right="0.4330708661417323" top="0.67" bottom="0.5511811023622047" header="0.31496062992125984" footer="0.31496062992125984"/>
  <pageSetup horizontalDpi="600" verticalDpi="600" orientation="portrait" paperSize="9" scale="85" r:id="rId1"/>
  <rowBreaks count="22" manualBreakCount="22">
    <brk id="41" max="255" man="1"/>
    <brk id="69" max="255" man="1"/>
    <brk id="111" max="7" man="1"/>
    <brk id="139" max="7" man="1"/>
    <brk id="181" max="7" man="1"/>
    <brk id="206" max="7" man="1"/>
    <brk id="275" max="7" man="1"/>
    <brk id="318" max="7" man="1"/>
    <brk id="343" max="7" man="1"/>
    <brk id="386" max="7" man="1"/>
    <brk id="410" max="7" man="1"/>
    <brk id="453" max="7" man="1"/>
    <brk id="477" max="7" man="1"/>
    <brk id="520" max="7" man="1"/>
    <brk id="544" max="7" man="1"/>
    <brk id="587" max="7" man="1"/>
    <brk id="611" max="7" man="1"/>
    <brk id="654" max="7" man="1"/>
    <brk id="678" max="7" man="1"/>
    <brk id="721" max="7" man="1"/>
    <brk id="744" max="7" man="1"/>
    <brk id="787" max="7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16"/>
  <sheetViews>
    <sheetView zoomScalePageLayoutView="0" workbookViewId="0" topLeftCell="A454">
      <selection activeCell="A468" sqref="A468"/>
    </sheetView>
  </sheetViews>
  <sheetFormatPr defaultColWidth="9.140625" defaultRowHeight="21.75"/>
  <cols>
    <col min="1" max="1" width="38.8515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221</v>
      </c>
      <c r="B2" s="145"/>
      <c r="C2" s="145"/>
      <c r="D2" s="145"/>
      <c r="E2" s="145"/>
      <c r="F2" s="145"/>
      <c r="G2" s="145"/>
    </row>
    <row r="3" spans="1:7" ht="22.5" customHeight="1">
      <c r="A3" s="3"/>
      <c r="B3" s="18"/>
      <c r="C3" s="4"/>
      <c r="D3" s="4"/>
      <c r="E3" s="4"/>
      <c r="F3" s="4"/>
      <c r="G3" s="4"/>
    </row>
    <row r="4" spans="1:8" ht="22.5" customHeight="1">
      <c r="A4" s="68"/>
      <c r="B4" s="69" t="s">
        <v>78</v>
      </c>
      <c r="C4" s="146" t="s">
        <v>31</v>
      </c>
      <c r="D4" s="146"/>
      <c r="E4" s="146" t="s">
        <v>32</v>
      </c>
      <c r="F4" s="146"/>
      <c r="G4" s="71" t="s">
        <v>33</v>
      </c>
      <c r="H4" s="7"/>
    </row>
    <row r="5" spans="1:8" ht="22.5" customHeight="1">
      <c r="A5" s="72" t="s">
        <v>35</v>
      </c>
      <c r="B5" s="72" t="s">
        <v>79</v>
      </c>
      <c r="C5" s="73" t="s">
        <v>9</v>
      </c>
      <c r="D5" s="73" t="s">
        <v>36</v>
      </c>
      <c r="E5" s="73" t="s">
        <v>9</v>
      </c>
      <c r="F5" s="73" t="s">
        <v>36</v>
      </c>
      <c r="G5" s="73" t="s">
        <v>34</v>
      </c>
      <c r="H5" s="7"/>
    </row>
    <row r="6" spans="1:7" ht="22.5" customHeight="1">
      <c r="A6" s="74" t="s">
        <v>108</v>
      </c>
      <c r="B6" s="75"/>
      <c r="C6" s="76"/>
      <c r="D6" s="76"/>
      <c r="E6" s="76"/>
      <c r="F6" s="76"/>
      <c r="G6" s="76"/>
    </row>
    <row r="7" spans="1:7" ht="22.5" customHeight="1">
      <c r="A7" s="77" t="s">
        <v>37</v>
      </c>
      <c r="B7" s="78">
        <v>82</v>
      </c>
      <c r="C7" s="79">
        <v>2928519.47</v>
      </c>
      <c r="D7" s="79">
        <v>2928519.47</v>
      </c>
      <c r="E7" s="79">
        <v>2982419.47</v>
      </c>
      <c r="F7" s="79">
        <v>2982419.47</v>
      </c>
      <c r="G7" s="79"/>
    </row>
    <row r="8" spans="1:7" ht="22.5" customHeight="1">
      <c r="A8" s="77" t="s">
        <v>39</v>
      </c>
      <c r="B8" s="80">
        <v>163</v>
      </c>
      <c r="C8" s="79">
        <v>53169.68</v>
      </c>
      <c r="D8" s="79">
        <v>53169.68</v>
      </c>
      <c r="E8" s="79">
        <v>53169.68</v>
      </c>
      <c r="F8" s="79">
        <v>53169.68</v>
      </c>
      <c r="G8" s="79"/>
    </row>
    <row r="9" spans="1:7" ht="22.5" customHeight="1">
      <c r="A9" s="77" t="s">
        <v>41</v>
      </c>
      <c r="B9" s="78">
        <v>130</v>
      </c>
      <c r="C9" s="79">
        <v>290030.6</v>
      </c>
      <c r="D9" s="79">
        <v>290030.6</v>
      </c>
      <c r="E9" s="79">
        <v>290030.6</v>
      </c>
      <c r="F9" s="79">
        <v>290030.6</v>
      </c>
      <c r="G9" s="79"/>
    </row>
    <row r="10" spans="1:7" ht="22.5" customHeight="1">
      <c r="A10" s="110" t="s">
        <v>44</v>
      </c>
      <c r="B10" s="85">
        <f>SUM(B7:B9)</f>
        <v>375</v>
      </c>
      <c r="C10" s="86">
        <f>SUM(C7:C9)</f>
        <v>3271719.7500000005</v>
      </c>
      <c r="D10" s="86">
        <f>SUM(D7:D9)</f>
        <v>3271719.7500000005</v>
      </c>
      <c r="E10" s="86">
        <f>SUM(E7:E9)</f>
        <v>3325619.7500000005</v>
      </c>
      <c r="F10" s="86">
        <f>SUM(F7:F9)</f>
        <v>3325619.7500000005</v>
      </c>
      <c r="G10" s="86"/>
    </row>
    <row r="11" spans="1:7" ht="22.5" customHeight="1">
      <c r="A11" s="87" t="s">
        <v>109</v>
      </c>
      <c r="B11" s="88"/>
      <c r="C11" s="89"/>
      <c r="D11" s="89"/>
      <c r="E11" s="89"/>
      <c r="F11" s="89"/>
      <c r="G11" s="89"/>
    </row>
    <row r="12" spans="1:7" ht="22.5" customHeight="1">
      <c r="A12" s="90" t="s">
        <v>81</v>
      </c>
      <c r="B12" s="78"/>
      <c r="C12" s="79"/>
      <c r="D12" s="79"/>
      <c r="E12" s="79"/>
      <c r="F12" s="79"/>
      <c r="G12" s="79"/>
    </row>
    <row r="13" spans="1:7" ht="22.5" customHeight="1">
      <c r="A13" s="77" t="s">
        <v>110</v>
      </c>
      <c r="B13" s="78"/>
      <c r="C13" s="79"/>
      <c r="D13" s="79"/>
      <c r="E13" s="79"/>
      <c r="F13" s="79"/>
      <c r="G13" s="79"/>
    </row>
    <row r="14" spans="1:7" ht="22.5" customHeight="1">
      <c r="A14" s="77" t="s">
        <v>45</v>
      </c>
      <c r="B14" s="80">
        <v>1086</v>
      </c>
      <c r="C14" s="79">
        <v>429970</v>
      </c>
      <c r="D14" s="79">
        <v>429970</v>
      </c>
      <c r="E14" s="79">
        <v>429970</v>
      </c>
      <c r="F14" s="79">
        <v>429970</v>
      </c>
      <c r="G14" s="79"/>
    </row>
    <row r="15" spans="1:7" ht="22.5" customHeight="1">
      <c r="A15" s="77" t="s">
        <v>46</v>
      </c>
      <c r="B15" s="78">
        <v>133</v>
      </c>
      <c r="C15" s="79">
        <v>47750</v>
      </c>
      <c r="D15" s="79">
        <v>47750</v>
      </c>
      <c r="E15" s="79">
        <v>47750</v>
      </c>
      <c r="F15" s="79">
        <v>47750</v>
      </c>
      <c r="G15" s="79"/>
    </row>
    <row r="16" spans="1:7" ht="22.5" customHeight="1">
      <c r="A16" s="77" t="s">
        <v>99</v>
      </c>
      <c r="B16" s="78"/>
      <c r="C16" s="79"/>
      <c r="D16" s="79"/>
      <c r="E16" s="79"/>
      <c r="F16" s="79"/>
      <c r="G16" s="79"/>
    </row>
    <row r="17" spans="1:7" ht="22.5" customHeight="1">
      <c r="A17" s="77" t="s">
        <v>100</v>
      </c>
      <c r="B17" s="78">
        <v>1</v>
      </c>
      <c r="C17" s="79">
        <v>3000</v>
      </c>
      <c r="D17" s="79">
        <v>3000</v>
      </c>
      <c r="E17" s="79">
        <v>3000</v>
      </c>
      <c r="F17" s="79">
        <v>3000</v>
      </c>
      <c r="G17" s="79"/>
    </row>
    <row r="18" spans="1:7" ht="22.5" customHeight="1">
      <c r="A18" s="77" t="s">
        <v>107</v>
      </c>
      <c r="B18" s="78">
        <v>8</v>
      </c>
      <c r="C18" s="79">
        <v>14431</v>
      </c>
      <c r="D18" s="79">
        <v>14431</v>
      </c>
      <c r="E18" s="79">
        <v>14431</v>
      </c>
      <c r="F18" s="79">
        <v>14431</v>
      </c>
      <c r="G18" s="79"/>
    </row>
    <row r="19" spans="1:7" ht="22.5" customHeight="1">
      <c r="A19" s="77" t="s">
        <v>48</v>
      </c>
      <c r="B19" s="78"/>
      <c r="C19" s="79"/>
      <c r="D19" s="79"/>
      <c r="E19" s="79"/>
      <c r="F19" s="79"/>
      <c r="G19" s="79"/>
    </row>
    <row r="20" spans="1:7" ht="22.5" customHeight="1">
      <c r="A20" s="77" t="s">
        <v>49</v>
      </c>
      <c r="B20" s="80">
        <v>1339</v>
      </c>
      <c r="C20" s="79">
        <v>36500</v>
      </c>
      <c r="D20" s="79">
        <v>36500</v>
      </c>
      <c r="E20" s="79">
        <v>36500</v>
      </c>
      <c r="F20" s="79">
        <v>36500</v>
      </c>
      <c r="G20" s="79"/>
    </row>
    <row r="21" spans="1:7" ht="22.5" customHeight="1">
      <c r="A21" s="77" t="s">
        <v>116</v>
      </c>
      <c r="B21" s="78">
        <v>30</v>
      </c>
      <c r="C21" s="79">
        <v>1300</v>
      </c>
      <c r="D21" s="79">
        <v>1300</v>
      </c>
      <c r="E21" s="79">
        <v>1300</v>
      </c>
      <c r="F21" s="79">
        <v>1300</v>
      </c>
      <c r="G21" s="79"/>
    </row>
    <row r="22" spans="1:7" ht="22.5" customHeight="1">
      <c r="A22" s="77" t="s">
        <v>111</v>
      </c>
      <c r="B22" s="78"/>
      <c r="C22" s="79"/>
      <c r="D22" s="79"/>
      <c r="E22" s="79"/>
      <c r="F22" s="79"/>
      <c r="G22" s="79"/>
    </row>
    <row r="23" spans="1:7" ht="22.5" customHeight="1">
      <c r="A23" s="77" t="s">
        <v>50</v>
      </c>
      <c r="B23" s="78"/>
      <c r="C23" s="79"/>
      <c r="D23" s="79"/>
      <c r="E23" s="79"/>
      <c r="F23" s="79"/>
      <c r="G23" s="79"/>
    </row>
    <row r="24" spans="1:7" ht="22.5" customHeight="1">
      <c r="A24" s="77" t="s">
        <v>51</v>
      </c>
      <c r="B24" s="78">
        <v>68</v>
      </c>
      <c r="C24" s="79">
        <v>191440</v>
      </c>
      <c r="D24" s="79">
        <v>191440</v>
      </c>
      <c r="E24" s="79">
        <v>191440</v>
      </c>
      <c r="F24" s="79">
        <v>191440</v>
      </c>
      <c r="G24" s="79"/>
    </row>
    <row r="25" spans="1:7" ht="22.5" customHeight="1">
      <c r="A25" s="77" t="s">
        <v>52</v>
      </c>
      <c r="B25" s="78"/>
      <c r="C25" s="79"/>
      <c r="D25" s="79"/>
      <c r="E25" s="79"/>
      <c r="F25" s="79"/>
      <c r="G25" s="79"/>
    </row>
    <row r="26" spans="1:7" ht="22.5" customHeight="1">
      <c r="A26" s="77" t="s">
        <v>53</v>
      </c>
      <c r="B26" s="78">
        <v>16</v>
      </c>
      <c r="C26" s="79">
        <v>38115</v>
      </c>
      <c r="D26" s="79">
        <v>38115</v>
      </c>
      <c r="E26" s="79">
        <v>38115</v>
      </c>
      <c r="F26" s="79">
        <v>38115</v>
      </c>
      <c r="G26" s="79"/>
    </row>
    <row r="27" spans="1:7" ht="22.5" customHeight="1">
      <c r="A27" s="77" t="s">
        <v>91</v>
      </c>
      <c r="B27" s="78"/>
      <c r="C27" s="79"/>
      <c r="D27" s="79"/>
      <c r="E27" s="79"/>
      <c r="F27" s="79"/>
      <c r="G27" s="79"/>
    </row>
    <row r="28" spans="1:7" ht="22.5" customHeight="1">
      <c r="A28" s="77" t="s">
        <v>92</v>
      </c>
      <c r="B28" s="78">
        <v>86</v>
      </c>
      <c r="C28" s="79">
        <v>26954</v>
      </c>
      <c r="D28" s="79">
        <v>26954</v>
      </c>
      <c r="E28" s="79">
        <v>26954</v>
      </c>
      <c r="F28" s="79">
        <v>26954</v>
      </c>
      <c r="G28" s="79"/>
    </row>
    <row r="29" spans="1:7" ht="22.5" customHeight="1">
      <c r="A29" s="77" t="s">
        <v>54</v>
      </c>
      <c r="B29" s="78">
        <v>7</v>
      </c>
      <c r="C29" s="79">
        <v>200</v>
      </c>
      <c r="D29" s="79">
        <v>200</v>
      </c>
      <c r="E29" s="79">
        <v>200</v>
      </c>
      <c r="F29" s="79">
        <v>200</v>
      </c>
      <c r="G29" s="79"/>
    </row>
    <row r="30" spans="1:7" ht="22.5" customHeight="1">
      <c r="A30" s="77" t="s">
        <v>86</v>
      </c>
      <c r="B30" s="78">
        <v>205</v>
      </c>
      <c r="C30" s="91">
        <v>20500</v>
      </c>
      <c r="D30" s="79">
        <v>20500</v>
      </c>
      <c r="E30" s="91">
        <v>20500</v>
      </c>
      <c r="F30" s="79">
        <v>20500</v>
      </c>
      <c r="G30" s="79"/>
    </row>
    <row r="31" spans="1:7" ht="22.5" customHeight="1">
      <c r="A31" s="77" t="s">
        <v>87</v>
      </c>
      <c r="B31" s="78">
        <v>2</v>
      </c>
      <c r="C31" s="91">
        <v>4000</v>
      </c>
      <c r="D31" s="79">
        <v>4000</v>
      </c>
      <c r="E31" s="91">
        <v>4000</v>
      </c>
      <c r="F31" s="79">
        <v>4000</v>
      </c>
      <c r="G31" s="79"/>
    </row>
    <row r="32" spans="1:7" ht="22.5" customHeight="1">
      <c r="A32" s="77" t="s">
        <v>88</v>
      </c>
      <c r="B32" s="78"/>
      <c r="C32" s="79">
        <v>0</v>
      </c>
      <c r="D32" s="79">
        <v>0</v>
      </c>
      <c r="E32" s="79">
        <v>0</v>
      </c>
      <c r="F32" s="79">
        <v>0</v>
      </c>
      <c r="G32" s="79"/>
    </row>
    <row r="33" spans="1:7" ht="22.5" customHeight="1">
      <c r="A33" s="77" t="s">
        <v>112</v>
      </c>
      <c r="B33" s="78"/>
      <c r="C33" s="79"/>
      <c r="D33" s="79"/>
      <c r="E33" s="79"/>
      <c r="F33" s="79"/>
      <c r="G33" s="79"/>
    </row>
    <row r="34" spans="1:7" ht="22.5" customHeight="1">
      <c r="A34" s="77" t="s">
        <v>55</v>
      </c>
      <c r="B34" s="78">
        <v>552</v>
      </c>
      <c r="C34" s="79">
        <v>137369</v>
      </c>
      <c r="D34" s="79">
        <v>137369</v>
      </c>
      <c r="E34" s="79">
        <v>137369</v>
      </c>
      <c r="F34" s="79">
        <v>137369</v>
      </c>
      <c r="G34" s="79"/>
    </row>
    <row r="35" spans="1:7" ht="22.5" customHeight="1">
      <c r="A35" s="77" t="s">
        <v>113</v>
      </c>
      <c r="B35" s="78"/>
      <c r="C35" s="79"/>
      <c r="D35" s="79"/>
      <c r="E35" s="79"/>
      <c r="F35" s="79"/>
      <c r="G35" s="79"/>
    </row>
    <row r="36" spans="1:7" ht="22.5" customHeight="1">
      <c r="A36" s="77" t="s">
        <v>56</v>
      </c>
      <c r="B36" s="80">
        <v>603</v>
      </c>
      <c r="C36" s="79">
        <v>12480</v>
      </c>
      <c r="D36" s="79">
        <v>12480</v>
      </c>
      <c r="E36" s="79">
        <v>12480</v>
      </c>
      <c r="F36" s="79">
        <v>12480</v>
      </c>
      <c r="G36" s="79"/>
    </row>
    <row r="37" spans="1:7" ht="22.5" customHeight="1">
      <c r="A37" s="77" t="s">
        <v>57</v>
      </c>
      <c r="B37" s="78"/>
      <c r="C37" s="91">
        <v>0</v>
      </c>
      <c r="D37" s="91">
        <v>0</v>
      </c>
      <c r="E37" s="91">
        <v>0</v>
      </c>
      <c r="F37" s="91">
        <v>0</v>
      </c>
      <c r="G37" s="79"/>
    </row>
    <row r="38" spans="1:7" ht="22.5" customHeight="1">
      <c r="A38" s="77" t="s">
        <v>89</v>
      </c>
      <c r="B38" s="78"/>
      <c r="C38" s="79">
        <v>0</v>
      </c>
      <c r="D38" s="79">
        <v>0</v>
      </c>
      <c r="E38" s="79">
        <v>0</v>
      </c>
      <c r="F38" s="79">
        <v>0</v>
      </c>
      <c r="G38" s="79"/>
    </row>
    <row r="39" spans="1:7" ht="22.5" customHeight="1">
      <c r="A39" s="77" t="s">
        <v>137</v>
      </c>
      <c r="B39" s="72">
        <v>4</v>
      </c>
      <c r="C39" s="94">
        <v>8900</v>
      </c>
      <c r="D39" s="94">
        <v>8900</v>
      </c>
      <c r="E39" s="94">
        <v>8900</v>
      </c>
      <c r="F39" s="94">
        <v>8900</v>
      </c>
      <c r="G39" s="94"/>
    </row>
    <row r="40" spans="1:7" ht="22.5" customHeight="1">
      <c r="A40" s="54" t="s">
        <v>90</v>
      </c>
      <c r="B40" s="93">
        <f>SUM(B14:B39)</f>
        <v>4140</v>
      </c>
      <c r="C40" s="73">
        <f>SUM(C14:C39)</f>
        <v>972909</v>
      </c>
      <c r="D40" s="73">
        <f>SUM(D14:D39)</f>
        <v>972909</v>
      </c>
      <c r="E40" s="94">
        <f>SUM(E14:E39)</f>
        <v>972909</v>
      </c>
      <c r="F40" s="94">
        <f>SUM(F14:F39)</f>
        <v>972909</v>
      </c>
      <c r="G40" s="86"/>
    </row>
    <row r="41" spans="1:7" ht="22.5" customHeight="1">
      <c r="A41" s="147" t="s">
        <v>70</v>
      </c>
      <c r="B41" s="147"/>
      <c r="C41" s="147"/>
      <c r="D41" s="147"/>
      <c r="E41" s="147"/>
      <c r="F41" s="147"/>
      <c r="G41" s="147"/>
    </row>
    <row r="42" spans="1:7" ht="22.5" customHeight="1">
      <c r="A42" s="98"/>
      <c r="B42" s="99"/>
      <c r="C42" s="100"/>
      <c r="D42" s="100"/>
      <c r="E42" s="100"/>
      <c r="F42" s="100"/>
      <c r="G42" s="101"/>
    </row>
    <row r="43" spans="1:7" ht="22.5" customHeight="1">
      <c r="A43" s="68"/>
      <c r="B43" s="69" t="s">
        <v>78</v>
      </c>
      <c r="C43" s="146" t="s">
        <v>31</v>
      </c>
      <c r="D43" s="146"/>
      <c r="E43" s="146" t="s">
        <v>32</v>
      </c>
      <c r="F43" s="146"/>
      <c r="G43" s="102" t="s">
        <v>33</v>
      </c>
    </row>
    <row r="44" spans="1:7" ht="22.5" customHeight="1">
      <c r="A44" s="72" t="s">
        <v>35</v>
      </c>
      <c r="B44" s="72" t="s">
        <v>79</v>
      </c>
      <c r="C44" s="73" t="s">
        <v>9</v>
      </c>
      <c r="D44" s="73" t="s">
        <v>36</v>
      </c>
      <c r="E44" s="73" t="s">
        <v>9</v>
      </c>
      <c r="F44" s="73" t="s">
        <v>36</v>
      </c>
      <c r="G44" s="73" t="s">
        <v>34</v>
      </c>
    </row>
    <row r="45" spans="1:7" ht="22.5" customHeight="1">
      <c r="A45" s="74" t="s">
        <v>114</v>
      </c>
      <c r="B45" s="75"/>
      <c r="C45" s="76"/>
      <c r="D45" s="76"/>
      <c r="E45" s="76"/>
      <c r="F45" s="76"/>
      <c r="G45" s="76"/>
    </row>
    <row r="46" spans="1:7" ht="22.5" customHeight="1">
      <c r="A46" s="77" t="s">
        <v>82</v>
      </c>
      <c r="B46" s="78">
        <v>5</v>
      </c>
      <c r="C46" s="79">
        <v>67440</v>
      </c>
      <c r="D46" s="79">
        <v>67440</v>
      </c>
      <c r="E46" s="79">
        <v>67440</v>
      </c>
      <c r="F46" s="79">
        <v>67440</v>
      </c>
      <c r="G46" s="79"/>
    </row>
    <row r="47" spans="1:7" ht="22.5" customHeight="1">
      <c r="A47" s="77" t="s">
        <v>59</v>
      </c>
      <c r="B47" s="78"/>
      <c r="C47" s="91"/>
      <c r="D47" s="91"/>
      <c r="E47" s="91"/>
      <c r="F47" s="91"/>
      <c r="G47" s="79"/>
    </row>
    <row r="48" spans="1:7" ht="22.5" customHeight="1">
      <c r="A48" s="87" t="s">
        <v>60</v>
      </c>
      <c r="B48" s="88"/>
      <c r="C48" s="89">
        <v>0</v>
      </c>
      <c r="D48" s="89">
        <v>0</v>
      </c>
      <c r="E48" s="89">
        <v>0</v>
      </c>
      <c r="F48" s="89">
        <v>0</v>
      </c>
      <c r="G48" s="89"/>
    </row>
    <row r="49" spans="1:7" ht="22.5" customHeight="1">
      <c r="A49" s="110" t="s">
        <v>61</v>
      </c>
      <c r="B49" s="106">
        <f>SUM(B41:B48)</f>
        <v>5</v>
      </c>
      <c r="C49" s="86">
        <f>SUM(C46:C48)</f>
        <v>67440</v>
      </c>
      <c r="D49" s="86">
        <f>SUM(D46:D48)</f>
        <v>67440</v>
      </c>
      <c r="E49" s="86">
        <f>SUM(E46:E48)</f>
        <v>67440</v>
      </c>
      <c r="F49" s="86">
        <f>SUM(F46:F48)</f>
        <v>67440</v>
      </c>
      <c r="G49" s="86"/>
    </row>
    <row r="50" spans="1:8" ht="22.5" customHeight="1">
      <c r="A50" s="87" t="s">
        <v>115</v>
      </c>
      <c r="B50" s="88"/>
      <c r="C50" s="89"/>
      <c r="D50" s="89"/>
      <c r="E50" s="89"/>
      <c r="F50" s="89"/>
      <c r="G50" s="89"/>
      <c r="H50" s="7"/>
    </row>
    <row r="51" spans="1:8" ht="22.5" customHeight="1">
      <c r="A51" s="107" t="s">
        <v>62</v>
      </c>
      <c r="B51" s="108">
        <v>237</v>
      </c>
      <c r="C51" s="109">
        <v>205362</v>
      </c>
      <c r="D51" s="109">
        <v>205362</v>
      </c>
      <c r="E51" s="109">
        <v>205362</v>
      </c>
      <c r="F51" s="91">
        <v>205362</v>
      </c>
      <c r="G51" s="79"/>
      <c r="H51" s="7"/>
    </row>
    <row r="52" spans="1:7" ht="21.75">
      <c r="A52" s="77" t="s">
        <v>63</v>
      </c>
      <c r="B52" s="122">
        <v>141</v>
      </c>
      <c r="C52" s="109">
        <v>231400</v>
      </c>
      <c r="D52" s="109">
        <v>231400</v>
      </c>
      <c r="E52" s="109">
        <v>231400</v>
      </c>
      <c r="F52" s="91">
        <v>231400</v>
      </c>
      <c r="G52" s="79"/>
    </row>
    <row r="53" spans="1:8" ht="22.5" customHeight="1">
      <c r="A53" s="77" t="s">
        <v>101</v>
      </c>
      <c r="B53" s="92">
        <v>147</v>
      </c>
      <c r="C53" s="83">
        <v>9860</v>
      </c>
      <c r="D53" s="83">
        <v>9860</v>
      </c>
      <c r="E53" s="83">
        <v>9860</v>
      </c>
      <c r="F53" s="83">
        <v>9860</v>
      </c>
      <c r="G53" s="83"/>
      <c r="H53" s="7"/>
    </row>
    <row r="54" spans="1:8" ht="22.5" customHeight="1">
      <c r="A54" s="110" t="s">
        <v>66</v>
      </c>
      <c r="B54" s="72">
        <f>SUM(B51:B53)</f>
        <v>525</v>
      </c>
      <c r="C54" s="94">
        <f>SUM(C50:C53)</f>
        <v>446622</v>
      </c>
      <c r="D54" s="94">
        <f>SUM(D50:D53)</f>
        <v>446622</v>
      </c>
      <c r="E54" s="94">
        <f>SUM(E50:E53)</f>
        <v>446622</v>
      </c>
      <c r="F54" s="94">
        <f>SUM(F50:F53)</f>
        <v>446622</v>
      </c>
      <c r="G54" s="94"/>
      <c r="H54" s="7"/>
    </row>
    <row r="55" spans="1:8" ht="22.5" customHeight="1">
      <c r="A55" s="110" t="s">
        <v>67</v>
      </c>
      <c r="B55" s="111">
        <f>SUM(B10+B40+B49+B54)</f>
        <v>5045</v>
      </c>
      <c r="C55" s="70">
        <f>SUM(C10+C40+C49+C54)</f>
        <v>4758690.75</v>
      </c>
      <c r="D55" s="70">
        <f>SUM(D10+D40+D49+D54)</f>
        <v>4758690.75</v>
      </c>
      <c r="E55" s="70">
        <f>SUM(E10+E40+E49+E54)</f>
        <v>4812590.75</v>
      </c>
      <c r="F55" s="70">
        <f>SUM(F10+F40+F49+F54)</f>
        <v>4812590.75</v>
      </c>
      <c r="G55" s="70"/>
      <c r="H55" s="7"/>
    </row>
    <row r="56" spans="1:8" ht="22.5" customHeight="1">
      <c r="A56" s="110" t="s">
        <v>174</v>
      </c>
      <c r="B56" s="106"/>
      <c r="C56" s="86">
        <v>2658.47</v>
      </c>
      <c r="D56" s="86">
        <v>2658.47</v>
      </c>
      <c r="E56" s="86">
        <v>2658.47</v>
      </c>
      <c r="F56" s="86">
        <v>2658.47</v>
      </c>
      <c r="G56" s="86"/>
      <c r="H56" s="7"/>
    </row>
    <row r="57" spans="1:8" ht="22.5" customHeight="1" thickBot="1">
      <c r="A57" s="112" t="s">
        <v>69</v>
      </c>
      <c r="B57" s="113">
        <f>+B55</f>
        <v>5045</v>
      </c>
      <c r="C57" s="114">
        <f>C55-C56</f>
        <v>4756032.28</v>
      </c>
      <c r="D57" s="114">
        <f>D55-D56</f>
        <v>4756032.28</v>
      </c>
      <c r="E57" s="114">
        <f>+E55-E56</f>
        <v>4809932.28</v>
      </c>
      <c r="F57" s="114">
        <f>+F55-F56</f>
        <v>4809932.28</v>
      </c>
      <c r="G57" s="114"/>
      <c r="H57" s="7"/>
    </row>
    <row r="58" spans="1:8" ht="22.5" customHeight="1" thickTop="1">
      <c r="A58" s="95"/>
      <c r="B58" s="115"/>
      <c r="C58" s="97"/>
      <c r="D58" s="97"/>
      <c r="E58" s="97"/>
      <c r="F58" s="97"/>
      <c r="G58" s="97"/>
      <c r="H58" s="7"/>
    </row>
    <row r="59" spans="1:8" ht="22.5" customHeight="1">
      <c r="A59" s="64" t="s">
        <v>225</v>
      </c>
      <c r="B59" s="66"/>
      <c r="C59" s="97"/>
      <c r="D59" s="97"/>
      <c r="E59" s="97"/>
      <c r="F59" s="97"/>
      <c r="G59" s="97"/>
      <c r="H59" s="7"/>
    </row>
    <row r="60" spans="1:8" ht="22.5" customHeight="1">
      <c r="A60" s="64" t="s">
        <v>226</v>
      </c>
      <c r="B60" s="66"/>
      <c r="C60" s="97"/>
      <c r="D60" s="97" t="s">
        <v>12</v>
      </c>
      <c r="E60" s="97"/>
      <c r="F60" s="97"/>
      <c r="G60" s="97"/>
      <c r="H60" s="7"/>
    </row>
    <row r="61" spans="1:8" ht="22.5" customHeight="1">
      <c r="A61" s="128" t="s">
        <v>224</v>
      </c>
      <c r="B61" s="129"/>
      <c r="C61" s="67"/>
      <c r="D61" s="97" t="s">
        <v>13</v>
      </c>
      <c r="E61" s="97"/>
      <c r="F61" s="97"/>
      <c r="G61" s="97"/>
      <c r="H61" s="14"/>
    </row>
    <row r="62" spans="1:8" s="65" customFormat="1" ht="22.5" customHeight="1">
      <c r="A62" s="128" t="s">
        <v>222</v>
      </c>
      <c r="B62" s="129"/>
      <c r="C62" s="67"/>
      <c r="D62" s="97" t="s">
        <v>11</v>
      </c>
      <c r="E62" s="97"/>
      <c r="F62" s="97"/>
      <c r="G62" s="97"/>
      <c r="H62" s="61"/>
    </row>
    <row r="63" spans="1:8" ht="22.5" customHeight="1">
      <c r="A63" s="64"/>
      <c r="B63" s="66"/>
      <c r="C63" s="67"/>
      <c r="D63" s="97" t="s">
        <v>10</v>
      </c>
      <c r="E63" s="97"/>
      <c r="F63" s="97"/>
      <c r="G63" s="97"/>
      <c r="H63" s="14"/>
    </row>
    <row r="64" spans="1:8" ht="22.5" customHeight="1">
      <c r="A64" s="95"/>
      <c r="B64" s="115"/>
      <c r="C64" s="97"/>
      <c r="D64" s="97"/>
      <c r="E64" s="97"/>
      <c r="F64" s="97"/>
      <c r="G64" s="97"/>
      <c r="H64" s="14"/>
    </row>
    <row r="65" spans="1:8" ht="22.5" customHeight="1">
      <c r="A65" s="95"/>
      <c r="B65" s="115"/>
      <c r="C65" s="97"/>
      <c r="D65" s="97"/>
      <c r="E65" s="97"/>
      <c r="F65" s="97"/>
      <c r="G65" s="97"/>
      <c r="H65" s="14"/>
    </row>
    <row r="66" spans="1:8" ht="22.5" customHeight="1">
      <c r="A66" s="95"/>
      <c r="B66" s="115"/>
      <c r="C66" s="97"/>
      <c r="D66" s="97"/>
      <c r="E66" s="97"/>
      <c r="F66" s="97"/>
      <c r="G66" s="97"/>
      <c r="H66" s="14"/>
    </row>
    <row r="67" spans="1:8" ht="22.5" customHeight="1">
      <c r="A67" s="95"/>
      <c r="B67" s="115"/>
      <c r="C67" s="97"/>
      <c r="D67" s="97"/>
      <c r="E67" s="97"/>
      <c r="F67" s="97"/>
      <c r="G67" s="97"/>
      <c r="H67" s="14"/>
    </row>
    <row r="68" spans="1:8" ht="23.25">
      <c r="A68" s="145" t="s">
        <v>58</v>
      </c>
      <c r="B68" s="145"/>
      <c r="C68" s="145"/>
      <c r="D68" s="145"/>
      <c r="E68" s="145"/>
      <c r="F68" s="145"/>
      <c r="G68" s="145"/>
      <c r="H68" s="14"/>
    </row>
    <row r="69" spans="1:8" ht="23.25">
      <c r="A69" s="145" t="s">
        <v>223</v>
      </c>
      <c r="B69" s="145"/>
      <c r="C69" s="145"/>
      <c r="D69" s="145"/>
      <c r="E69" s="145"/>
      <c r="F69" s="145"/>
      <c r="G69" s="145"/>
      <c r="H69" s="14"/>
    </row>
    <row r="70" spans="1:8" ht="21">
      <c r="A70" s="3"/>
      <c r="B70" s="18"/>
      <c r="C70" s="4"/>
      <c r="D70" s="4"/>
      <c r="E70" s="4"/>
      <c r="F70" s="4"/>
      <c r="G70" s="4"/>
      <c r="H70" s="14"/>
    </row>
    <row r="71" spans="1:8" ht="21.75">
      <c r="A71" s="68"/>
      <c r="B71" s="69" t="s">
        <v>78</v>
      </c>
      <c r="C71" s="146" t="s">
        <v>31</v>
      </c>
      <c r="D71" s="146"/>
      <c r="E71" s="146" t="s">
        <v>32</v>
      </c>
      <c r="F71" s="146"/>
      <c r="G71" s="71" t="s">
        <v>33</v>
      </c>
      <c r="H71" s="14"/>
    </row>
    <row r="72" spans="1:8" ht="21.75">
      <c r="A72" s="72" t="s">
        <v>35</v>
      </c>
      <c r="B72" s="72" t="s">
        <v>79</v>
      </c>
      <c r="C72" s="73" t="s">
        <v>9</v>
      </c>
      <c r="D72" s="73" t="s">
        <v>36</v>
      </c>
      <c r="E72" s="73" t="s">
        <v>9</v>
      </c>
      <c r="F72" s="73" t="s">
        <v>36</v>
      </c>
      <c r="G72" s="73" t="s">
        <v>34</v>
      </c>
      <c r="H72" s="14"/>
    </row>
    <row r="73" spans="1:8" ht="21.75">
      <c r="A73" s="74" t="s">
        <v>108</v>
      </c>
      <c r="B73" s="75"/>
      <c r="C73" s="76"/>
      <c r="D73" s="76"/>
      <c r="E73" s="76"/>
      <c r="F73" s="76"/>
      <c r="G73" s="76"/>
      <c r="H73" s="14"/>
    </row>
    <row r="74" spans="1:8" ht="21.75">
      <c r="A74" s="77" t="s">
        <v>37</v>
      </c>
      <c r="B74" s="78">
        <v>98</v>
      </c>
      <c r="C74" s="79">
        <v>4705801.6</v>
      </c>
      <c r="D74" s="79">
        <v>7634321.07</v>
      </c>
      <c r="E74" s="79">
        <v>4759701.6</v>
      </c>
      <c r="F74" s="79">
        <v>7742121.07</v>
      </c>
      <c r="G74" s="79"/>
      <c r="H74" s="14"/>
    </row>
    <row r="75" spans="1:8" ht="21.75">
      <c r="A75" s="77" t="s">
        <v>39</v>
      </c>
      <c r="B75" s="80">
        <v>66</v>
      </c>
      <c r="C75" s="79">
        <v>23117.58</v>
      </c>
      <c r="D75" s="79">
        <v>76287.26</v>
      </c>
      <c r="E75" s="79">
        <v>23117.58</v>
      </c>
      <c r="F75" s="79">
        <v>76287.26</v>
      </c>
      <c r="G75" s="79"/>
      <c r="H75" s="14"/>
    </row>
    <row r="76" spans="1:8" ht="21.75">
      <c r="A76" s="77" t="s">
        <v>41</v>
      </c>
      <c r="B76" s="78">
        <v>47</v>
      </c>
      <c r="C76" s="79">
        <v>218396.8</v>
      </c>
      <c r="D76" s="79">
        <v>508427.4</v>
      </c>
      <c r="E76" s="79">
        <v>218396.8</v>
      </c>
      <c r="F76" s="79">
        <v>508427.4</v>
      </c>
      <c r="G76" s="79"/>
      <c r="H76" s="14"/>
    </row>
    <row r="77" spans="1:8" ht="21.75">
      <c r="A77" s="110" t="s">
        <v>44</v>
      </c>
      <c r="B77" s="85">
        <f>SUM(B74:B76)</f>
        <v>211</v>
      </c>
      <c r="C77" s="86">
        <f>SUM(C74:C76)</f>
        <v>4947315.9799999995</v>
      </c>
      <c r="D77" s="86">
        <f>SUM(D74:D76)</f>
        <v>8219035.73</v>
      </c>
      <c r="E77" s="86">
        <f>SUM(E74:E76)</f>
        <v>5001215.9799999995</v>
      </c>
      <c r="F77" s="86">
        <f>SUM(F74:F76)</f>
        <v>8326835.73</v>
      </c>
      <c r="G77" s="86"/>
      <c r="H77" s="14"/>
    </row>
    <row r="78" spans="1:8" ht="21.75">
      <c r="A78" s="87" t="s">
        <v>109</v>
      </c>
      <c r="B78" s="88"/>
      <c r="C78" s="89"/>
      <c r="D78" s="89"/>
      <c r="E78" s="89"/>
      <c r="F78" s="89"/>
      <c r="G78" s="89"/>
      <c r="H78" s="14"/>
    </row>
    <row r="79" spans="1:8" ht="21.75">
      <c r="A79" s="90" t="s">
        <v>81</v>
      </c>
      <c r="B79" s="78"/>
      <c r="C79" s="79"/>
      <c r="D79" s="79"/>
      <c r="E79" s="79"/>
      <c r="F79" s="79"/>
      <c r="G79" s="79"/>
      <c r="H79" s="14"/>
    </row>
    <row r="80" spans="1:8" ht="21.75">
      <c r="A80" s="77" t="s">
        <v>110</v>
      </c>
      <c r="B80" s="78"/>
      <c r="C80" s="79"/>
      <c r="D80" s="79"/>
      <c r="E80" s="79"/>
      <c r="F80" s="79"/>
      <c r="G80" s="79"/>
      <c r="H80" s="14"/>
    </row>
    <row r="81" spans="1:7" ht="21.75" customHeight="1">
      <c r="A81" s="77" t="s">
        <v>45</v>
      </c>
      <c r="B81" s="80">
        <v>1620</v>
      </c>
      <c r="C81" s="79">
        <v>515570</v>
      </c>
      <c r="D81" s="79">
        <v>945540</v>
      </c>
      <c r="E81" s="79">
        <v>515570</v>
      </c>
      <c r="F81" s="79">
        <v>945540</v>
      </c>
      <c r="G81" s="79"/>
    </row>
    <row r="82" spans="1:7" ht="21.75" customHeight="1">
      <c r="A82" s="77" t="s">
        <v>46</v>
      </c>
      <c r="B82" s="78">
        <v>149</v>
      </c>
      <c r="C82" s="79">
        <v>47500</v>
      </c>
      <c r="D82" s="79">
        <v>95250</v>
      </c>
      <c r="E82" s="79">
        <v>47500</v>
      </c>
      <c r="F82" s="79">
        <v>95250</v>
      </c>
      <c r="G82" s="79"/>
    </row>
    <row r="83" spans="1:7" ht="21.75" customHeight="1">
      <c r="A83" s="77" t="s">
        <v>99</v>
      </c>
      <c r="B83" s="78"/>
      <c r="C83" s="79"/>
      <c r="D83" s="79"/>
      <c r="E83" s="79"/>
      <c r="F83" s="79"/>
      <c r="G83" s="79"/>
    </row>
    <row r="84" spans="1:7" ht="21.75" customHeight="1">
      <c r="A84" s="77" t="s">
        <v>100</v>
      </c>
      <c r="B84" s="78">
        <v>3</v>
      </c>
      <c r="C84" s="79">
        <v>66500</v>
      </c>
      <c r="D84" s="79">
        <v>69500</v>
      </c>
      <c r="E84" s="79">
        <v>66500</v>
      </c>
      <c r="F84" s="79">
        <v>69500</v>
      </c>
      <c r="G84" s="79"/>
    </row>
    <row r="85" spans="1:8" ht="21.75">
      <c r="A85" s="77" t="s">
        <v>107</v>
      </c>
      <c r="B85" s="78">
        <v>6</v>
      </c>
      <c r="C85" s="79">
        <v>1253.75</v>
      </c>
      <c r="D85" s="79">
        <v>15684.75</v>
      </c>
      <c r="E85" s="79">
        <v>1253.75</v>
      </c>
      <c r="F85" s="79">
        <v>15684.75</v>
      </c>
      <c r="G85" s="79"/>
      <c r="H85" s="14"/>
    </row>
    <row r="86" spans="1:8" ht="21.75">
      <c r="A86" s="77" t="s">
        <v>48</v>
      </c>
      <c r="B86" s="78"/>
      <c r="C86" s="79"/>
      <c r="D86" s="79"/>
      <c r="E86" s="79"/>
      <c r="F86" s="79"/>
      <c r="G86" s="79"/>
      <c r="H86" s="14"/>
    </row>
    <row r="87" spans="1:8" ht="21.75">
      <c r="A87" s="77" t="s">
        <v>49</v>
      </c>
      <c r="B87" s="80">
        <v>1478</v>
      </c>
      <c r="C87" s="79">
        <v>40900</v>
      </c>
      <c r="D87" s="79">
        <v>77400</v>
      </c>
      <c r="E87" s="79">
        <v>40900</v>
      </c>
      <c r="F87" s="79">
        <v>77400</v>
      </c>
      <c r="G87" s="79"/>
      <c r="H87" s="14"/>
    </row>
    <row r="88" spans="1:8" ht="21.75">
      <c r="A88" s="77" t="s">
        <v>116</v>
      </c>
      <c r="B88" s="78">
        <v>22</v>
      </c>
      <c r="C88" s="79">
        <v>710</v>
      </c>
      <c r="D88" s="79">
        <v>2010</v>
      </c>
      <c r="E88" s="79">
        <v>710</v>
      </c>
      <c r="F88" s="79">
        <v>2010</v>
      </c>
      <c r="G88" s="79"/>
      <c r="H88" s="14"/>
    </row>
    <row r="89" spans="1:8" ht="21.75">
      <c r="A89" s="77" t="s">
        <v>111</v>
      </c>
      <c r="B89" s="78"/>
      <c r="C89" s="79"/>
      <c r="D89" s="79"/>
      <c r="E89" s="79"/>
      <c r="F89" s="79"/>
      <c r="G89" s="79"/>
      <c r="H89" s="14"/>
    </row>
    <row r="90" spans="1:8" ht="21.75">
      <c r="A90" s="77" t="s">
        <v>50</v>
      </c>
      <c r="B90" s="78"/>
      <c r="C90" s="79"/>
      <c r="D90" s="79"/>
      <c r="E90" s="79"/>
      <c r="F90" s="79"/>
      <c r="G90" s="79"/>
      <c r="H90" s="14"/>
    </row>
    <row r="91" spans="1:8" ht="21.75">
      <c r="A91" s="77" t="s">
        <v>51</v>
      </c>
      <c r="B91" s="78">
        <v>47</v>
      </c>
      <c r="C91" s="79">
        <v>120905</v>
      </c>
      <c r="D91" s="79">
        <v>312345</v>
      </c>
      <c r="E91" s="79">
        <v>120905</v>
      </c>
      <c r="F91" s="79">
        <v>312345</v>
      </c>
      <c r="G91" s="79"/>
      <c r="H91" s="14"/>
    </row>
    <row r="92" spans="1:8" ht="21.75">
      <c r="A92" s="77" t="s">
        <v>52</v>
      </c>
      <c r="B92" s="78"/>
      <c r="C92" s="79"/>
      <c r="D92" s="79"/>
      <c r="E92" s="79"/>
      <c r="F92" s="79"/>
      <c r="G92" s="79"/>
      <c r="H92" s="14"/>
    </row>
    <row r="93" spans="1:8" ht="21.75">
      <c r="A93" s="77" t="s">
        <v>53</v>
      </c>
      <c r="B93" s="78">
        <v>8</v>
      </c>
      <c r="C93" s="79">
        <v>18180</v>
      </c>
      <c r="D93" s="79">
        <v>56295</v>
      </c>
      <c r="E93" s="79">
        <v>18180</v>
      </c>
      <c r="F93" s="79">
        <v>56295</v>
      </c>
      <c r="G93" s="79"/>
      <c r="H93" s="14"/>
    </row>
    <row r="94" spans="1:8" ht="21.75">
      <c r="A94" s="77" t="s">
        <v>91</v>
      </c>
      <c r="B94" s="78"/>
      <c r="C94" s="79"/>
      <c r="D94" s="79"/>
      <c r="E94" s="79"/>
      <c r="F94" s="79"/>
      <c r="G94" s="79"/>
      <c r="H94" s="14"/>
    </row>
    <row r="95" spans="1:8" ht="21.75">
      <c r="A95" s="77" t="s">
        <v>92</v>
      </c>
      <c r="B95" s="78">
        <v>22</v>
      </c>
      <c r="C95" s="79">
        <v>8620</v>
      </c>
      <c r="D95" s="79">
        <v>35574</v>
      </c>
      <c r="E95" s="79">
        <v>8620</v>
      </c>
      <c r="F95" s="79">
        <v>35574</v>
      </c>
      <c r="G95" s="79"/>
      <c r="H95" s="14"/>
    </row>
    <row r="96" spans="1:8" ht="21.75">
      <c r="A96" s="77" t="s">
        <v>54</v>
      </c>
      <c r="B96" s="78">
        <v>19</v>
      </c>
      <c r="C96" s="79">
        <v>470</v>
      </c>
      <c r="D96" s="79">
        <v>670</v>
      </c>
      <c r="E96" s="79">
        <v>470</v>
      </c>
      <c r="F96" s="79">
        <v>670</v>
      </c>
      <c r="G96" s="79"/>
      <c r="H96" s="14"/>
    </row>
    <row r="97" spans="1:8" ht="21.75">
      <c r="A97" s="77" t="s">
        <v>86</v>
      </c>
      <c r="B97" s="78">
        <v>259</v>
      </c>
      <c r="C97" s="91">
        <v>25900</v>
      </c>
      <c r="D97" s="79">
        <v>46400</v>
      </c>
      <c r="E97" s="91">
        <v>25700</v>
      </c>
      <c r="F97" s="79">
        <v>46200</v>
      </c>
      <c r="G97" s="79">
        <v>200</v>
      </c>
      <c r="H97" s="14"/>
    </row>
    <row r="98" spans="1:8" ht="21.75">
      <c r="A98" s="77" t="s">
        <v>87</v>
      </c>
      <c r="B98" s="78"/>
      <c r="C98" s="91">
        <v>0</v>
      </c>
      <c r="D98" s="79">
        <v>4000</v>
      </c>
      <c r="E98" s="91">
        <v>0</v>
      </c>
      <c r="F98" s="79">
        <v>4000</v>
      </c>
      <c r="G98" s="79"/>
      <c r="H98" s="14"/>
    </row>
    <row r="99" spans="1:8" ht="21.75">
      <c r="A99" s="77" t="s">
        <v>88</v>
      </c>
      <c r="B99" s="78"/>
      <c r="C99" s="79">
        <v>0</v>
      </c>
      <c r="D99" s="79">
        <v>0</v>
      </c>
      <c r="E99" s="79">
        <v>0</v>
      </c>
      <c r="F99" s="79">
        <v>0</v>
      </c>
      <c r="G99" s="79"/>
      <c r="H99" s="14"/>
    </row>
    <row r="100" spans="1:7" ht="21.75">
      <c r="A100" s="77" t="s">
        <v>112</v>
      </c>
      <c r="B100" s="78"/>
      <c r="C100" s="79"/>
      <c r="D100" s="79"/>
      <c r="E100" s="79"/>
      <c r="F100" s="79"/>
      <c r="G100" s="79"/>
    </row>
    <row r="101" spans="1:7" ht="21.75">
      <c r="A101" s="77" t="s">
        <v>55</v>
      </c>
      <c r="B101" s="78">
        <v>741</v>
      </c>
      <c r="C101" s="79">
        <v>176489</v>
      </c>
      <c r="D101" s="79">
        <v>313858</v>
      </c>
      <c r="E101" s="79">
        <v>176489</v>
      </c>
      <c r="F101" s="79">
        <v>313858</v>
      </c>
      <c r="G101" s="79"/>
    </row>
    <row r="102" spans="1:7" ht="21.75">
      <c r="A102" s="77" t="s">
        <v>113</v>
      </c>
      <c r="B102" s="78"/>
      <c r="C102" s="79"/>
      <c r="D102" s="79"/>
      <c r="E102" s="79"/>
      <c r="F102" s="79"/>
      <c r="G102" s="79"/>
    </row>
    <row r="103" spans="1:7" ht="21.75">
      <c r="A103" s="77" t="s">
        <v>56</v>
      </c>
      <c r="B103" s="80">
        <v>750</v>
      </c>
      <c r="C103" s="79">
        <v>18410</v>
      </c>
      <c r="D103" s="79">
        <v>30890</v>
      </c>
      <c r="E103" s="79">
        <v>18410</v>
      </c>
      <c r="F103" s="79">
        <v>30890</v>
      </c>
      <c r="G103" s="79"/>
    </row>
    <row r="104" spans="1:7" ht="21.75">
      <c r="A104" s="77" t="s">
        <v>195</v>
      </c>
      <c r="B104" s="80">
        <v>5</v>
      </c>
      <c r="C104" s="79">
        <v>2900</v>
      </c>
      <c r="D104" s="79">
        <v>2900</v>
      </c>
      <c r="E104" s="79">
        <v>2700</v>
      </c>
      <c r="F104" s="79">
        <v>2700</v>
      </c>
      <c r="G104" s="79">
        <v>200</v>
      </c>
    </row>
    <row r="105" spans="1:7" ht="21.75">
      <c r="A105" s="77" t="s">
        <v>196</v>
      </c>
      <c r="B105" s="78">
        <v>1</v>
      </c>
      <c r="C105" s="91">
        <v>420</v>
      </c>
      <c r="D105" s="91">
        <v>420</v>
      </c>
      <c r="E105" s="91">
        <v>420</v>
      </c>
      <c r="F105" s="91">
        <v>420</v>
      </c>
      <c r="G105" s="79"/>
    </row>
    <row r="106" spans="1:7" ht="21.75">
      <c r="A106" s="77" t="s">
        <v>198</v>
      </c>
      <c r="B106" s="78">
        <v>1</v>
      </c>
      <c r="C106" s="79">
        <v>3000</v>
      </c>
      <c r="D106" s="79">
        <v>3000</v>
      </c>
      <c r="E106" s="79">
        <v>0</v>
      </c>
      <c r="F106" s="79">
        <v>0</v>
      </c>
      <c r="G106" s="79">
        <v>3000</v>
      </c>
    </row>
    <row r="107" spans="1:7" ht="21.75">
      <c r="A107" s="77" t="s">
        <v>197</v>
      </c>
      <c r="B107" s="72">
        <v>1</v>
      </c>
      <c r="C107" s="94">
        <v>1600</v>
      </c>
      <c r="D107" s="94">
        <v>10500</v>
      </c>
      <c r="E107" s="94">
        <v>1600</v>
      </c>
      <c r="F107" s="94">
        <v>10500</v>
      </c>
      <c r="G107" s="94"/>
    </row>
    <row r="108" spans="1:7" ht="21.75">
      <c r="A108" s="54" t="s">
        <v>90</v>
      </c>
      <c r="B108" s="93">
        <f aca="true" t="shared" si="0" ref="B108:G108">SUM(B81:B107)</f>
        <v>5132</v>
      </c>
      <c r="C108" s="73">
        <f t="shared" si="0"/>
        <v>1049327.75</v>
      </c>
      <c r="D108" s="73">
        <f t="shared" si="0"/>
        <v>2022236.75</v>
      </c>
      <c r="E108" s="94">
        <f t="shared" si="0"/>
        <v>1045927.75</v>
      </c>
      <c r="F108" s="94">
        <f t="shared" si="0"/>
        <v>2018836.75</v>
      </c>
      <c r="G108" s="94">
        <f t="shared" si="0"/>
        <v>3400</v>
      </c>
    </row>
    <row r="109" spans="1:7" ht="21.75">
      <c r="A109" s="147" t="s">
        <v>70</v>
      </c>
      <c r="B109" s="147"/>
      <c r="C109" s="147"/>
      <c r="D109" s="147"/>
      <c r="E109" s="147"/>
      <c r="F109" s="147"/>
      <c r="G109" s="147"/>
    </row>
    <row r="110" spans="1:7" ht="21.75">
      <c r="A110" s="98"/>
      <c r="B110" s="99"/>
      <c r="C110" s="100"/>
      <c r="D110" s="100"/>
      <c r="E110" s="100"/>
      <c r="F110" s="100"/>
      <c r="G110" s="101"/>
    </row>
    <row r="111" spans="1:7" ht="21.75">
      <c r="A111" s="68"/>
      <c r="B111" s="69" t="s">
        <v>78</v>
      </c>
      <c r="C111" s="146" t="s">
        <v>31</v>
      </c>
      <c r="D111" s="146"/>
      <c r="E111" s="146" t="s">
        <v>32</v>
      </c>
      <c r="F111" s="146"/>
      <c r="G111" s="102" t="s">
        <v>33</v>
      </c>
    </row>
    <row r="112" spans="1:7" ht="21.75">
      <c r="A112" s="72" t="s">
        <v>35</v>
      </c>
      <c r="B112" s="72" t="s">
        <v>79</v>
      </c>
      <c r="C112" s="73" t="s">
        <v>9</v>
      </c>
      <c r="D112" s="73" t="s">
        <v>36</v>
      </c>
      <c r="E112" s="73" t="s">
        <v>9</v>
      </c>
      <c r="F112" s="73" t="s">
        <v>36</v>
      </c>
      <c r="G112" s="73" t="s">
        <v>34</v>
      </c>
    </row>
    <row r="113" spans="1:7" ht="21.75">
      <c r="A113" s="74" t="s">
        <v>114</v>
      </c>
      <c r="B113" s="75"/>
      <c r="C113" s="76"/>
      <c r="D113" s="76"/>
      <c r="E113" s="76"/>
      <c r="F113" s="76"/>
      <c r="G113" s="76"/>
    </row>
    <row r="114" spans="1:7" ht="21.75">
      <c r="A114" s="77" t="s">
        <v>82</v>
      </c>
      <c r="B114" s="78">
        <v>5</v>
      </c>
      <c r="C114" s="79">
        <v>67440</v>
      </c>
      <c r="D114" s="79">
        <v>134880</v>
      </c>
      <c r="E114" s="79">
        <v>67440</v>
      </c>
      <c r="F114" s="79">
        <v>134880</v>
      </c>
      <c r="G114" s="79"/>
    </row>
    <row r="115" spans="1:7" ht="21.75">
      <c r="A115" s="77" t="s">
        <v>59</v>
      </c>
      <c r="B115" s="78"/>
      <c r="C115" s="91"/>
      <c r="D115" s="91"/>
      <c r="E115" s="91"/>
      <c r="F115" s="91"/>
      <c r="G115" s="79"/>
    </row>
    <row r="116" spans="1:7" ht="21.75">
      <c r="A116" s="87" t="s">
        <v>60</v>
      </c>
      <c r="B116" s="88">
        <v>15</v>
      </c>
      <c r="C116" s="89">
        <v>9667.57</v>
      </c>
      <c r="D116" s="89">
        <v>9667.57</v>
      </c>
      <c r="E116" s="89">
        <v>9667.57</v>
      </c>
      <c r="F116" s="89">
        <v>9667.57</v>
      </c>
      <c r="G116" s="89"/>
    </row>
    <row r="117" spans="1:7" ht="21.75">
      <c r="A117" s="110" t="s">
        <v>61</v>
      </c>
      <c r="B117" s="106">
        <f>SUM(B109:B116)</f>
        <v>20</v>
      </c>
      <c r="C117" s="86">
        <f>SUM(C114:C116)</f>
        <v>77107.57</v>
      </c>
      <c r="D117" s="86">
        <f>SUM(D114:D116)</f>
        <v>144547.57</v>
      </c>
      <c r="E117" s="86">
        <f>SUM(E114:E116)</f>
        <v>77107.57</v>
      </c>
      <c r="F117" s="86">
        <f>SUM(F114:F116)</f>
        <v>144547.57</v>
      </c>
      <c r="G117" s="86"/>
    </row>
    <row r="118" spans="1:7" ht="21.75">
      <c r="A118" s="87" t="s">
        <v>115</v>
      </c>
      <c r="B118" s="88"/>
      <c r="C118" s="89"/>
      <c r="D118" s="89"/>
      <c r="E118" s="89"/>
      <c r="F118" s="89"/>
      <c r="G118" s="89"/>
    </row>
    <row r="119" spans="1:7" ht="21.75">
      <c r="A119" s="107" t="s">
        <v>62</v>
      </c>
      <c r="B119" s="108">
        <v>38</v>
      </c>
      <c r="C119" s="109">
        <v>665920</v>
      </c>
      <c r="D119" s="109">
        <v>871282</v>
      </c>
      <c r="E119" s="109">
        <v>665920</v>
      </c>
      <c r="F119" s="91">
        <v>871282</v>
      </c>
      <c r="G119" s="79"/>
    </row>
    <row r="120" spans="1:7" ht="21.75">
      <c r="A120" s="77" t="s">
        <v>63</v>
      </c>
      <c r="B120" s="122">
        <v>65</v>
      </c>
      <c r="C120" s="109">
        <v>117000</v>
      </c>
      <c r="D120" s="109">
        <v>348400</v>
      </c>
      <c r="E120" s="109">
        <v>117000</v>
      </c>
      <c r="F120" s="91">
        <v>348400</v>
      </c>
      <c r="G120" s="79"/>
    </row>
    <row r="121" spans="1:7" ht="21.75">
      <c r="A121" s="77" t="s">
        <v>101</v>
      </c>
      <c r="B121" s="78">
        <v>167</v>
      </c>
      <c r="C121" s="79">
        <v>50853.05</v>
      </c>
      <c r="D121" s="79">
        <v>60713.05</v>
      </c>
      <c r="E121" s="79">
        <v>50853.05</v>
      </c>
      <c r="F121" s="79">
        <v>60713.05</v>
      </c>
      <c r="G121" s="79"/>
    </row>
    <row r="122" spans="1:7" ht="21.75">
      <c r="A122" s="77" t="s">
        <v>227</v>
      </c>
      <c r="B122" s="72">
        <v>2</v>
      </c>
      <c r="C122" s="94">
        <v>14037.46</v>
      </c>
      <c r="D122" s="94">
        <v>14037.46</v>
      </c>
      <c r="E122" s="94">
        <v>14037.46</v>
      </c>
      <c r="F122" s="94">
        <v>14037.46</v>
      </c>
      <c r="G122" s="94"/>
    </row>
    <row r="123" spans="1:7" ht="21.75">
      <c r="A123" s="110" t="s">
        <v>66</v>
      </c>
      <c r="B123" s="72">
        <f>SUM(B119:B122)</f>
        <v>272</v>
      </c>
      <c r="C123" s="94">
        <f>SUM(C118:C122)</f>
        <v>847810.51</v>
      </c>
      <c r="D123" s="94">
        <f>SUM(D118:D122)</f>
        <v>1294432.51</v>
      </c>
      <c r="E123" s="94">
        <f>SUM(E118:E122)</f>
        <v>847810.51</v>
      </c>
      <c r="F123" s="94">
        <f>SUM(F118:F122)</f>
        <v>1294432.51</v>
      </c>
      <c r="G123" s="94"/>
    </row>
    <row r="124" spans="1:7" ht="21.75">
      <c r="A124" s="110" t="s">
        <v>67</v>
      </c>
      <c r="B124" s="111">
        <f aca="true" t="shared" si="1" ref="B124:G124">SUM(B77+B108+B117+B123)</f>
        <v>5635</v>
      </c>
      <c r="C124" s="70">
        <f t="shared" si="1"/>
        <v>6921561.81</v>
      </c>
      <c r="D124" s="70">
        <f t="shared" si="1"/>
        <v>11680252.56</v>
      </c>
      <c r="E124" s="70">
        <f t="shared" si="1"/>
        <v>6972061.81</v>
      </c>
      <c r="F124" s="70">
        <f t="shared" si="1"/>
        <v>11784652.56</v>
      </c>
      <c r="G124" s="70">
        <f t="shared" si="1"/>
        <v>3400</v>
      </c>
    </row>
    <row r="125" spans="1:7" ht="21.75">
      <c r="A125" s="110" t="s">
        <v>174</v>
      </c>
      <c r="B125" s="106"/>
      <c r="C125" s="86">
        <v>1155.93</v>
      </c>
      <c r="D125" s="86">
        <v>3814.4</v>
      </c>
      <c r="E125" s="86">
        <v>1155.93</v>
      </c>
      <c r="F125" s="86">
        <v>3814.4</v>
      </c>
      <c r="G125" s="86"/>
    </row>
    <row r="126" spans="1:7" ht="22.5" thickBot="1">
      <c r="A126" s="112" t="s">
        <v>69</v>
      </c>
      <c r="B126" s="113">
        <f>+B124</f>
        <v>5635</v>
      </c>
      <c r="C126" s="114">
        <f>C124-C125</f>
        <v>6920405.88</v>
      </c>
      <c r="D126" s="114">
        <f>D124-D125</f>
        <v>11676438.16</v>
      </c>
      <c r="E126" s="114">
        <f>+E124-E125</f>
        <v>6970905.88</v>
      </c>
      <c r="F126" s="114">
        <f>+F124-F125</f>
        <v>11780838.16</v>
      </c>
      <c r="G126" s="114">
        <f>+G124-G125</f>
        <v>3400</v>
      </c>
    </row>
    <row r="127" spans="1:7" ht="22.5" thickTop="1">
      <c r="A127" s="95"/>
      <c r="B127" s="115"/>
      <c r="C127" s="97"/>
      <c r="D127" s="97"/>
      <c r="E127" s="97"/>
      <c r="F127" s="97"/>
      <c r="G127" s="97"/>
    </row>
    <row r="128" spans="1:7" ht="21.75">
      <c r="A128" s="95"/>
      <c r="B128" s="115"/>
      <c r="C128" s="97"/>
      <c r="D128" s="97"/>
      <c r="E128" s="97"/>
      <c r="F128" s="97"/>
      <c r="G128" s="97"/>
    </row>
    <row r="129" spans="1:7" ht="21.75">
      <c r="A129" s="95"/>
      <c r="B129" s="115"/>
      <c r="C129" s="97"/>
      <c r="D129" s="97" t="s">
        <v>12</v>
      </c>
      <c r="E129" s="97"/>
      <c r="F129" s="97"/>
      <c r="G129" s="97"/>
    </row>
    <row r="130" spans="1:7" ht="21.75">
      <c r="A130" s="64" t="s">
        <v>228</v>
      </c>
      <c r="B130" s="66"/>
      <c r="C130" s="67"/>
      <c r="D130" s="97" t="s">
        <v>13</v>
      </c>
      <c r="E130" s="97"/>
      <c r="F130" s="97"/>
      <c r="G130" s="97"/>
    </row>
    <row r="131" spans="1:7" ht="21.75">
      <c r="A131" s="64" t="s">
        <v>229</v>
      </c>
      <c r="B131" s="66"/>
      <c r="C131" s="67"/>
      <c r="D131" s="97" t="s">
        <v>11</v>
      </c>
      <c r="E131" s="97"/>
      <c r="F131" s="97"/>
      <c r="G131" s="97"/>
    </row>
    <row r="132" spans="1:7" ht="21.75">
      <c r="A132" s="64"/>
      <c r="B132" s="66"/>
      <c r="C132" s="67"/>
      <c r="D132" s="97" t="s">
        <v>10</v>
      </c>
      <c r="E132" s="97"/>
      <c r="F132" s="97"/>
      <c r="G132" s="97"/>
    </row>
    <row r="133" spans="1:7" ht="21.75">
      <c r="A133" s="95"/>
      <c r="B133" s="115"/>
      <c r="C133" s="97"/>
      <c r="D133" s="97"/>
      <c r="E133" s="97"/>
      <c r="F133" s="97"/>
      <c r="G133" s="97"/>
    </row>
    <row r="134" spans="1:7" ht="21.75">
      <c r="A134" s="95"/>
      <c r="B134" s="115"/>
      <c r="C134" s="97"/>
      <c r="D134" s="97"/>
      <c r="E134" s="97"/>
      <c r="F134" s="97"/>
      <c r="G134" s="97"/>
    </row>
    <row r="135" spans="1:7" ht="21.75">
      <c r="A135" s="95"/>
      <c r="B135" s="115"/>
      <c r="C135" s="97"/>
      <c r="D135" s="97"/>
      <c r="E135" s="97"/>
      <c r="F135" s="97"/>
      <c r="G135" s="97"/>
    </row>
    <row r="136" spans="1:7" ht="21.75">
      <c r="A136" s="95"/>
      <c r="B136" s="115"/>
      <c r="C136" s="97"/>
      <c r="D136" s="97"/>
      <c r="E136" s="97"/>
      <c r="F136" s="97"/>
      <c r="G136" s="97"/>
    </row>
    <row r="137" spans="1:7" ht="21.75">
      <c r="A137" s="95"/>
      <c r="B137" s="115"/>
      <c r="C137" s="97"/>
      <c r="D137" s="97"/>
      <c r="E137" s="97"/>
      <c r="F137" s="97"/>
      <c r="G137" s="97"/>
    </row>
    <row r="138" spans="1:8" ht="21.75" customHeight="1">
      <c r="A138" s="145" t="s">
        <v>58</v>
      </c>
      <c r="B138" s="145"/>
      <c r="C138" s="145"/>
      <c r="D138" s="145"/>
      <c r="E138" s="145"/>
      <c r="F138" s="145"/>
      <c r="G138" s="145"/>
      <c r="H138" s="14"/>
    </row>
    <row r="139" spans="1:8" ht="21.75" customHeight="1">
      <c r="A139" s="145" t="s">
        <v>230</v>
      </c>
      <c r="B139" s="145"/>
      <c r="C139" s="145"/>
      <c r="D139" s="145"/>
      <c r="E139" s="145"/>
      <c r="F139" s="145"/>
      <c r="G139" s="145"/>
      <c r="H139" s="14"/>
    </row>
    <row r="140" spans="1:8" ht="21.75" customHeight="1">
      <c r="A140" s="3"/>
      <c r="B140" s="18"/>
      <c r="C140" s="4"/>
      <c r="D140" s="4"/>
      <c r="E140" s="4"/>
      <c r="F140" s="4"/>
      <c r="G140" s="4"/>
      <c r="H140" s="14"/>
    </row>
    <row r="141" spans="1:8" ht="21.75" customHeight="1">
      <c r="A141" s="68"/>
      <c r="B141" s="69" t="s">
        <v>78</v>
      </c>
      <c r="C141" s="146" t="s">
        <v>31</v>
      </c>
      <c r="D141" s="146"/>
      <c r="E141" s="146" t="s">
        <v>32</v>
      </c>
      <c r="F141" s="146"/>
      <c r="G141" s="71" t="s">
        <v>33</v>
      </c>
      <c r="H141" s="14"/>
    </row>
    <row r="142" spans="1:8" ht="21.75" customHeight="1">
      <c r="A142" s="72" t="s">
        <v>35</v>
      </c>
      <c r="B142" s="72" t="s">
        <v>79</v>
      </c>
      <c r="C142" s="73" t="s">
        <v>9</v>
      </c>
      <c r="D142" s="73" t="s">
        <v>36</v>
      </c>
      <c r="E142" s="73" t="s">
        <v>9</v>
      </c>
      <c r="F142" s="73" t="s">
        <v>36</v>
      </c>
      <c r="G142" s="73" t="s">
        <v>34</v>
      </c>
      <c r="H142" s="14"/>
    </row>
    <row r="143" spans="1:8" ht="21.75" customHeight="1">
      <c r="A143" s="74" t="s">
        <v>108</v>
      </c>
      <c r="B143" s="75"/>
      <c r="C143" s="76"/>
      <c r="D143" s="76"/>
      <c r="E143" s="76"/>
      <c r="F143" s="76"/>
      <c r="G143" s="76"/>
      <c r="H143" s="14"/>
    </row>
    <row r="144" spans="1:8" ht="21.75" customHeight="1">
      <c r="A144" s="77" t="s">
        <v>37</v>
      </c>
      <c r="B144" s="78">
        <v>94</v>
      </c>
      <c r="C144" s="79">
        <v>2956352.47</v>
      </c>
      <c r="D144" s="79">
        <v>10590673.54</v>
      </c>
      <c r="E144" s="79">
        <v>3010252.47</v>
      </c>
      <c r="F144" s="79">
        <v>10752373.54</v>
      </c>
      <c r="G144" s="79"/>
      <c r="H144" s="14"/>
    </row>
    <row r="145" spans="1:8" ht="21.75" customHeight="1">
      <c r="A145" s="77" t="s">
        <v>39</v>
      </c>
      <c r="B145" s="80">
        <v>34</v>
      </c>
      <c r="C145" s="79">
        <v>18503.33</v>
      </c>
      <c r="D145" s="79">
        <v>94790.59</v>
      </c>
      <c r="E145" s="79">
        <v>18503.33</v>
      </c>
      <c r="F145" s="79">
        <v>94790.59</v>
      </c>
      <c r="G145" s="79"/>
      <c r="H145" s="14"/>
    </row>
    <row r="146" spans="1:8" ht="21.75" customHeight="1">
      <c r="A146" s="77" t="s">
        <v>41</v>
      </c>
      <c r="B146" s="78">
        <v>24</v>
      </c>
      <c r="C146" s="79">
        <v>21204.2</v>
      </c>
      <c r="D146" s="79">
        <v>529631.6</v>
      </c>
      <c r="E146" s="79">
        <v>21204.2</v>
      </c>
      <c r="F146" s="79">
        <v>529631.6</v>
      </c>
      <c r="G146" s="79"/>
      <c r="H146" s="14"/>
    </row>
    <row r="147" spans="1:8" ht="21.75" customHeight="1">
      <c r="A147" s="110" t="s">
        <v>44</v>
      </c>
      <c r="B147" s="85">
        <f>SUM(B144:B146)</f>
        <v>152</v>
      </c>
      <c r="C147" s="86">
        <f>SUM(C144:C146)</f>
        <v>2996060.0000000005</v>
      </c>
      <c r="D147" s="86">
        <f>SUM(D144:D146)</f>
        <v>11215095.729999999</v>
      </c>
      <c r="E147" s="86">
        <f>SUM(E144:E146)</f>
        <v>3049960.0000000005</v>
      </c>
      <c r="F147" s="86">
        <f>SUM(F144:F146)</f>
        <v>11376795.729999999</v>
      </c>
      <c r="G147" s="86"/>
      <c r="H147" s="14"/>
    </row>
    <row r="148" spans="1:8" ht="21.75" customHeight="1">
      <c r="A148" s="87" t="s">
        <v>109</v>
      </c>
      <c r="B148" s="88"/>
      <c r="C148" s="89"/>
      <c r="D148" s="89"/>
      <c r="E148" s="89"/>
      <c r="F148" s="89"/>
      <c r="G148" s="89"/>
      <c r="H148" s="14"/>
    </row>
    <row r="149" spans="1:8" ht="21.75" customHeight="1">
      <c r="A149" s="90" t="s">
        <v>81</v>
      </c>
      <c r="B149" s="78"/>
      <c r="C149" s="79"/>
      <c r="D149" s="79"/>
      <c r="E149" s="79"/>
      <c r="F149" s="79"/>
      <c r="G149" s="79"/>
      <c r="H149" s="14"/>
    </row>
    <row r="150" spans="1:8" ht="21.75" customHeight="1">
      <c r="A150" s="77" t="s">
        <v>110</v>
      </c>
      <c r="B150" s="78"/>
      <c r="C150" s="79"/>
      <c r="D150" s="79"/>
      <c r="E150" s="79"/>
      <c r="F150" s="79"/>
      <c r="G150" s="79"/>
      <c r="H150" s="14"/>
    </row>
    <row r="151" spans="1:7" ht="21.75" customHeight="1">
      <c r="A151" s="77" t="s">
        <v>45</v>
      </c>
      <c r="B151" s="80">
        <v>1088</v>
      </c>
      <c r="C151" s="79">
        <v>424500</v>
      </c>
      <c r="D151" s="79">
        <v>1370040</v>
      </c>
      <c r="E151" s="79">
        <v>424500</v>
      </c>
      <c r="F151" s="79">
        <v>1370040</v>
      </c>
      <c r="G151" s="79"/>
    </row>
    <row r="152" spans="1:7" ht="21.75" customHeight="1">
      <c r="A152" s="77" t="s">
        <v>46</v>
      </c>
      <c r="B152" s="78">
        <v>153</v>
      </c>
      <c r="C152" s="79">
        <v>45500</v>
      </c>
      <c r="D152" s="79">
        <v>140750</v>
      </c>
      <c r="E152" s="79">
        <v>45500</v>
      </c>
      <c r="F152" s="79">
        <v>140750</v>
      </c>
      <c r="G152" s="79"/>
    </row>
    <row r="153" spans="1:7" ht="21.75" customHeight="1">
      <c r="A153" s="77" t="s">
        <v>99</v>
      </c>
      <c r="B153" s="78"/>
      <c r="C153" s="79"/>
      <c r="D153" s="79"/>
      <c r="E153" s="79"/>
      <c r="F153" s="79"/>
      <c r="G153" s="79"/>
    </row>
    <row r="154" spans="1:7" ht="21.75" customHeight="1">
      <c r="A154" s="77" t="s">
        <v>100</v>
      </c>
      <c r="B154" s="78">
        <v>7</v>
      </c>
      <c r="C154" s="79">
        <v>33500</v>
      </c>
      <c r="D154" s="79">
        <v>103000</v>
      </c>
      <c r="E154" s="79">
        <v>33500</v>
      </c>
      <c r="F154" s="79">
        <v>103000</v>
      </c>
      <c r="G154" s="79"/>
    </row>
    <row r="155" spans="1:8" ht="21.75" customHeight="1">
      <c r="A155" s="77" t="s">
        <v>107</v>
      </c>
      <c r="B155" s="78">
        <v>12</v>
      </c>
      <c r="C155" s="79">
        <v>2519</v>
      </c>
      <c r="D155" s="79">
        <v>18203.75</v>
      </c>
      <c r="E155" s="79">
        <v>2519</v>
      </c>
      <c r="F155" s="79">
        <v>18203.75</v>
      </c>
      <c r="G155" s="79"/>
      <c r="H155" s="14"/>
    </row>
    <row r="156" spans="1:8" ht="21.75" customHeight="1">
      <c r="A156" s="77" t="s">
        <v>48</v>
      </c>
      <c r="B156" s="78"/>
      <c r="C156" s="79"/>
      <c r="D156" s="79"/>
      <c r="E156" s="79"/>
      <c r="F156" s="79"/>
      <c r="G156" s="79"/>
      <c r="H156" s="14"/>
    </row>
    <row r="157" spans="1:8" ht="21.75" customHeight="1">
      <c r="A157" s="77" t="s">
        <v>49</v>
      </c>
      <c r="B157" s="80">
        <v>1434</v>
      </c>
      <c r="C157" s="79">
        <v>38870</v>
      </c>
      <c r="D157" s="79">
        <v>116270</v>
      </c>
      <c r="E157" s="79">
        <v>38870</v>
      </c>
      <c r="F157" s="79">
        <v>116270</v>
      </c>
      <c r="G157" s="79"/>
      <c r="H157" s="14"/>
    </row>
    <row r="158" spans="1:8" ht="21.75" customHeight="1">
      <c r="A158" s="77" t="s">
        <v>116</v>
      </c>
      <c r="B158" s="78">
        <v>18</v>
      </c>
      <c r="C158" s="79">
        <v>640</v>
      </c>
      <c r="D158" s="79">
        <v>2650</v>
      </c>
      <c r="E158" s="79">
        <v>640</v>
      </c>
      <c r="F158" s="79">
        <v>2650</v>
      </c>
      <c r="G158" s="79"/>
      <c r="H158" s="14"/>
    </row>
    <row r="159" spans="1:8" ht="21.75" customHeight="1">
      <c r="A159" s="77" t="s">
        <v>111</v>
      </c>
      <c r="B159" s="78"/>
      <c r="C159" s="79"/>
      <c r="D159" s="79"/>
      <c r="E159" s="79"/>
      <c r="F159" s="79"/>
      <c r="G159" s="79"/>
      <c r="H159" s="14"/>
    </row>
    <row r="160" spans="1:8" ht="21.75" customHeight="1">
      <c r="A160" s="77" t="s">
        <v>50</v>
      </c>
      <c r="B160" s="78"/>
      <c r="C160" s="79"/>
      <c r="D160" s="79"/>
      <c r="E160" s="79"/>
      <c r="F160" s="79"/>
      <c r="G160" s="79"/>
      <c r="H160" s="14"/>
    </row>
    <row r="161" spans="1:8" ht="21.75" customHeight="1">
      <c r="A161" s="77" t="s">
        <v>51</v>
      </c>
      <c r="B161" s="78">
        <v>96</v>
      </c>
      <c r="C161" s="79">
        <v>199124</v>
      </c>
      <c r="D161" s="79">
        <v>511469</v>
      </c>
      <c r="E161" s="79">
        <v>199124</v>
      </c>
      <c r="F161" s="79">
        <v>511469</v>
      </c>
      <c r="G161" s="79"/>
      <c r="H161" s="14"/>
    </row>
    <row r="162" spans="1:8" ht="21.75" customHeight="1">
      <c r="A162" s="77" t="s">
        <v>52</v>
      </c>
      <c r="B162" s="78"/>
      <c r="C162" s="79"/>
      <c r="D162" s="79"/>
      <c r="E162" s="79"/>
      <c r="F162" s="79"/>
      <c r="G162" s="79"/>
      <c r="H162" s="14"/>
    </row>
    <row r="163" spans="1:8" ht="21.75" customHeight="1">
      <c r="A163" s="77" t="s">
        <v>53</v>
      </c>
      <c r="B163" s="78">
        <v>9</v>
      </c>
      <c r="C163" s="79">
        <v>23000</v>
      </c>
      <c r="D163" s="79">
        <v>79295</v>
      </c>
      <c r="E163" s="79">
        <v>23000</v>
      </c>
      <c r="F163" s="79">
        <v>79295</v>
      </c>
      <c r="G163" s="79"/>
      <c r="H163" s="14"/>
    </row>
    <row r="164" spans="1:8" ht="21.75" customHeight="1">
      <c r="A164" s="77" t="s">
        <v>91</v>
      </c>
      <c r="B164" s="78"/>
      <c r="C164" s="79"/>
      <c r="D164" s="79"/>
      <c r="E164" s="79"/>
      <c r="F164" s="79"/>
      <c r="G164" s="79"/>
      <c r="H164" s="14"/>
    </row>
    <row r="165" spans="1:8" ht="21.75" customHeight="1">
      <c r="A165" s="77" t="s">
        <v>92</v>
      </c>
      <c r="B165" s="78">
        <v>6</v>
      </c>
      <c r="C165" s="79">
        <v>2165</v>
      </c>
      <c r="D165" s="79">
        <v>37739</v>
      </c>
      <c r="E165" s="79">
        <v>2165</v>
      </c>
      <c r="F165" s="79">
        <v>37739</v>
      </c>
      <c r="G165" s="79"/>
      <c r="H165" s="14"/>
    </row>
    <row r="166" spans="1:8" ht="21.75" customHeight="1">
      <c r="A166" s="77" t="s">
        <v>54</v>
      </c>
      <c r="B166" s="78">
        <v>22</v>
      </c>
      <c r="C166" s="79">
        <v>220</v>
      </c>
      <c r="D166" s="79">
        <v>890</v>
      </c>
      <c r="E166" s="79">
        <v>220</v>
      </c>
      <c r="F166" s="79">
        <v>890</v>
      </c>
      <c r="G166" s="79"/>
      <c r="H166" s="14"/>
    </row>
    <row r="167" spans="1:8" ht="21.75" customHeight="1">
      <c r="A167" s="77" t="s">
        <v>86</v>
      </c>
      <c r="B167" s="78">
        <v>129</v>
      </c>
      <c r="C167" s="91">
        <v>12900</v>
      </c>
      <c r="D167" s="79">
        <v>59300</v>
      </c>
      <c r="E167" s="91">
        <v>13100</v>
      </c>
      <c r="F167" s="79">
        <v>59300</v>
      </c>
      <c r="G167" s="79"/>
      <c r="H167" s="14"/>
    </row>
    <row r="168" spans="1:8" ht="21.75" customHeight="1">
      <c r="A168" s="77" t="s">
        <v>87</v>
      </c>
      <c r="B168" s="78">
        <v>3</v>
      </c>
      <c r="C168" s="91">
        <v>6000</v>
      </c>
      <c r="D168" s="79">
        <v>10000</v>
      </c>
      <c r="E168" s="91">
        <v>6000</v>
      </c>
      <c r="F168" s="79">
        <v>10000</v>
      </c>
      <c r="G168" s="79"/>
      <c r="H168" s="14"/>
    </row>
    <row r="169" spans="1:8" ht="21.75" customHeight="1">
      <c r="A169" s="77" t="s">
        <v>88</v>
      </c>
      <c r="B169" s="78"/>
      <c r="C169" s="79">
        <v>0</v>
      </c>
      <c r="D169" s="79">
        <v>0</v>
      </c>
      <c r="E169" s="79">
        <v>0</v>
      </c>
      <c r="F169" s="79">
        <v>0</v>
      </c>
      <c r="G169" s="79"/>
      <c r="H169" s="14"/>
    </row>
    <row r="170" spans="1:7" ht="21.75" customHeight="1">
      <c r="A170" s="77" t="s">
        <v>112</v>
      </c>
      <c r="B170" s="78"/>
      <c r="C170" s="79"/>
      <c r="D170" s="79"/>
      <c r="E170" s="79"/>
      <c r="F170" s="79"/>
      <c r="G170" s="79"/>
    </row>
    <row r="171" spans="1:7" ht="21.75" customHeight="1">
      <c r="A171" s="77" t="s">
        <v>55</v>
      </c>
      <c r="B171" s="78">
        <v>770</v>
      </c>
      <c r="C171" s="79">
        <v>185524</v>
      </c>
      <c r="D171" s="79">
        <v>499382</v>
      </c>
      <c r="E171" s="79">
        <v>185524</v>
      </c>
      <c r="F171" s="79">
        <v>499382</v>
      </c>
      <c r="G171" s="79"/>
    </row>
    <row r="172" spans="1:7" ht="21.75" customHeight="1">
      <c r="A172" s="77" t="s">
        <v>113</v>
      </c>
      <c r="B172" s="78"/>
      <c r="C172" s="79"/>
      <c r="D172" s="79"/>
      <c r="E172" s="79"/>
      <c r="F172" s="79"/>
      <c r="G172" s="79"/>
    </row>
    <row r="173" spans="1:7" ht="21.75" customHeight="1">
      <c r="A173" s="77" t="s">
        <v>56</v>
      </c>
      <c r="B173" s="80">
        <v>528</v>
      </c>
      <c r="C173" s="79">
        <v>10650</v>
      </c>
      <c r="D173" s="79">
        <v>41540</v>
      </c>
      <c r="E173" s="79">
        <v>10650</v>
      </c>
      <c r="F173" s="79">
        <v>41540</v>
      </c>
      <c r="G173" s="79"/>
    </row>
    <row r="174" spans="1:7" ht="21.75" customHeight="1">
      <c r="A174" s="77" t="s">
        <v>195</v>
      </c>
      <c r="B174" s="80"/>
      <c r="C174" s="79">
        <v>0</v>
      </c>
      <c r="D174" s="79">
        <v>2900</v>
      </c>
      <c r="E174" s="79">
        <v>200</v>
      </c>
      <c r="F174" s="79">
        <v>2900</v>
      </c>
      <c r="G174" s="79"/>
    </row>
    <row r="175" spans="1:7" ht="21.75" customHeight="1">
      <c r="A175" s="77" t="s">
        <v>196</v>
      </c>
      <c r="B175" s="78"/>
      <c r="C175" s="91">
        <v>0</v>
      </c>
      <c r="D175" s="91">
        <v>420</v>
      </c>
      <c r="E175" s="91">
        <v>0</v>
      </c>
      <c r="F175" s="91">
        <v>420</v>
      </c>
      <c r="G175" s="79"/>
    </row>
    <row r="176" spans="1:7" ht="21.75" customHeight="1">
      <c r="A176" s="77" t="s">
        <v>198</v>
      </c>
      <c r="B176" s="78">
        <v>5</v>
      </c>
      <c r="C176" s="79">
        <v>6300</v>
      </c>
      <c r="D176" s="79">
        <v>9300</v>
      </c>
      <c r="E176" s="79">
        <v>9300</v>
      </c>
      <c r="F176" s="79">
        <v>9300</v>
      </c>
      <c r="G176" s="79"/>
    </row>
    <row r="177" spans="1:7" ht="21.75" customHeight="1">
      <c r="A177" s="77" t="s">
        <v>197</v>
      </c>
      <c r="B177" s="72">
        <v>2</v>
      </c>
      <c r="C177" s="94">
        <v>2000</v>
      </c>
      <c r="D177" s="94">
        <v>12500</v>
      </c>
      <c r="E177" s="94">
        <v>2000</v>
      </c>
      <c r="F177" s="94">
        <v>12500</v>
      </c>
      <c r="G177" s="94"/>
    </row>
    <row r="178" spans="1:7" ht="21.75" customHeight="1">
      <c r="A178" s="54" t="s">
        <v>90</v>
      </c>
      <c r="B178" s="93">
        <f>SUM(B151:B177)</f>
        <v>4282</v>
      </c>
      <c r="C178" s="73">
        <f>SUM(C151:C177)</f>
        <v>993412</v>
      </c>
      <c r="D178" s="73">
        <f>SUM(D151:D177)</f>
        <v>3015648.75</v>
      </c>
      <c r="E178" s="94">
        <f>SUM(E151:E177)</f>
        <v>996812</v>
      </c>
      <c r="F178" s="94">
        <f>SUM(F151:F177)</f>
        <v>3015648.75</v>
      </c>
      <c r="G178" s="94"/>
    </row>
    <row r="179" spans="1:7" ht="21.75" customHeight="1">
      <c r="A179" s="147" t="s">
        <v>70</v>
      </c>
      <c r="B179" s="147"/>
      <c r="C179" s="147"/>
      <c r="D179" s="147"/>
      <c r="E179" s="147"/>
      <c r="F179" s="147"/>
      <c r="G179" s="147"/>
    </row>
    <row r="180" spans="1:7" ht="21.75" customHeight="1">
      <c r="A180" s="98"/>
      <c r="B180" s="99"/>
      <c r="C180" s="100"/>
      <c r="D180" s="100"/>
      <c r="E180" s="100"/>
      <c r="F180" s="100"/>
      <c r="G180" s="101"/>
    </row>
    <row r="181" spans="1:7" ht="21.75" customHeight="1">
      <c r="A181" s="68"/>
      <c r="B181" s="69" t="s">
        <v>78</v>
      </c>
      <c r="C181" s="146" t="s">
        <v>31</v>
      </c>
      <c r="D181" s="146"/>
      <c r="E181" s="146" t="s">
        <v>32</v>
      </c>
      <c r="F181" s="146"/>
      <c r="G181" s="102" t="s">
        <v>33</v>
      </c>
    </row>
    <row r="182" spans="1:7" ht="21.75" customHeight="1">
      <c r="A182" s="72" t="s">
        <v>35</v>
      </c>
      <c r="B182" s="72" t="s">
        <v>79</v>
      </c>
      <c r="C182" s="73" t="s">
        <v>9</v>
      </c>
      <c r="D182" s="73" t="s">
        <v>36</v>
      </c>
      <c r="E182" s="73" t="s">
        <v>9</v>
      </c>
      <c r="F182" s="73" t="s">
        <v>36</v>
      </c>
      <c r="G182" s="73" t="s">
        <v>34</v>
      </c>
    </row>
    <row r="183" spans="1:7" ht="21.75" customHeight="1">
      <c r="A183" s="74" t="s">
        <v>114</v>
      </c>
      <c r="B183" s="75"/>
      <c r="C183" s="76"/>
      <c r="D183" s="76"/>
      <c r="E183" s="76"/>
      <c r="F183" s="76"/>
      <c r="G183" s="76"/>
    </row>
    <row r="184" spans="1:7" ht="21.75" customHeight="1">
      <c r="A184" s="77" t="s">
        <v>82</v>
      </c>
      <c r="B184" s="78">
        <v>5</v>
      </c>
      <c r="C184" s="79">
        <v>67440</v>
      </c>
      <c r="D184" s="79">
        <v>202320</v>
      </c>
      <c r="E184" s="79">
        <v>67440</v>
      </c>
      <c r="F184" s="79">
        <v>202320</v>
      </c>
      <c r="G184" s="79"/>
    </row>
    <row r="185" spans="1:7" ht="21.75" customHeight="1">
      <c r="A185" s="77" t="s">
        <v>59</v>
      </c>
      <c r="B185" s="78"/>
      <c r="C185" s="91"/>
      <c r="D185" s="91"/>
      <c r="E185" s="91"/>
      <c r="F185" s="91"/>
      <c r="G185" s="79"/>
    </row>
    <row r="186" spans="1:7" ht="21.75" customHeight="1">
      <c r="A186" s="87" t="s">
        <v>60</v>
      </c>
      <c r="B186" s="88">
        <v>5</v>
      </c>
      <c r="C186" s="89">
        <v>27625.08</v>
      </c>
      <c r="D186" s="89">
        <v>37292.65</v>
      </c>
      <c r="E186" s="89">
        <v>27625.08</v>
      </c>
      <c r="F186" s="89">
        <v>37292.65</v>
      </c>
      <c r="G186" s="89"/>
    </row>
    <row r="187" spans="1:7" ht="21.75" customHeight="1">
      <c r="A187" s="110" t="s">
        <v>61</v>
      </c>
      <c r="B187" s="106">
        <f>SUM(B179:B186)</f>
        <v>10</v>
      </c>
      <c r="C187" s="86">
        <f>SUM(C184:C186)</f>
        <v>95065.08</v>
      </c>
      <c r="D187" s="86">
        <f>SUM(D184:D186)</f>
        <v>239612.65</v>
      </c>
      <c r="E187" s="86">
        <f>SUM(E184:E186)</f>
        <v>95065.08</v>
      </c>
      <c r="F187" s="86">
        <f>SUM(F184:F186)</f>
        <v>239612.65</v>
      </c>
      <c r="G187" s="86"/>
    </row>
    <row r="188" spans="1:7" ht="21.75" customHeight="1">
      <c r="A188" s="87" t="s">
        <v>115</v>
      </c>
      <c r="B188" s="88"/>
      <c r="C188" s="89"/>
      <c r="D188" s="89"/>
      <c r="E188" s="89"/>
      <c r="F188" s="89"/>
      <c r="G188" s="89"/>
    </row>
    <row r="189" spans="1:7" ht="21.75" customHeight="1">
      <c r="A189" s="107" t="s">
        <v>62</v>
      </c>
      <c r="B189" s="108">
        <v>10</v>
      </c>
      <c r="C189" s="109">
        <v>110657</v>
      </c>
      <c r="D189" s="109">
        <v>981939</v>
      </c>
      <c r="E189" s="109">
        <v>110657</v>
      </c>
      <c r="F189" s="91">
        <v>981939</v>
      </c>
      <c r="G189" s="79"/>
    </row>
    <row r="190" spans="1:7" ht="21.75" customHeight="1">
      <c r="A190" s="77" t="s">
        <v>63</v>
      </c>
      <c r="B190" s="122">
        <v>22</v>
      </c>
      <c r="C190" s="109">
        <v>50800</v>
      </c>
      <c r="D190" s="109">
        <v>399200</v>
      </c>
      <c r="E190" s="109">
        <v>50800</v>
      </c>
      <c r="F190" s="91">
        <v>399200</v>
      </c>
      <c r="G190" s="79"/>
    </row>
    <row r="191" spans="1:7" ht="21.75" customHeight="1">
      <c r="A191" s="77" t="s">
        <v>101</v>
      </c>
      <c r="B191" s="78">
        <v>166</v>
      </c>
      <c r="C191" s="79">
        <v>95202.62</v>
      </c>
      <c r="D191" s="79">
        <v>155915.67</v>
      </c>
      <c r="E191" s="79">
        <v>95202.62</v>
      </c>
      <c r="F191" s="79">
        <v>155915.67</v>
      </c>
      <c r="G191" s="79"/>
    </row>
    <row r="192" spans="1:7" ht="21.75" customHeight="1">
      <c r="A192" s="77" t="s">
        <v>227</v>
      </c>
      <c r="B192" s="72">
        <v>2</v>
      </c>
      <c r="C192" s="94">
        <v>24150.05</v>
      </c>
      <c r="D192" s="94">
        <v>38187.51</v>
      </c>
      <c r="E192" s="94">
        <v>24150.05</v>
      </c>
      <c r="F192" s="94">
        <v>38187.51</v>
      </c>
      <c r="G192" s="94"/>
    </row>
    <row r="193" spans="1:7" ht="21.75" customHeight="1">
      <c r="A193" s="110" t="s">
        <v>66</v>
      </c>
      <c r="B193" s="72">
        <f>SUM(B189:B192)</f>
        <v>200</v>
      </c>
      <c r="C193" s="94">
        <f>SUM(C188:C192)</f>
        <v>280809.67</v>
      </c>
      <c r="D193" s="94">
        <f>SUM(D188:D192)</f>
        <v>1575242.18</v>
      </c>
      <c r="E193" s="94">
        <f>SUM(E188:E192)</f>
        <v>280809.67</v>
      </c>
      <c r="F193" s="94">
        <f>SUM(F188:F192)</f>
        <v>1575242.18</v>
      </c>
      <c r="G193" s="94"/>
    </row>
    <row r="194" spans="1:7" ht="21.75" customHeight="1">
      <c r="A194" s="110" t="s">
        <v>67</v>
      </c>
      <c r="B194" s="111">
        <f>SUM(B147+B178+B187+B193)</f>
        <v>4644</v>
      </c>
      <c r="C194" s="70">
        <f>SUM(C147+C178+C187+C193)</f>
        <v>4365346.750000001</v>
      </c>
      <c r="D194" s="70">
        <f>SUM(D147+D178+D187+D193)</f>
        <v>16045599.309999999</v>
      </c>
      <c r="E194" s="70">
        <f>SUM(E147+E178+E187+E193)</f>
        <v>4422646.750000001</v>
      </c>
      <c r="F194" s="70">
        <f>SUM(F147+F178+F187+F193)</f>
        <v>16207299.309999999</v>
      </c>
      <c r="G194" s="70"/>
    </row>
    <row r="195" spans="1:7" ht="21.75" customHeight="1">
      <c r="A195" s="110" t="s">
        <v>174</v>
      </c>
      <c r="B195" s="106"/>
      <c r="C195" s="86">
        <v>925.17</v>
      </c>
      <c r="D195" s="86">
        <v>4739.57</v>
      </c>
      <c r="E195" s="86">
        <v>925.17</v>
      </c>
      <c r="F195" s="86">
        <v>4739.57</v>
      </c>
      <c r="G195" s="86"/>
    </row>
    <row r="196" spans="1:7" ht="21.75" customHeight="1" thickBot="1">
      <c r="A196" s="112" t="s">
        <v>69</v>
      </c>
      <c r="B196" s="113">
        <f>+B194</f>
        <v>4644</v>
      </c>
      <c r="C196" s="114">
        <f>C194-C195</f>
        <v>4364421.580000001</v>
      </c>
      <c r="D196" s="114">
        <f>D194-D195</f>
        <v>16040859.739999998</v>
      </c>
      <c r="E196" s="114">
        <f>+E194-E195</f>
        <v>4421721.580000001</v>
      </c>
      <c r="F196" s="114">
        <f>+F194-F195</f>
        <v>16202559.739999998</v>
      </c>
      <c r="G196" s="114"/>
    </row>
    <row r="197" spans="1:7" ht="21.75" customHeight="1" thickTop="1">
      <c r="A197" s="95"/>
      <c r="B197" s="115"/>
      <c r="C197" s="97"/>
      <c r="D197" s="97"/>
      <c r="E197" s="97"/>
      <c r="F197" s="97"/>
      <c r="G197" s="97"/>
    </row>
    <row r="198" spans="1:7" ht="21.75" customHeight="1">
      <c r="A198" s="95"/>
      <c r="B198" s="115"/>
      <c r="C198" s="97"/>
      <c r="D198" s="97"/>
      <c r="E198" s="97"/>
      <c r="F198" s="97"/>
      <c r="G198" s="97"/>
    </row>
    <row r="199" spans="1:7" ht="21.75" customHeight="1">
      <c r="A199" s="95"/>
      <c r="B199" s="115"/>
      <c r="C199" s="97"/>
      <c r="D199" s="97" t="s">
        <v>12</v>
      </c>
      <c r="E199" s="97"/>
      <c r="F199" s="97"/>
      <c r="G199" s="97"/>
    </row>
    <row r="200" spans="1:7" ht="21.75" customHeight="1">
      <c r="A200" s="64" t="s">
        <v>231</v>
      </c>
      <c r="B200" s="66"/>
      <c r="C200" s="67"/>
      <c r="D200" s="97" t="s">
        <v>13</v>
      </c>
      <c r="E200" s="97"/>
      <c r="F200" s="97"/>
      <c r="G200" s="97"/>
    </row>
    <row r="201" spans="1:7" ht="21.75" customHeight="1">
      <c r="A201" s="64" t="s">
        <v>232</v>
      </c>
      <c r="B201" s="66"/>
      <c r="C201" s="67"/>
      <c r="D201" s="97" t="s">
        <v>11</v>
      </c>
      <c r="E201" s="97"/>
      <c r="F201" s="97"/>
      <c r="G201" s="97"/>
    </row>
    <row r="202" spans="1:7" ht="21.75">
      <c r="A202" s="64" t="s">
        <v>233</v>
      </c>
      <c r="B202" s="66"/>
      <c r="C202" s="67"/>
      <c r="D202" s="97" t="s">
        <v>10</v>
      </c>
      <c r="E202" s="97"/>
      <c r="F202" s="97"/>
      <c r="G202" s="97"/>
    </row>
    <row r="203" spans="1:7" ht="21.75">
      <c r="A203" s="95"/>
      <c r="B203" s="115"/>
      <c r="C203" s="97"/>
      <c r="D203" s="97"/>
      <c r="E203" s="97"/>
      <c r="F203" s="97"/>
      <c r="G203" s="97"/>
    </row>
    <row r="204" spans="1:7" ht="23.25">
      <c r="A204" s="145" t="s">
        <v>58</v>
      </c>
      <c r="B204" s="145"/>
      <c r="C204" s="145"/>
      <c r="D204" s="145"/>
      <c r="E204" s="145"/>
      <c r="F204" s="145"/>
      <c r="G204" s="145"/>
    </row>
    <row r="205" spans="1:7" ht="23.25">
      <c r="A205" s="145" t="s">
        <v>234</v>
      </c>
      <c r="B205" s="145"/>
      <c r="C205" s="145"/>
      <c r="D205" s="145"/>
      <c r="E205" s="145"/>
      <c r="F205" s="145"/>
      <c r="G205" s="145"/>
    </row>
    <row r="206" spans="1:7" ht="21">
      <c r="A206" s="3"/>
      <c r="B206" s="18"/>
      <c r="C206" s="4"/>
      <c r="D206" s="4"/>
      <c r="E206" s="4"/>
      <c r="F206" s="4"/>
      <c r="G206" s="4"/>
    </row>
    <row r="207" spans="1:7" ht="21.75">
      <c r="A207" s="68"/>
      <c r="B207" s="69" t="s">
        <v>78</v>
      </c>
      <c r="C207" s="146" t="s">
        <v>31</v>
      </c>
      <c r="D207" s="146"/>
      <c r="E207" s="146" t="s">
        <v>32</v>
      </c>
      <c r="F207" s="146"/>
      <c r="G207" s="71" t="s">
        <v>33</v>
      </c>
    </row>
    <row r="208" spans="1:7" ht="21.75">
      <c r="A208" s="72" t="s">
        <v>35</v>
      </c>
      <c r="B208" s="72" t="s">
        <v>79</v>
      </c>
      <c r="C208" s="73" t="s">
        <v>9</v>
      </c>
      <c r="D208" s="73" t="s">
        <v>36</v>
      </c>
      <c r="E208" s="73" t="s">
        <v>9</v>
      </c>
      <c r="F208" s="73" t="s">
        <v>36</v>
      </c>
      <c r="G208" s="73" t="s">
        <v>34</v>
      </c>
    </row>
    <row r="209" spans="1:7" ht="21.75">
      <c r="A209" s="74" t="s">
        <v>108</v>
      </c>
      <c r="B209" s="75"/>
      <c r="C209" s="76"/>
      <c r="D209" s="76"/>
      <c r="E209" s="76"/>
      <c r="F209" s="76"/>
      <c r="G209" s="76"/>
    </row>
    <row r="210" spans="1:7" ht="21.75">
      <c r="A210" s="77" t="s">
        <v>37</v>
      </c>
      <c r="B210" s="78">
        <v>187</v>
      </c>
      <c r="C210" s="79">
        <v>3103407.92</v>
      </c>
      <c r="D210" s="79">
        <v>13694081.46</v>
      </c>
      <c r="E210" s="79">
        <v>3157307.92</v>
      </c>
      <c r="F210" s="79">
        <v>13909681.46</v>
      </c>
      <c r="G210" s="79"/>
    </row>
    <row r="211" spans="1:7" ht="21.75">
      <c r="A211" s="77" t="s">
        <v>39</v>
      </c>
      <c r="B211" s="80">
        <v>508</v>
      </c>
      <c r="C211" s="79">
        <v>154631.74</v>
      </c>
      <c r="D211" s="79">
        <v>249422.33</v>
      </c>
      <c r="E211" s="79">
        <v>154631.74</v>
      </c>
      <c r="F211" s="79">
        <v>249422.33</v>
      </c>
      <c r="G211" s="79"/>
    </row>
    <row r="212" spans="1:7" ht="21.75">
      <c r="A212" s="77" t="s">
        <v>41</v>
      </c>
      <c r="B212" s="78">
        <v>156</v>
      </c>
      <c r="C212" s="79">
        <v>630128</v>
      </c>
      <c r="D212" s="79">
        <v>1159759.6</v>
      </c>
      <c r="E212" s="79">
        <v>628208</v>
      </c>
      <c r="F212" s="79">
        <v>1157839.6</v>
      </c>
      <c r="G212" s="83">
        <v>1920</v>
      </c>
    </row>
    <row r="213" spans="1:7" ht="21.75">
      <c r="A213" s="110" t="s">
        <v>44</v>
      </c>
      <c r="B213" s="85">
        <f>SUM(B210:B212)</f>
        <v>851</v>
      </c>
      <c r="C213" s="86">
        <f>SUM(C210:C212)</f>
        <v>3888167.66</v>
      </c>
      <c r="D213" s="86">
        <f>SUM(D210:D212)</f>
        <v>15103263.39</v>
      </c>
      <c r="E213" s="86">
        <f>SUM(E210:E212)</f>
        <v>3940147.66</v>
      </c>
      <c r="F213" s="86">
        <f>SUM(F210:F212)</f>
        <v>15316943.39</v>
      </c>
      <c r="G213" s="94">
        <f>SUM(G186:G212)</f>
        <v>1920</v>
      </c>
    </row>
    <row r="214" spans="1:7" ht="21.75">
      <c r="A214" s="87" t="s">
        <v>109</v>
      </c>
      <c r="B214" s="88"/>
      <c r="C214" s="89"/>
      <c r="D214" s="89"/>
      <c r="E214" s="89"/>
      <c r="F214" s="89"/>
      <c r="G214" s="89"/>
    </row>
    <row r="215" spans="1:7" ht="21.75">
      <c r="A215" s="90" t="s">
        <v>81</v>
      </c>
      <c r="B215" s="78"/>
      <c r="C215" s="79"/>
      <c r="D215" s="79"/>
      <c r="E215" s="79"/>
      <c r="F215" s="79"/>
      <c r="G215" s="79"/>
    </row>
    <row r="216" spans="1:7" ht="21.75">
      <c r="A216" s="77" t="s">
        <v>110</v>
      </c>
      <c r="B216" s="78"/>
      <c r="C216" s="79"/>
      <c r="D216" s="79"/>
      <c r="E216" s="79"/>
      <c r="F216" s="79"/>
      <c r="G216" s="79"/>
    </row>
    <row r="217" spans="1:7" ht="21.75">
      <c r="A217" s="77" t="s">
        <v>45</v>
      </c>
      <c r="B217" s="80">
        <v>1433</v>
      </c>
      <c r="C217" s="79">
        <v>562370</v>
      </c>
      <c r="D217" s="79">
        <v>1932410</v>
      </c>
      <c r="E217" s="79">
        <v>562370</v>
      </c>
      <c r="F217" s="79">
        <v>1932410</v>
      </c>
      <c r="G217" s="79"/>
    </row>
    <row r="218" spans="1:7" ht="21.75">
      <c r="A218" s="77" t="s">
        <v>46</v>
      </c>
      <c r="B218" s="78">
        <v>134</v>
      </c>
      <c r="C218" s="79">
        <v>37750</v>
      </c>
      <c r="D218" s="79">
        <v>178500</v>
      </c>
      <c r="E218" s="79">
        <v>37750</v>
      </c>
      <c r="F218" s="79">
        <v>178500</v>
      </c>
      <c r="G218" s="79"/>
    </row>
    <row r="219" spans="1:7" ht="21" customHeight="1">
      <c r="A219" s="77" t="s">
        <v>99</v>
      </c>
      <c r="B219" s="78"/>
      <c r="C219" s="79"/>
      <c r="D219" s="79"/>
      <c r="E219" s="79"/>
      <c r="F219" s="79"/>
      <c r="G219" s="79"/>
    </row>
    <row r="220" spans="1:8" ht="21" customHeight="1">
      <c r="A220" s="77" t="s">
        <v>100</v>
      </c>
      <c r="B220" s="78">
        <v>5</v>
      </c>
      <c r="C220" s="79">
        <v>30500</v>
      </c>
      <c r="D220" s="79">
        <v>133500</v>
      </c>
      <c r="E220" s="79">
        <v>30500</v>
      </c>
      <c r="F220" s="79">
        <v>133500</v>
      </c>
      <c r="G220" s="79"/>
      <c r="H220" s="14"/>
    </row>
    <row r="221" spans="1:7" ht="21.75">
      <c r="A221" s="77" t="s">
        <v>107</v>
      </c>
      <c r="B221" s="78">
        <v>2</v>
      </c>
      <c r="C221" s="79">
        <v>95</v>
      </c>
      <c r="D221" s="79">
        <v>18298.75</v>
      </c>
      <c r="E221" s="79">
        <v>95</v>
      </c>
      <c r="F221" s="79">
        <v>18298.75</v>
      </c>
      <c r="G221" s="79"/>
    </row>
    <row r="222" spans="1:7" ht="21.75">
      <c r="A222" s="77" t="s">
        <v>48</v>
      </c>
      <c r="B222" s="78"/>
      <c r="C222" s="79"/>
      <c r="D222" s="79"/>
      <c r="E222" s="79"/>
      <c r="F222" s="79"/>
      <c r="G222" s="79"/>
    </row>
    <row r="223" spans="1:7" ht="21.75">
      <c r="A223" s="77" t="s">
        <v>49</v>
      </c>
      <c r="B223" s="80">
        <v>1156</v>
      </c>
      <c r="C223" s="79">
        <v>32480</v>
      </c>
      <c r="D223" s="79">
        <v>148750</v>
      </c>
      <c r="E223" s="79">
        <v>32480</v>
      </c>
      <c r="F223" s="79">
        <v>148750</v>
      </c>
      <c r="G223" s="79"/>
    </row>
    <row r="224" spans="1:7" ht="21.75">
      <c r="A224" s="77" t="s">
        <v>116</v>
      </c>
      <c r="B224" s="78">
        <v>25</v>
      </c>
      <c r="C224" s="79">
        <v>940</v>
      </c>
      <c r="D224" s="79">
        <v>3590</v>
      </c>
      <c r="E224" s="79">
        <v>940</v>
      </c>
      <c r="F224" s="79">
        <v>3590</v>
      </c>
      <c r="G224" s="79"/>
    </row>
    <row r="225" spans="1:7" ht="21.75">
      <c r="A225" s="77" t="s">
        <v>111</v>
      </c>
      <c r="B225" s="78"/>
      <c r="C225" s="79"/>
      <c r="D225" s="79"/>
      <c r="E225" s="79"/>
      <c r="F225" s="79"/>
      <c r="G225" s="79"/>
    </row>
    <row r="226" spans="1:7" ht="21.75">
      <c r="A226" s="77" t="s">
        <v>50</v>
      </c>
      <c r="B226" s="78"/>
      <c r="C226" s="79"/>
      <c r="D226" s="79"/>
      <c r="E226" s="79"/>
      <c r="F226" s="79"/>
      <c r="G226" s="79"/>
    </row>
    <row r="227" spans="1:7" ht="21.75">
      <c r="A227" s="77" t="s">
        <v>51</v>
      </c>
      <c r="B227" s="78">
        <v>40</v>
      </c>
      <c r="C227" s="79">
        <v>92710</v>
      </c>
      <c r="D227" s="79">
        <v>604179</v>
      </c>
      <c r="E227" s="79">
        <v>89710</v>
      </c>
      <c r="F227" s="79">
        <v>601179</v>
      </c>
      <c r="G227" s="79">
        <v>3000</v>
      </c>
    </row>
    <row r="228" spans="1:7" ht="21.75">
      <c r="A228" s="77" t="s">
        <v>52</v>
      </c>
      <c r="B228" s="78"/>
      <c r="C228" s="79"/>
      <c r="D228" s="79"/>
      <c r="E228" s="79"/>
      <c r="F228" s="79"/>
      <c r="G228" s="79"/>
    </row>
    <row r="229" spans="1:7" ht="21.75">
      <c r="A229" s="77" t="s">
        <v>53</v>
      </c>
      <c r="B229" s="78">
        <v>7</v>
      </c>
      <c r="C229" s="79">
        <v>15845</v>
      </c>
      <c r="D229" s="79">
        <v>95140</v>
      </c>
      <c r="E229" s="79">
        <v>15845</v>
      </c>
      <c r="F229" s="79">
        <v>95140</v>
      </c>
      <c r="G229" s="79"/>
    </row>
    <row r="230" spans="1:7" ht="21.75">
      <c r="A230" s="77" t="s">
        <v>91</v>
      </c>
      <c r="B230" s="78"/>
      <c r="C230" s="79"/>
      <c r="D230" s="79"/>
      <c r="E230" s="79"/>
      <c r="F230" s="79"/>
      <c r="G230" s="79"/>
    </row>
    <row r="231" spans="1:7" ht="21.75">
      <c r="A231" s="77" t="s">
        <v>92</v>
      </c>
      <c r="B231" s="78">
        <v>15</v>
      </c>
      <c r="C231" s="79">
        <v>7070</v>
      </c>
      <c r="D231" s="79">
        <v>44809</v>
      </c>
      <c r="E231" s="79">
        <v>7070</v>
      </c>
      <c r="F231" s="79">
        <v>44809</v>
      </c>
      <c r="G231" s="79"/>
    </row>
    <row r="232" spans="1:7" ht="21.75">
      <c r="A232" s="77" t="s">
        <v>54</v>
      </c>
      <c r="B232" s="78">
        <v>16</v>
      </c>
      <c r="C232" s="79">
        <v>275</v>
      </c>
      <c r="D232" s="79">
        <v>1165</v>
      </c>
      <c r="E232" s="79">
        <v>275</v>
      </c>
      <c r="F232" s="79">
        <v>1165</v>
      </c>
      <c r="G232" s="79"/>
    </row>
    <row r="233" spans="1:7" ht="21.75">
      <c r="A233" s="77" t="s">
        <v>86</v>
      </c>
      <c r="B233" s="78">
        <v>9</v>
      </c>
      <c r="C233" s="91">
        <v>900</v>
      </c>
      <c r="D233" s="79">
        <v>60200</v>
      </c>
      <c r="E233" s="91">
        <v>900</v>
      </c>
      <c r="F233" s="79">
        <v>60200</v>
      </c>
      <c r="G233" s="79"/>
    </row>
    <row r="234" spans="1:7" ht="21.75">
      <c r="A234" s="77" t="s">
        <v>87</v>
      </c>
      <c r="B234" s="78"/>
      <c r="C234" s="91">
        <v>0</v>
      </c>
      <c r="D234" s="79">
        <v>10000</v>
      </c>
      <c r="E234" s="91">
        <v>0</v>
      </c>
      <c r="F234" s="79">
        <v>10000</v>
      </c>
      <c r="G234" s="79"/>
    </row>
    <row r="235" spans="1:7" ht="21.75">
      <c r="A235" s="77" t="s">
        <v>88</v>
      </c>
      <c r="B235" s="78"/>
      <c r="C235" s="79">
        <v>0</v>
      </c>
      <c r="D235" s="79">
        <v>0</v>
      </c>
      <c r="E235" s="79">
        <v>0</v>
      </c>
      <c r="F235" s="79">
        <v>0</v>
      </c>
      <c r="G235" s="79"/>
    </row>
    <row r="236" spans="1:7" ht="21.75">
      <c r="A236" s="77" t="s">
        <v>112</v>
      </c>
      <c r="B236" s="78"/>
      <c r="C236" s="79"/>
      <c r="D236" s="79"/>
      <c r="E236" s="79"/>
      <c r="F236" s="79"/>
      <c r="G236" s="79"/>
    </row>
    <row r="237" spans="1:7" ht="21.75">
      <c r="A237" s="77" t="s">
        <v>55</v>
      </c>
      <c r="B237" s="78">
        <v>616</v>
      </c>
      <c r="C237" s="79">
        <v>143328</v>
      </c>
      <c r="D237" s="79">
        <v>642710</v>
      </c>
      <c r="E237" s="79">
        <v>143328</v>
      </c>
      <c r="F237" s="79">
        <v>642710</v>
      </c>
      <c r="G237" s="79"/>
    </row>
    <row r="238" spans="1:7" ht="21.75">
      <c r="A238" s="77" t="s">
        <v>113</v>
      </c>
      <c r="B238" s="78"/>
      <c r="C238" s="79"/>
      <c r="D238" s="79"/>
      <c r="E238" s="79"/>
      <c r="F238" s="79"/>
      <c r="G238" s="79"/>
    </row>
    <row r="239" spans="1:7" ht="21.75">
      <c r="A239" s="77" t="s">
        <v>56</v>
      </c>
      <c r="B239" s="80">
        <v>561</v>
      </c>
      <c r="C239" s="79">
        <v>13180</v>
      </c>
      <c r="D239" s="79">
        <v>54720</v>
      </c>
      <c r="E239" s="79">
        <v>13180</v>
      </c>
      <c r="F239" s="79">
        <v>54720</v>
      </c>
      <c r="G239" s="79"/>
    </row>
    <row r="240" spans="1:7" ht="21.75">
      <c r="A240" s="77" t="s">
        <v>195</v>
      </c>
      <c r="B240" s="80"/>
      <c r="C240" s="79">
        <v>0</v>
      </c>
      <c r="D240" s="79">
        <v>2900</v>
      </c>
      <c r="E240" s="79">
        <v>0</v>
      </c>
      <c r="F240" s="79">
        <v>2900</v>
      </c>
      <c r="G240" s="79"/>
    </row>
    <row r="241" spans="1:7" ht="21.75">
      <c r="A241" s="77" t="s">
        <v>196</v>
      </c>
      <c r="B241" s="78"/>
      <c r="C241" s="91">
        <v>0</v>
      </c>
      <c r="D241" s="91">
        <v>420</v>
      </c>
      <c r="E241" s="91">
        <v>0</v>
      </c>
      <c r="F241" s="91">
        <v>420</v>
      </c>
      <c r="G241" s="79"/>
    </row>
    <row r="242" spans="1:7" ht="21.75">
      <c r="A242" s="77" t="s">
        <v>198</v>
      </c>
      <c r="B242" s="78"/>
      <c r="C242" s="79">
        <v>0</v>
      </c>
      <c r="D242" s="79">
        <v>9300</v>
      </c>
      <c r="E242" s="79">
        <v>0</v>
      </c>
      <c r="F242" s="79">
        <v>9300</v>
      </c>
      <c r="G242" s="79"/>
    </row>
    <row r="243" spans="1:7" ht="21.75">
      <c r="A243" s="77" t="s">
        <v>197</v>
      </c>
      <c r="B243" s="72">
        <v>10</v>
      </c>
      <c r="C243" s="94">
        <v>25000</v>
      </c>
      <c r="D243" s="94">
        <v>37500</v>
      </c>
      <c r="E243" s="94">
        <v>25000</v>
      </c>
      <c r="F243" s="94">
        <v>37500</v>
      </c>
      <c r="G243" s="94"/>
    </row>
    <row r="244" spans="1:7" ht="21.75">
      <c r="A244" s="54" t="s">
        <v>90</v>
      </c>
      <c r="B244" s="93">
        <f aca="true" t="shared" si="2" ref="B244:G244">SUM(B217:B243)</f>
        <v>4029</v>
      </c>
      <c r="C244" s="73">
        <f t="shared" si="2"/>
        <v>962443</v>
      </c>
      <c r="D244" s="73">
        <f t="shared" si="2"/>
        <v>3978091.75</v>
      </c>
      <c r="E244" s="94">
        <f t="shared" si="2"/>
        <v>959443</v>
      </c>
      <c r="F244" s="94">
        <f t="shared" si="2"/>
        <v>3975091.75</v>
      </c>
      <c r="G244" s="94">
        <f t="shared" si="2"/>
        <v>3000</v>
      </c>
    </row>
    <row r="245" spans="1:7" ht="21.75">
      <c r="A245" s="147" t="s">
        <v>70</v>
      </c>
      <c r="B245" s="147"/>
      <c r="C245" s="147"/>
      <c r="D245" s="147"/>
      <c r="E245" s="147"/>
      <c r="F245" s="147"/>
      <c r="G245" s="147"/>
    </row>
    <row r="246" spans="1:7" ht="21.75">
      <c r="A246" s="98"/>
      <c r="B246" s="99"/>
      <c r="C246" s="100"/>
      <c r="D246" s="100"/>
      <c r="E246" s="100"/>
      <c r="F246" s="100"/>
      <c r="G246" s="101"/>
    </row>
    <row r="247" spans="1:7" ht="21.75">
      <c r="A247" s="68"/>
      <c r="B247" s="69" t="s">
        <v>78</v>
      </c>
      <c r="C247" s="146" t="s">
        <v>31</v>
      </c>
      <c r="D247" s="146"/>
      <c r="E247" s="146" t="s">
        <v>32</v>
      </c>
      <c r="F247" s="146"/>
      <c r="G247" s="102" t="s">
        <v>33</v>
      </c>
    </row>
    <row r="248" spans="1:7" ht="21.75">
      <c r="A248" s="72" t="s">
        <v>35</v>
      </c>
      <c r="B248" s="72" t="s">
        <v>79</v>
      </c>
      <c r="C248" s="73" t="s">
        <v>9</v>
      </c>
      <c r="D248" s="73" t="s">
        <v>36</v>
      </c>
      <c r="E248" s="73" t="s">
        <v>9</v>
      </c>
      <c r="F248" s="73" t="s">
        <v>36</v>
      </c>
      <c r="G248" s="73" t="s">
        <v>34</v>
      </c>
    </row>
    <row r="249" spans="1:7" ht="21.75">
      <c r="A249" s="74" t="s">
        <v>114</v>
      </c>
      <c r="B249" s="75"/>
      <c r="C249" s="76"/>
      <c r="D249" s="76"/>
      <c r="E249" s="76"/>
      <c r="F249" s="76"/>
      <c r="G249" s="76"/>
    </row>
    <row r="250" spans="1:7" ht="21.75">
      <c r="A250" s="77" t="s">
        <v>82</v>
      </c>
      <c r="B250" s="78">
        <v>6</v>
      </c>
      <c r="C250" s="79">
        <v>96358</v>
      </c>
      <c r="D250" s="79">
        <v>298678</v>
      </c>
      <c r="E250" s="79">
        <v>96358</v>
      </c>
      <c r="F250" s="79">
        <v>298678</v>
      </c>
      <c r="G250" s="79"/>
    </row>
    <row r="251" spans="1:7" ht="21.75">
      <c r="A251" s="77" t="s">
        <v>59</v>
      </c>
      <c r="B251" s="78"/>
      <c r="C251" s="91"/>
      <c r="D251" s="91"/>
      <c r="E251" s="91"/>
      <c r="F251" s="91"/>
      <c r="G251" s="79"/>
    </row>
    <row r="252" spans="1:7" ht="21.75">
      <c r="A252" s="87" t="s">
        <v>60</v>
      </c>
      <c r="B252" s="88">
        <v>3</v>
      </c>
      <c r="C252" s="89">
        <v>109953.78</v>
      </c>
      <c r="D252" s="89">
        <v>147246.43</v>
      </c>
      <c r="E252" s="89">
        <v>109953.78</v>
      </c>
      <c r="F252" s="89">
        <v>147246.43</v>
      </c>
      <c r="G252" s="89"/>
    </row>
    <row r="253" spans="1:7" ht="21.75">
      <c r="A253" s="110" t="s">
        <v>61</v>
      </c>
      <c r="B253" s="106">
        <f>SUM(B245:B252)</f>
        <v>9</v>
      </c>
      <c r="C253" s="86">
        <f>SUM(C250:C252)</f>
        <v>206311.78</v>
      </c>
      <c r="D253" s="86">
        <f>SUM(D250:D252)</f>
        <v>445924.43</v>
      </c>
      <c r="E253" s="86">
        <f>SUM(E250:E252)</f>
        <v>206311.78</v>
      </c>
      <c r="F253" s="86">
        <f>SUM(F250:F252)</f>
        <v>445924.43</v>
      </c>
      <c r="G253" s="86"/>
    </row>
    <row r="254" spans="1:7" ht="21.75">
      <c r="A254" s="87" t="s">
        <v>115</v>
      </c>
      <c r="B254" s="88"/>
      <c r="C254" s="89"/>
      <c r="D254" s="89"/>
      <c r="E254" s="89"/>
      <c r="F254" s="89"/>
      <c r="G254" s="89"/>
    </row>
    <row r="255" spans="1:7" ht="21.75">
      <c r="A255" s="107" t="s">
        <v>62</v>
      </c>
      <c r="B255" s="108">
        <v>6</v>
      </c>
      <c r="C255" s="109">
        <v>12800</v>
      </c>
      <c r="D255" s="109">
        <v>994739</v>
      </c>
      <c r="E255" s="109">
        <v>12800</v>
      </c>
      <c r="F255" s="91">
        <v>994739</v>
      </c>
      <c r="G255" s="79"/>
    </row>
    <row r="256" spans="1:7" ht="21.75">
      <c r="A256" s="77" t="s">
        <v>63</v>
      </c>
      <c r="B256" s="122"/>
      <c r="C256" s="109">
        <v>0</v>
      </c>
      <c r="D256" s="109">
        <v>399200</v>
      </c>
      <c r="E256" s="109">
        <v>0</v>
      </c>
      <c r="F256" s="91">
        <v>399200</v>
      </c>
      <c r="G256" s="79"/>
    </row>
    <row r="257" spans="1:7" ht="21.75">
      <c r="A257" s="77" t="s">
        <v>101</v>
      </c>
      <c r="B257" s="78">
        <v>137</v>
      </c>
      <c r="C257" s="79">
        <v>131801.5</v>
      </c>
      <c r="D257" s="79">
        <v>287717.17</v>
      </c>
      <c r="E257" s="79">
        <v>131801.5</v>
      </c>
      <c r="F257" s="79">
        <v>287717.17</v>
      </c>
      <c r="G257" s="79"/>
    </row>
    <row r="258" spans="1:7" ht="21.75">
      <c r="A258" s="77" t="s">
        <v>227</v>
      </c>
      <c r="B258" s="72">
        <v>3</v>
      </c>
      <c r="C258" s="94">
        <v>43820.51</v>
      </c>
      <c r="D258" s="94">
        <v>82008.02</v>
      </c>
      <c r="E258" s="94">
        <v>43820.51</v>
      </c>
      <c r="F258" s="94">
        <v>82008.02</v>
      </c>
      <c r="G258" s="94"/>
    </row>
    <row r="259" spans="1:7" ht="21.75">
      <c r="A259" s="110" t="s">
        <v>66</v>
      </c>
      <c r="B259" s="72">
        <f>SUM(B255:B258)</f>
        <v>146</v>
      </c>
      <c r="C259" s="94">
        <f>SUM(C254:C258)</f>
        <v>188422.01</v>
      </c>
      <c r="D259" s="94">
        <f>SUM(D254:D258)</f>
        <v>1763664.19</v>
      </c>
      <c r="E259" s="94">
        <f>SUM(E254:E258)</f>
        <v>188422.01</v>
      </c>
      <c r="F259" s="94">
        <f>SUM(F254:F258)</f>
        <v>1763664.19</v>
      </c>
      <c r="G259" s="94"/>
    </row>
    <row r="260" spans="1:7" ht="21.75">
      <c r="A260" s="110" t="s">
        <v>67</v>
      </c>
      <c r="B260" s="111">
        <f aca="true" t="shared" si="3" ref="B260:G260">SUM(B213+B244+B253+B259)</f>
        <v>5035</v>
      </c>
      <c r="C260" s="70">
        <f t="shared" si="3"/>
        <v>5245344.45</v>
      </c>
      <c r="D260" s="70">
        <f t="shared" si="3"/>
        <v>21290943.76</v>
      </c>
      <c r="E260" s="70">
        <f t="shared" si="3"/>
        <v>5294324.45</v>
      </c>
      <c r="F260" s="70">
        <f t="shared" si="3"/>
        <v>21501623.76</v>
      </c>
      <c r="G260" s="70">
        <f t="shared" si="3"/>
        <v>4920</v>
      </c>
    </row>
    <row r="261" spans="1:7" ht="21.75">
      <c r="A261" s="110" t="s">
        <v>174</v>
      </c>
      <c r="B261" s="106"/>
      <c r="C261" s="86">
        <v>7732.67</v>
      </c>
      <c r="D261" s="86">
        <v>12472.24</v>
      </c>
      <c r="E261" s="86">
        <v>7732.67</v>
      </c>
      <c r="F261" s="86">
        <v>12472.24</v>
      </c>
      <c r="G261" s="86"/>
    </row>
    <row r="262" spans="1:7" ht="22.5" thickBot="1">
      <c r="A262" s="112" t="s">
        <v>69</v>
      </c>
      <c r="B262" s="113">
        <f>+B260</f>
        <v>5035</v>
      </c>
      <c r="C262" s="114">
        <f>C260-C261</f>
        <v>5237611.78</v>
      </c>
      <c r="D262" s="114">
        <f>D260-D261</f>
        <v>21278471.520000003</v>
      </c>
      <c r="E262" s="114">
        <f>+E260-E261</f>
        <v>5286591.78</v>
      </c>
      <c r="F262" s="114">
        <f>+F260-F261</f>
        <v>21489151.520000003</v>
      </c>
      <c r="G262" s="114">
        <f>+G260-G261</f>
        <v>4920</v>
      </c>
    </row>
    <row r="263" spans="1:7" ht="22.5" thickTop="1">
      <c r="A263" s="95"/>
      <c r="B263" s="115"/>
      <c r="C263" s="97"/>
      <c r="D263" s="97"/>
      <c r="E263" s="97"/>
      <c r="F263" s="97"/>
      <c r="G263" s="97"/>
    </row>
    <row r="264" spans="1:7" ht="21.75">
      <c r="A264" s="95"/>
      <c r="B264" s="115"/>
      <c r="C264" s="97"/>
      <c r="D264" s="97"/>
      <c r="E264" s="97"/>
      <c r="F264" s="97"/>
      <c r="G264" s="97"/>
    </row>
    <row r="265" spans="1:7" ht="21.75">
      <c r="A265" s="95"/>
      <c r="B265" s="115"/>
      <c r="C265" s="97"/>
      <c r="D265" s="97" t="s">
        <v>12</v>
      </c>
      <c r="E265" s="97"/>
      <c r="F265" s="97"/>
      <c r="G265" s="97"/>
    </row>
    <row r="266" spans="1:7" ht="21.75">
      <c r="A266" s="64" t="s">
        <v>235</v>
      </c>
      <c r="B266" s="66"/>
      <c r="C266" s="67"/>
      <c r="D266" s="97" t="s">
        <v>13</v>
      </c>
      <c r="E266" s="97"/>
      <c r="F266" s="97"/>
      <c r="G266" s="97"/>
    </row>
    <row r="267" spans="1:7" ht="21.75">
      <c r="A267" s="64" t="s">
        <v>237</v>
      </c>
      <c r="B267" s="66"/>
      <c r="C267" s="67"/>
      <c r="D267" s="97" t="s">
        <v>11</v>
      </c>
      <c r="E267" s="97"/>
      <c r="F267" s="97"/>
      <c r="G267" s="97"/>
    </row>
    <row r="268" spans="1:7" ht="21.75">
      <c r="A268" s="64" t="s">
        <v>236</v>
      </c>
      <c r="B268" s="66"/>
      <c r="C268" s="67"/>
      <c r="D268" s="97" t="s">
        <v>10</v>
      </c>
      <c r="E268" s="97"/>
      <c r="F268" s="97"/>
      <c r="G268" s="97"/>
    </row>
    <row r="269" spans="1:7" ht="21.75">
      <c r="A269" s="64"/>
      <c r="B269" s="115"/>
      <c r="C269" s="97"/>
      <c r="D269" s="97"/>
      <c r="E269" s="97"/>
      <c r="F269" s="97"/>
      <c r="G269" s="97"/>
    </row>
    <row r="270" spans="1:7" ht="23.25">
      <c r="A270" s="145" t="s">
        <v>58</v>
      </c>
      <c r="B270" s="145"/>
      <c r="C270" s="145"/>
      <c r="D270" s="145"/>
      <c r="E270" s="145"/>
      <c r="F270" s="145"/>
      <c r="G270" s="145"/>
    </row>
    <row r="271" spans="1:7" ht="23.25">
      <c r="A271" s="145" t="s">
        <v>238</v>
      </c>
      <c r="B271" s="145"/>
      <c r="C271" s="145"/>
      <c r="D271" s="145"/>
      <c r="E271" s="145"/>
      <c r="F271" s="145"/>
      <c r="G271" s="145"/>
    </row>
    <row r="272" spans="1:7" ht="21">
      <c r="A272" s="3"/>
      <c r="B272" s="18"/>
      <c r="C272" s="4"/>
      <c r="D272" s="4"/>
      <c r="E272" s="4"/>
      <c r="F272" s="4"/>
      <c r="G272" s="4"/>
    </row>
    <row r="273" spans="1:7" ht="21.75">
      <c r="A273" s="68"/>
      <c r="B273" s="69" t="s">
        <v>78</v>
      </c>
      <c r="C273" s="146" t="s">
        <v>31</v>
      </c>
      <c r="D273" s="146"/>
      <c r="E273" s="146" t="s">
        <v>32</v>
      </c>
      <c r="F273" s="146"/>
      <c r="G273" s="71" t="s">
        <v>33</v>
      </c>
    </row>
    <row r="274" spans="1:7" ht="21.75">
      <c r="A274" s="72" t="s">
        <v>35</v>
      </c>
      <c r="B274" s="72" t="s">
        <v>79</v>
      </c>
      <c r="C274" s="73" t="s">
        <v>9</v>
      </c>
      <c r="D274" s="73" t="s">
        <v>36</v>
      </c>
      <c r="E274" s="73" t="s">
        <v>9</v>
      </c>
      <c r="F274" s="73" t="s">
        <v>36</v>
      </c>
      <c r="G274" s="73" t="s">
        <v>34</v>
      </c>
    </row>
    <row r="275" spans="1:7" ht="21.75">
      <c r="A275" s="74" t="s">
        <v>108</v>
      </c>
      <c r="B275" s="75"/>
      <c r="C275" s="76"/>
      <c r="D275" s="76"/>
      <c r="E275" s="76"/>
      <c r="F275" s="76"/>
      <c r="G275" s="76"/>
    </row>
    <row r="276" spans="1:7" ht="21.75">
      <c r="A276" s="77" t="s">
        <v>37</v>
      </c>
      <c r="B276" s="78">
        <v>554</v>
      </c>
      <c r="C276" s="79">
        <v>14012920.57</v>
      </c>
      <c r="D276" s="79">
        <v>27707002.03</v>
      </c>
      <c r="E276" s="79">
        <v>13885818.52</v>
      </c>
      <c r="F276" s="79">
        <v>27795499.98</v>
      </c>
      <c r="G276" s="79">
        <v>181002.05</v>
      </c>
    </row>
    <row r="277" spans="1:7" ht="21.75">
      <c r="A277" s="77" t="s">
        <v>39</v>
      </c>
      <c r="B277" s="80">
        <v>564</v>
      </c>
      <c r="C277" s="79">
        <v>548947.46</v>
      </c>
      <c r="D277" s="79">
        <v>798369.79</v>
      </c>
      <c r="E277" s="79">
        <v>548787.67</v>
      </c>
      <c r="F277" s="79">
        <v>798210</v>
      </c>
      <c r="G277" s="79">
        <v>159.79</v>
      </c>
    </row>
    <row r="278" spans="1:7" ht="21.75">
      <c r="A278" s="77" t="s">
        <v>41</v>
      </c>
      <c r="B278" s="78">
        <v>445</v>
      </c>
      <c r="C278" s="79">
        <v>3163703</v>
      </c>
      <c r="D278" s="79">
        <v>4323462.6</v>
      </c>
      <c r="E278" s="79">
        <v>3162383</v>
      </c>
      <c r="F278" s="79">
        <v>4320222.6</v>
      </c>
      <c r="G278" s="83">
        <v>3240</v>
      </c>
    </row>
    <row r="279" spans="1:7" ht="21.75">
      <c r="A279" s="110" t="s">
        <v>44</v>
      </c>
      <c r="B279" s="85">
        <f>SUM(B276:B278)</f>
        <v>1563</v>
      </c>
      <c r="C279" s="86">
        <f>SUM(C276:C278)</f>
        <v>17725571.03</v>
      </c>
      <c r="D279" s="86">
        <f>SUM(D276:D278)</f>
        <v>32828834.42</v>
      </c>
      <c r="E279" s="86">
        <f>SUM(E276:E278)</f>
        <v>17596989.189999998</v>
      </c>
      <c r="F279" s="86">
        <f>SUM(F276:F278)</f>
        <v>32913932.58</v>
      </c>
      <c r="G279" s="94">
        <f>SUM(G252:G278)</f>
        <v>194241.84</v>
      </c>
    </row>
    <row r="280" spans="1:7" ht="21.75">
      <c r="A280" s="87" t="s">
        <v>109</v>
      </c>
      <c r="B280" s="88"/>
      <c r="C280" s="89"/>
      <c r="D280" s="89"/>
      <c r="E280" s="89"/>
      <c r="F280" s="89"/>
      <c r="G280" s="89"/>
    </row>
    <row r="281" spans="1:7" ht="21.75">
      <c r="A281" s="90" t="s">
        <v>81</v>
      </c>
      <c r="B281" s="78"/>
      <c r="C281" s="79"/>
      <c r="D281" s="79"/>
      <c r="E281" s="79"/>
      <c r="F281" s="79"/>
      <c r="G281" s="79"/>
    </row>
    <row r="282" spans="1:7" ht="21.75">
      <c r="A282" s="77" t="s">
        <v>110</v>
      </c>
      <c r="B282" s="78"/>
      <c r="C282" s="79"/>
      <c r="D282" s="79"/>
      <c r="E282" s="79"/>
      <c r="F282" s="79"/>
      <c r="G282" s="79"/>
    </row>
    <row r="283" spans="1:7" ht="21.75">
      <c r="A283" s="77" t="s">
        <v>45</v>
      </c>
      <c r="B283" s="80">
        <v>1796</v>
      </c>
      <c r="C283" s="79">
        <v>635960</v>
      </c>
      <c r="D283" s="79">
        <v>2568370</v>
      </c>
      <c r="E283" s="79">
        <v>635960</v>
      </c>
      <c r="F283" s="79">
        <v>2568370</v>
      </c>
      <c r="G283" s="79"/>
    </row>
    <row r="284" spans="1:7" ht="21.75">
      <c r="A284" s="77" t="s">
        <v>46</v>
      </c>
      <c r="B284" s="78">
        <v>152</v>
      </c>
      <c r="C284" s="79">
        <v>43750</v>
      </c>
      <c r="D284" s="79">
        <v>222250</v>
      </c>
      <c r="E284" s="79">
        <v>43750</v>
      </c>
      <c r="F284" s="79">
        <v>222250</v>
      </c>
      <c r="G284" s="79"/>
    </row>
    <row r="285" spans="1:7" ht="21.75">
      <c r="A285" s="77" t="s">
        <v>99</v>
      </c>
      <c r="B285" s="78"/>
      <c r="C285" s="79"/>
      <c r="D285" s="79"/>
      <c r="E285" s="79"/>
      <c r="F285" s="79"/>
      <c r="G285" s="79"/>
    </row>
    <row r="286" spans="1:7" ht="21.75">
      <c r="A286" s="77" t="s">
        <v>100</v>
      </c>
      <c r="B286" s="78">
        <v>4</v>
      </c>
      <c r="C286" s="79">
        <v>6750</v>
      </c>
      <c r="D286" s="79">
        <v>140250</v>
      </c>
      <c r="E286" s="79">
        <v>6750</v>
      </c>
      <c r="F286" s="79">
        <v>140250</v>
      </c>
      <c r="G286" s="79"/>
    </row>
    <row r="287" spans="1:7" ht="21.75">
      <c r="A287" s="77" t="s">
        <v>107</v>
      </c>
      <c r="B287" s="78">
        <v>7</v>
      </c>
      <c r="C287" s="79">
        <v>2812</v>
      </c>
      <c r="D287" s="79">
        <v>21110.75</v>
      </c>
      <c r="E287" s="79">
        <v>2812</v>
      </c>
      <c r="F287" s="79">
        <v>21110.75</v>
      </c>
      <c r="G287" s="79"/>
    </row>
    <row r="288" spans="1:7" ht="21.75">
      <c r="A288" s="77" t="s">
        <v>48</v>
      </c>
      <c r="B288" s="78"/>
      <c r="C288" s="79"/>
      <c r="D288" s="79"/>
      <c r="E288" s="79"/>
      <c r="F288" s="79"/>
      <c r="G288" s="79"/>
    </row>
    <row r="289" spans="1:7" ht="21.75">
      <c r="A289" s="77" t="s">
        <v>49</v>
      </c>
      <c r="B289" s="80">
        <v>1337</v>
      </c>
      <c r="C289" s="79">
        <v>34850</v>
      </c>
      <c r="D289" s="79">
        <v>183600</v>
      </c>
      <c r="E289" s="79">
        <v>34850</v>
      </c>
      <c r="F289" s="79">
        <v>183600</v>
      </c>
      <c r="G289" s="79"/>
    </row>
    <row r="290" spans="1:7" ht="21.75">
      <c r="A290" s="77" t="s">
        <v>116</v>
      </c>
      <c r="B290" s="78">
        <v>29</v>
      </c>
      <c r="C290" s="79">
        <v>990</v>
      </c>
      <c r="D290" s="79">
        <v>4580</v>
      </c>
      <c r="E290" s="79">
        <v>950</v>
      </c>
      <c r="F290" s="79">
        <v>4540</v>
      </c>
      <c r="G290" s="79">
        <v>40</v>
      </c>
    </row>
    <row r="291" spans="1:7" ht="21.75">
      <c r="A291" s="77" t="s">
        <v>111</v>
      </c>
      <c r="B291" s="78"/>
      <c r="C291" s="79"/>
      <c r="D291" s="79"/>
      <c r="E291" s="79"/>
      <c r="F291" s="79"/>
      <c r="G291" s="79"/>
    </row>
    <row r="292" spans="1:7" ht="21.75">
      <c r="A292" s="77" t="s">
        <v>50</v>
      </c>
      <c r="B292" s="78"/>
      <c r="C292" s="79"/>
      <c r="D292" s="79"/>
      <c r="E292" s="79"/>
      <c r="F292" s="79"/>
      <c r="G292" s="79"/>
    </row>
    <row r="293" spans="1:7" ht="21.75">
      <c r="A293" s="77" t="s">
        <v>51</v>
      </c>
      <c r="B293" s="78">
        <v>26</v>
      </c>
      <c r="C293" s="79">
        <v>48500</v>
      </c>
      <c r="D293" s="79">
        <v>652679</v>
      </c>
      <c r="E293" s="79">
        <v>51500</v>
      </c>
      <c r="F293" s="79">
        <v>652679</v>
      </c>
      <c r="G293" s="79"/>
    </row>
    <row r="294" spans="1:7" ht="21.75">
      <c r="A294" s="77" t="s">
        <v>52</v>
      </c>
      <c r="B294" s="78"/>
      <c r="C294" s="79"/>
      <c r="D294" s="79"/>
      <c r="E294" s="79"/>
      <c r="F294" s="79"/>
      <c r="G294" s="79"/>
    </row>
    <row r="295" spans="1:7" ht="21.75">
      <c r="A295" s="77" t="s">
        <v>53</v>
      </c>
      <c r="B295" s="78">
        <v>3</v>
      </c>
      <c r="C295" s="79">
        <v>7000</v>
      </c>
      <c r="D295" s="79">
        <v>102140</v>
      </c>
      <c r="E295" s="79">
        <v>7000</v>
      </c>
      <c r="F295" s="79">
        <v>102140</v>
      </c>
      <c r="G295" s="79"/>
    </row>
    <row r="296" spans="1:7" ht="21.75">
      <c r="A296" s="77" t="s">
        <v>91</v>
      </c>
      <c r="B296" s="78"/>
      <c r="C296" s="79"/>
      <c r="D296" s="79"/>
      <c r="E296" s="79"/>
      <c r="F296" s="79"/>
      <c r="G296" s="79"/>
    </row>
    <row r="297" spans="1:7" ht="21.75">
      <c r="A297" s="77" t="s">
        <v>92</v>
      </c>
      <c r="B297" s="78">
        <v>9</v>
      </c>
      <c r="C297" s="79">
        <v>4000</v>
      </c>
      <c r="D297" s="79">
        <v>48809</v>
      </c>
      <c r="E297" s="79">
        <v>4000</v>
      </c>
      <c r="F297" s="79">
        <v>48809</v>
      </c>
      <c r="G297" s="79"/>
    </row>
    <row r="298" spans="1:7" ht="21.75">
      <c r="A298" s="77" t="s">
        <v>54</v>
      </c>
      <c r="B298" s="78">
        <v>19</v>
      </c>
      <c r="C298" s="79">
        <v>340</v>
      </c>
      <c r="D298" s="79">
        <v>1505</v>
      </c>
      <c r="E298" s="79">
        <v>340</v>
      </c>
      <c r="F298" s="79">
        <v>1505</v>
      </c>
      <c r="G298" s="79"/>
    </row>
    <row r="299" spans="1:7" ht="21.75">
      <c r="A299" s="77" t="s">
        <v>86</v>
      </c>
      <c r="B299" s="78">
        <v>5</v>
      </c>
      <c r="C299" s="91">
        <v>500</v>
      </c>
      <c r="D299" s="79">
        <v>60700</v>
      </c>
      <c r="E299" s="91">
        <v>500</v>
      </c>
      <c r="F299" s="79">
        <v>60700</v>
      </c>
      <c r="G299" s="79"/>
    </row>
    <row r="300" spans="1:7" ht="21.75">
      <c r="A300" s="77" t="s">
        <v>87</v>
      </c>
      <c r="B300" s="78">
        <v>1</v>
      </c>
      <c r="C300" s="91">
        <v>2000</v>
      </c>
      <c r="D300" s="79">
        <v>12000</v>
      </c>
      <c r="E300" s="91">
        <v>2000</v>
      </c>
      <c r="F300" s="79">
        <v>12000</v>
      </c>
      <c r="G300" s="79"/>
    </row>
    <row r="301" spans="1:7" ht="21.75">
      <c r="A301" s="77" t="s">
        <v>88</v>
      </c>
      <c r="B301" s="78"/>
      <c r="C301" s="79">
        <v>0</v>
      </c>
      <c r="D301" s="79">
        <v>0</v>
      </c>
      <c r="E301" s="79">
        <v>0</v>
      </c>
      <c r="F301" s="79">
        <v>0</v>
      </c>
      <c r="G301" s="79"/>
    </row>
    <row r="302" spans="1:7" ht="21.75">
      <c r="A302" s="77" t="s">
        <v>112</v>
      </c>
      <c r="B302" s="78"/>
      <c r="C302" s="79"/>
      <c r="D302" s="79"/>
      <c r="E302" s="79"/>
      <c r="F302" s="79"/>
      <c r="G302" s="79"/>
    </row>
    <row r="303" spans="1:7" ht="21.75">
      <c r="A303" s="77" t="s">
        <v>55</v>
      </c>
      <c r="B303" s="78">
        <v>690</v>
      </c>
      <c r="C303" s="79">
        <v>169464</v>
      </c>
      <c r="D303" s="79">
        <v>812174</v>
      </c>
      <c r="E303" s="79">
        <v>119264</v>
      </c>
      <c r="F303" s="79">
        <v>761974</v>
      </c>
      <c r="G303" s="79">
        <v>50200</v>
      </c>
    </row>
    <row r="304" spans="1:7" ht="21.75">
      <c r="A304" s="77" t="s">
        <v>113</v>
      </c>
      <c r="B304" s="78"/>
      <c r="C304" s="79"/>
      <c r="D304" s="79"/>
      <c r="E304" s="79"/>
      <c r="F304" s="79"/>
      <c r="G304" s="79"/>
    </row>
    <row r="305" spans="1:7" ht="21.75">
      <c r="A305" s="77" t="s">
        <v>56</v>
      </c>
      <c r="B305" s="80">
        <v>592</v>
      </c>
      <c r="C305" s="79">
        <v>13010</v>
      </c>
      <c r="D305" s="79">
        <v>67730</v>
      </c>
      <c r="E305" s="79">
        <v>13010</v>
      </c>
      <c r="F305" s="79">
        <v>67730</v>
      </c>
      <c r="G305" s="79"/>
    </row>
    <row r="306" spans="1:7" ht="21.75">
      <c r="A306" s="77" t="s">
        <v>195</v>
      </c>
      <c r="B306" s="80"/>
      <c r="C306" s="79">
        <v>0</v>
      </c>
      <c r="D306" s="79">
        <v>2900</v>
      </c>
      <c r="E306" s="79">
        <v>0</v>
      </c>
      <c r="F306" s="79">
        <v>2900</v>
      </c>
      <c r="G306" s="79"/>
    </row>
    <row r="307" spans="1:7" ht="21.75">
      <c r="A307" s="77" t="s">
        <v>196</v>
      </c>
      <c r="B307" s="78"/>
      <c r="C307" s="91">
        <v>0</v>
      </c>
      <c r="D307" s="91">
        <v>420</v>
      </c>
      <c r="E307" s="91">
        <v>0</v>
      </c>
      <c r="F307" s="91">
        <v>420</v>
      </c>
      <c r="G307" s="79"/>
    </row>
    <row r="308" spans="1:7" ht="21.75">
      <c r="A308" s="77" t="s">
        <v>198</v>
      </c>
      <c r="B308" s="78"/>
      <c r="C308" s="79">
        <v>0</v>
      </c>
      <c r="D308" s="79">
        <v>9300</v>
      </c>
      <c r="E308" s="79">
        <v>0</v>
      </c>
      <c r="F308" s="79">
        <v>9300</v>
      </c>
      <c r="G308" s="79"/>
    </row>
    <row r="309" spans="1:7" ht="21.75">
      <c r="A309" s="77" t="s">
        <v>197</v>
      </c>
      <c r="B309" s="72">
        <v>6</v>
      </c>
      <c r="C309" s="94">
        <v>13200</v>
      </c>
      <c r="D309" s="94">
        <v>50700</v>
      </c>
      <c r="E309" s="94">
        <v>13200</v>
      </c>
      <c r="F309" s="94">
        <v>50700</v>
      </c>
      <c r="G309" s="94"/>
    </row>
    <row r="310" spans="1:11" ht="21.75">
      <c r="A310" s="54" t="s">
        <v>90</v>
      </c>
      <c r="B310" s="93">
        <f aca="true" t="shared" si="4" ref="B310:G310">SUM(B283:B309)</f>
        <v>4676</v>
      </c>
      <c r="C310" s="73">
        <f t="shared" si="4"/>
        <v>983126</v>
      </c>
      <c r="D310" s="73">
        <f t="shared" si="4"/>
        <v>4961217.75</v>
      </c>
      <c r="E310" s="94">
        <f t="shared" si="4"/>
        <v>935886</v>
      </c>
      <c r="F310" s="94">
        <f t="shared" si="4"/>
        <v>4910977.75</v>
      </c>
      <c r="G310" s="94">
        <f t="shared" si="4"/>
        <v>50240</v>
      </c>
      <c r="K310" s="124"/>
    </row>
    <row r="311" spans="1:7" ht="21.75">
      <c r="A311" s="147" t="s">
        <v>70</v>
      </c>
      <c r="B311" s="147"/>
      <c r="C311" s="147"/>
      <c r="D311" s="147"/>
      <c r="E311" s="147"/>
      <c r="F311" s="147"/>
      <c r="G311" s="147"/>
    </row>
    <row r="312" spans="1:7" ht="21.75">
      <c r="A312" s="98"/>
      <c r="B312" s="99"/>
      <c r="C312" s="100"/>
      <c r="D312" s="100"/>
      <c r="E312" s="100"/>
      <c r="F312" s="100"/>
      <c r="G312" s="101"/>
    </row>
    <row r="313" spans="1:7" ht="21.75">
      <c r="A313" s="68"/>
      <c r="B313" s="69" t="s">
        <v>78</v>
      </c>
      <c r="C313" s="146" t="s">
        <v>31</v>
      </c>
      <c r="D313" s="146"/>
      <c r="E313" s="146" t="s">
        <v>32</v>
      </c>
      <c r="F313" s="146"/>
      <c r="G313" s="102" t="s">
        <v>33</v>
      </c>
    </row>
    <row r="314" spans="1:7" ht="21.75">
      <c r="A314" s="72" t="s">
        <v>35</v>
      </c>
      <c r="B314" s="72" t="s">
        <v>79</v>
      </c>
      <c r="C314" s="73" t="s">
        <v>9</v>
      </c>
      <c r="D314" s="73" t="s">
        <v>36</v>
      </c>
      <c r="E314" s="73" t="s">
        <v>9</v>
      </c>
      <c r="F314" s="73" t="s">
        <v>36</v>
      </c>
      <c r="G314" s="73" t="s">
        <v>34</v>
      </c>
    </row>
    <row r="315" spans="1:7" ht="21.75">
      <c r="A315" s="74" t="s">
        <v>114</v>
      </c>
      <c r="B315" s="75"/>
      <c r="C315" s="76"/>
      <c r="D315" s="76"/>
      <c r="E315" s="76"/>
      <c r="F315" s="76"/>
      <c r="G315" s="76"/>
    </row>
    <row r="316" spans="1:7" ht="21.75">
      <c r="A316" s="77" t="s">
        <v>82</v>
      </c>
      <c r="B316" s="78">
        <v>6</v>
      </c>
      <c r="C316" s="79">
        <v>87682.6</v>
      </c>
      <c r="D316" s="79">
        <v>386360.6</v>
      </c>
      <c r="E316" s="79">
        <v>87682.6</v>
      </c>
      <c r="F316" s="79">
        <v>386360.6</v>
      </c>
      <c r="G316" s="79"/>
    </row>
    <row r="317" spans="1:7" ht="21.75">
      <c r="A317" s="77" t="s">
        <v>59</v>
      </c>
      <c r="B317" s="78"/>
      <c r="C317" s="91"/>
      <c r="D317" s="91"/>
      <c r="E317" s="91"/>
      <c r="F317" s="91"/>
      <c r="G317" s="79"/>
    </row>
    <row r="318" spans="1:7" ht="21.75">
      <c r="A318" s="87" t="s">
        <v>60</v>
      </c>
      <c r="B318" s="88"/>
      <c r="C318" s="89">
        <v>0</v>
      </c>
      <c r="D318" s="89">
        <v>147246.43</v>
      </c>
      <c r="E318" s="89">
        <v>0</v>
      </c>
      <c r="F318" s="89">
        <v>147246.43</v>
      </c>
      <c r="G318" s="89"/>
    </row>
    <row r="319" spans="1:7" ht="21.75">
      <c r="A319" s="110" t="s">
        <v>61</v>
      </c>
      <c r="B319" s="106">
        <f>SUM(B311:B318)</f>
        <v>6</v>
      </c>
      <c r="C319" s="86">
        <f>SUM(C316:C318)</f>
        <v>87682.6</v>
      </c>
      <c r="D319" s="86">
        <f>SUM(D316:D318)</f>
        <v>533607.03</v>
      </c>
      <c r="E319" s="86">
        <f>SUM(E316:E318)</f>
        <v>87682.6</v>
      </c>
      <c r="F319" s="86">
        <f>SUM(F316:F318)</f>
        <v>533607.03</v>
      </c>
      <c r="G319" s="86"/>
    </row>
    <row r="320" spans="1:7" ht="21.75">
      <c r="A320" s="87" t="s">
        <v>115</v>
      </c>
      <c r="B320" s="88"/>
      <c r="C320" s="89"/>
      <c r="D320" s="89"/>
      <c r="E320" s="89"/>
      <c r="F320" s="89"/>
      <c r="G320" s="89"/>
    </row>
    <row r="321" spans="1:7" ht="21.75">
      <c r="A321" s="107" t="s">
        <v>62</v>
      </c>
      <c r="B321" s="108">
        <v>23</v>
      </c>
      <c r="C321" s="109">
        <v>24760</v>
      </c>
      <c r="D321" s="109">
        <v>1019499</v>
      </c>
      <c r="E321" s="109">
        <v>24760</v>
      </c>
      <c r="F321" s="91">
        <v>1019499</v>
      </c>
      <c r="G321" s="79"/>
    </row>
    <row r="322" spans="1:7" ht="21.75">
      <c r="A322" s="77" t="s">
        <v>63</v>
      </c>
      <c r="B322" s="122"/>
      <c r="C322" s="109">
        <v>0</v>
      </c>
      <c r="D322" s="109">
        <v>399200</v>
      </c>
      <c r="E322" s="109">
        <v>0</v>
      </c>
      <c r="F322" s="91">
        <v>399200</v>
      </c>
      <c r="G322" s="79"/>
    </row>
    <row r="323" spans="1:7" ht="21.75">
      <c r="A323" s="77" t="s">
        <v>101</v>
      </c>
      <c r="B323" s="78">
        <v>186</v>
      </c>
      <c r="C323" s="79">
        <v>81705.07</v>
      </c>
      <c r="D323" s="79">
        <v>369422.24</v>
      </c>
      <c r="E323" s="79">
        <v>81705.07</v>
      </c>
      <c r="F323" s="79">
        <v>369422.24</v>
      </c>
      <c r="G323" s="79"/>
    </row>
    <row r="324" spans="1:7" ht="21.75">
      <c r="A324" s="77" t="s">
        <v>227</v>
      </c>
      <c r="B324" s="72"/>
      <c r="C324" s="94">
        <v>0</v>
      </c>
      <c r="D324" s="94">
        <v>82008.02</v>
      </c>
      <c r="E324" s="94">
        <v>0</v>
      </c>
      <c r="F324" s="94">
        <v>82008.02</v>
      </c>
      <c r="G324" s="94"/>
    </row>
    <row r="325" spans="1:7" ht="21.75">
      <c r="A325" s="110" t="s">
        <v>66</v>
      </c>
      <c r="B325" s="72">
        <f>SUM(B321:B324)</f>
        <v>209</v>
      </c>
      <c r="C325" s="94">
        <f>SUM(C320:C324)</f>
        <v>106465.07</v>
      </c>
      <c r="D325" s="94">
        <f>SUM(D320:D324)</f>
        <v>1870129.26</v>
      </c>
      <c r="E325" s="94">
        <f>SUM(E320:E324)</f>
        <v>106465.07</v>
      </c>
      <c r="F325" s="94">
        <f>SUM(F320:F324)</f>
        <v>1870129.26</v>
      </c>
      <c r="G325" s="94"/>
    </row>
    <row r="326" spans="1:7" ht="21.75">
      <c r="A326" s="110" t="s">
        <v>67</v>
      </c>
      <c r="B326" s="111">
        <f aca="true" t="shared" si="5" ref="B326:G326">SUM(B279+B310+B319+B325)</f>
        <v>6454</v>
      </c>
      <c r="C326" s="70">
        <f t="shared" si="5"/>
        <v>18902844.700000003</v>
      </c>
      <c r="D326" s="70">
        <f t="shared" si="5"/>
        <v>40193788.46</v>
      </c>
      <c r="E326" s="70">
        <f t="shared" si="5"/>
        <v>18727022.86</v>
      </c>
      <c r="F326" s="70">
        <f t="shared" si="5"/>
        <v>40228646.62</v>
      </c>
      <c r="G326" s="70">
        <f t="shared" si="5"/>
        <v>244481.84</v>
      </c>
    </row>
    <row r="327" spans="1:7" ht="21.75">
      <c r="A327" s="110" t="s">
        <v>174</v>
      </c>
      <c r="B327" s="106"/>
      <c r="C327" s="86">
        <v>27448.63</v>
      </c>
      <c r="D327" s="86">
        <v>39920.87</v>
      </c>
      <c r="E327" s="86">
        <v>27448.63</v>
      </c>
      <c r="F327" s="86">
        <v>39920.87</v>
      </c>
      <c r="G327" s="86"/>
    </row>
    <row r="328" spans="1:7" ht="22.5" thickBot="1">
      <c r="A328" s="112" t="s">
        <v>69</v>
      </c>
      <c r="B328" s="113">
        <f>+B326</f>
        <v>6454</v>
      </c>
      <c r="C328" s="114">
        <f>C326-C327</f>
        <v>18875396.070000004</v>
      </c>
      <c r="D328" s="114">
        <f>D326-D327</f>
        <v>40153867.59</v>
      </c>
      <c r="E328" s="114">
        <f>+E326-E327</f>
        <v>18699574.23</v>
      </c>
      <c r="F328" s="114">
        <f>+F326-F327</f>
        <v>40188725.75</v>
      </c>
      <c r="G328" s="114">
        <f>+G326-G327</f>
        <v>244481.84</v>
      </c>
    </row>
    <row r="329" spans="1:7" ht="22.5" thickTop="1">
      <c r="A329" s="95"/>
      <c r="B329" s="115"/>
      <c r="C329" s="97"/>
      <c r="D329" s="97"/>
      <c r="E329" s="97"/>
      <c r="F329" s="97"/>
      <c r="G329" s="97"/>
    </row>
    <row r="330" spans="1:7" ht="21.75">
      <c r="A330" s="95"/>
      <c r="B330" s="115"/>
      <c r="C330" s="97"/>
      <c r="D330" s="97"/>
      <c r="E330" s="97"/>
      <c r="F330" s="97"/>
      <c r="G330" s="97"/>
    </row>
    <row r="331" spans="1:7" ht="21.75">
      <c r="A331" s="95"/>
      <c r="B331" s="115"/>
      <c r="C331" s="97"/>
      <c r="D331" s="97" t="s">
        <v>12</v>
      </c>
      <c r="E331" s="97"/>
      <c r="F331" s="97"/>
      <c r="G331" s="97"/>
    </row>
    <row r="332" spans="1:7" ht="21.75">
      <c r="A332" s="64" t="s">
        <v>239</v>
      </c>
      <c r="B332" s="66"/>
      <c r="C332" s="67"/>
      <c r="D332" s="97" t="s">
        <v>13</v>
      </c>
      <c r="E332" s="97"/>
      <c r="F332" s="97"/>
      <c r="G332" s="97"/>
    </row>
    <row r="333" spans="1:7" ht="21.75">
      <c r="A333" s="64" t="s">
        <v>240</v>
      </c>
      <c r="B333" s="66"/>
      <c r="C333" s="67"/>
      <c r="D333" s="97" t="s">
        <v>11</v>
      </c>
      <c r="E333" s="97"/>
      <c r="F333" s="97"/>
      <c r="G333" s="97"/>
    </row>
    <row r="334" spans="1:7" ht="21.75">
      <c r="A334" s="64" t="s">
        <v>241</v>
      </c>
      <c r="B334" s="66"/>
      <c r="C334" s="67"/>
      <c r="D334" s="97" t="s">
        <v>10</v>
      </c>
      <c r="E334" s="97"/>
      <c r="F334" s="97"/>
      <c r="G334" s="97"/>
    </row>
    <row r="335" spans="1:7" ht="21.75">
      <c r="A335" s="64" t="s">
        <v>242</v>
      </c>
      <c r="B335" s="115"/>
      <c r="C335" s="97"/>
      <c r="D335" s="97"/>
      <c r="E335" s="97"/>
      <c r="F335" s="97"/>
      <c r="G335" s="97"/>
    </row>
    <row r="336" spans="1:7" ht="23.25">
      <c r="A336" s="145" t="s">
        <v>58</v>
      </c>
      <c r="B336" s="145"/>
      <c r="C336" s="145"/>
      <c r="D336" s="145"/>
      <c r="E336" s="145"/>
      <c r="F336" s="145"/>
      <c r="G336" s="145"/>
    </row>
    <row r="337" spans="1:7" ht="23.25">
      <c r="A337" s="145" t="s">
        <v>243</v>
      </c>
      <c r="B337" s="145"/>
      <c r="C337" s="145"/>
      <c r="D337" s="145"/>
      <c r="E337" s="145"/>
      <c r="F337" s="145"/>
      <c r="G337" s="145"/>
    </row>
    <row r="338" spans="1:7" ht="21">
      <c r="A338" s="3"/>
      <c r="B338" s="18"/>
      <c r="C338" s="4"/>
      <c r="D338" s="4"/>
      <c r="E338" s="4"/>
      <c r="F338" s="4"/>
      <c r="G338" s="4"/>
    </row>
    <row r="339" spans="1:7" ht="21.75">
      <c r="A339" s="68"/>
      <c r="B339" s="69" t="s">
        <v>78</v>
      </c>
      <c r="C339" s="146" t="s">
        <v>31</v>
      </c>
      <c r="D339" s="146"/>
      <c r="E339" s="146" t="s">
        <v>32</v>
      </c>
      <c r="F339" s="146"/>
      <c r="G339" s="71" t="s">
        <v>33</v>
      </c>
    </row>
    <row r="340" spans="1:7" ht="21.75">
      <c r="A340" s="72" t="s">
        <v>35</v>
      </c>
      <c r="B340" s="72" t="s">
        <v>79</v>
      </c>
      <c r="C340" s="73" t="s">
        <v>9</v>
      </c>
      <c r="D340" s="73" t="s">
        <v>36</v>
      </c>
      <c r="E340" s="73" t="s">
        <v>9</v>
      </c>
      <c r="F340" s="73" t="s">
        <v>36</v>
      </c>
      <c r="G340" s="73" t="s">
        <v>34</v>
      </c>
    </row>
    <row r="341" spans="1:7" ht="21.75">
      <c r="A341" s="74" t="s">
        <v>108</v>
      </c>
      <c r="B341" s="75"/>
      <c r="C341" s="76"/>
      <c r="D341" s="76"/>
      <c r="E341" s="76"/>
      <c r="F341" s="76"/>
      <c r="G341" s="76"/>
    </row>
    <row r="342" spans="1:7" ht="21.75">
      <c r="A342" s="77" t="s">
        <v>37</v>
      </c>
      <c r="B342" s="78">
        <v>563</v>
      </c>
      <c r="C342" s="79">
        <v>29368702.33</v>
      </c>
      <c r="D342" s="79">
        <v>57075704.36</v>
      </c>
      <c r="E342" s="79">
        <v>29553504.38</v>
      </c>
      <c r="F342" s="79">
        <v>57349004.36</v>
      </c>
      <c r="G342" s="79">
        <v>50100</v>
      </c>
    </row>
    <row r="343" spans="1:7" ht="21.75">
      <c r="A343" s="77" t="s">
        <v>39</v>
      </c>
      <c r="B343" s="80">
        <v>525</v>
      </c>
      <c r="C343" s="79">
        <v>237853.29</v>
      </c>
      <c r="D343" s="79">
        <v>1036223.08</v>
      </c>
      <c r="E343" s="79">
        <v>237512.44</v>
      </c>
      <c r="F343" s="79">
        <v>1035722.44</v>
      </c>
      <c r="G343" s="79">
        <v>500.64</v>
      </c>
    </row>
    <row r="344" spans="1:7" ht="21.75">
      <c r="A344" s="77" t="s">
        <v>41</v>
      </c>
      <c r="B344" s="78">
        <v>683</v>
      </c>
      <c r="C344" s="79">
        <v>3593788.8</v>
      </c>
      <c r="D344" s="79">
        <v>7917251.4</v>
      </c>
      <c r="E344" s="79">
        <v>3516533.8</v>
      </c>
      <c r="F344" s="79">
        <v>7836756.4</v>
      </c>
      <c r="G344" s="83">
        <v>80495</v>
      </c>
    </row>
    <row r="345" spans="1:7" ht="21.75">
      <c r="A345" s="110" t="s">
        <v>44</v>
      </c>
      <c r="B345" s="85">
        <f>SUM(B342:B344)</f>
        <v>1771</v>
      </c>
      <c r="C345" s="86">
        <f>SUM(C342:C344)</f>
        <v>33200344.419999998</v>
      </c>
      <c r="D345" s="86">
        <f>SUM(D342:D344)</f>
        <v>66029178.839999996</v>
      </c>
      <c r="E345" s="86">
        <f>SUM(E342:E344)</f>
        <v>33307550.62</v>
      </c>
      <c r="F345" s="86">
        <f>SUM(F342:F344)</f>
        <v>66221483.199999996</v>
      </c>
      <c r="G345" s="94">
        <f>SUM(G320:G344)</f>
        <v>620059.32</v>
      </c>
    </row>
    <row r="346" spans="1:7" ht="21.75">
      <c r="A346" s="87" t="s">
        <v>109</v>
      </c>
      <c r="B346" s="88"/>
      <c r="C346" s="89"/>
      <c r="D346" s="89"/>
      <c r="E346" s="89"/>
      <c r="F346" s="89"/>
      <c r="G346" s="89"/>
    </row>
    <row r="347" spans="1:7" ht="21.75">
      <c r="A347" s="90" t="s">
        <v>81</v>
      </c>
      <c r="B347" s="78"/>
      <c r="C347" s="79"/>
      <c r="D347" s="79"/>
      <c r="E347" s="79"/>
      <c r="F347" s="79"/>
      <c r="G347" s="79"/>
    </row>
    <row r="348" spans="1:7" ht="21.75">
      <c r="A348" s="77" t="s">
        <v>110</v>
      </c>
      <c r="B348" s="78"/>
      <c r="C348" s="79"/>
      <c r="D348" s="79"/>
      <c r="E348" s="79"/>
      <c r="F348" s="79"/>
      <c r="G348" s="79"/>
    </row>
    <row r="349" spans="1:7" ht="21.75">
      <c r="A349" s="77" t="s">
        <v>45</v>
      </c>
      <c r="B349" s="80">
        <v>1371</v>
      </c>
      <c r="C349" s="79">
        <v>542580</v>
      </c>
      <c r="D349" s="79">
        <v>3110950</v>
      </c>
      <c r="E349" s="79">
        <v>542580</v>
      </c>
      <c r="F349" s="79">
        <v>3110950</v>
      </c>
      <c r="G349" s="79"/>
    </row>
    <row r="350" spans="1:7" ht="21.75">
      <c r="A350" s="77" t="s">
        <v>46</v>
      </c>
      <c r="B350" s="78">
        <v>137</v>
      </c>
      <c r="C350" s="79">
        <v>43500</v>
      </c>
      <c r="D350" s="79">
        <v>265750</v>
      </c>
      <c r="E350" s="79">
        <v>43500</v>
      </c>
      <c r="F350" s="79">
        <v>265750</v>
      </c>
      <c r="G350" s="79"/>
    </row>
    <row r="351" spans="1:7" ht="21.75">
      <c r="A351" s="77" t="s">
        <v>99</v>
      </c>
      <c r="B351" s="78"/>
      <c r="C351" s="79"/>
      <c r="D351" s="79"/>
      <c r="E351" s="79"/>
      <c r="F351" s="79"/>
      <c r="G351" s="79"/>
    </row>
    <row r="352" spans="1:7" ht="21.75">
      <c r="A352" s="77" t="s">
        <v>100</v>
      </c>
      <c r="B352" s="78">
        <v>3</v>
      </c>
      <c r="C352" s="79">
        <v>9000</v>
      </c>
      <c r="D352" s="79">
        <v>149250</v>
      </c>
      <c r="E352" s="79">
        <v>9000</v>
      </c>
      <c r="F352" s="79">
        <v>149250</v>
      </c>
      <c r="G352" s="79"/>
    </row>
    <row r="353" spans="1:7" ht="21.75">
      <c r="A353" s="77" t="s">
        <v>107</v>
      </c>
      <c r="B353" s="78">
        <v>2</v>
      </c>
      <c r="C353" s="79">
        <v>4801</v>
      </c>
      <c r="D353" s="79">
        <v>25911.75</v>
      </c>
      <c r="E353" s="79">
        <v>4801</v>
      </c>
      <c r="F353" s="79">
        <v>25911.75</v>
      </c>
      <c r="G353" s="79"/>
    </row>
    <row r="354" spans="1:7" ht="21.75">
      <c r="A354" s="77" t="s">
        <v>48</v>
      </c>
      <c r="B354" s="78"/>
      <c r="C354" s="79"/>
      <c r="D354" s="79"/>
      <c r="E354" s="79"/>
      <c r="F354" s="79"/>
      <c r="G354" s="79"/>
    </row>
    <row r="355" spans="1:7" ht="21.75">
      <c r="A355" s="77" t="s">
        <v>49</v>
      </c>
      <c r="B355" s="80">
        <v>1653</v>
      </c>
      <c r="C355" s="79">
        <v>45670</v>
      </c>
      <c r="D355" s="79">
        <v>229270</v>
      </c>
      <c r="E355" s="79">
        <v>45670</v>
      </c>
      <c r="F355" s="79">
        <v>229270</v>
      </c>
      <c r="G355" s="79"/>
    </row>
    <row r="356" spans="1:7" ht="21.75">
      <c r="A356" s="77" t="s">
        <v>116</v>
      </c>
      <c r="B356" s="78">
        <v>28</v>
      </c>
      <c r="C356" s="79">
        <v>1200</v>
      </c>
      <c r="D356" s="79">
        <v>5780</v>
      </c>
      <c r="E356" s="79">
        <v>1240</v>
      </c>
      <c r="F356" s="79">
        <v>5780</v>
      </c>
      <c r="G356" s="79"/>
    </row>
    <row r="357" spans="1:7" ht="21.75">
      <c r="A357" s="77" t="s">
        <v>111</v>
      </c>
      <c r="B357" s="78"/>
      <c r="C357" s="79"/>
      <c r="D357" s="79"/>
      <c r="E357" s="79"/>
      <c r="F357" s="79"/>
      <c r="G357" s="79"/>
    </row>
    <row r="358" spans="1:7" ht="21.75">
      <c r="A358" s="77" t="s">
        <v>50</v>
      </c>
      <c r="B358" s="78"/>
      <c r="C358" s="79"/>
      <c r="D358" s="79"/>
      <c r="E358" s="79"/>
      <c r="F358" s="79"/>
      <c r="G358" s="79"/>
    </row>
    <row r="359" spans="1:7" ht="21.75">
      <c r="A359" s="77" t="s">
        <v>51</v>
      </c>
      <c r="B359" s="78">
        <v>38</v>
      </c>
      <c r="C359" s="79">
        <v>104370</v>
      </c>
      <c r="D359" s="79">
        <v>757049</v>
      </c>
      <c r="E359" s="79">
        <v>104370</v>
      </c>
      <c r="F359" s="79">
        <v>757049</v>
      </c>
      <c r="G359" s="79"/>
    </row>
    <row r="360" spans="1:7" ht="21.75">
      <c r="A360" s="77" t="s">
        <v>52</v>
      </c>
      <c r="B360" s="78"/>
      <c r="C360" s="79"/>
      <c r="D360" s="79"/>
      <c r="E360" s="79"/>
      <c r="F360" s="79"/>
      <c r="G360" s="79"/>
    </row>
    <row r="361" spans="1:7" ht="21.75">
      <c r="A361" s="77" t="s">
        <v>53</v>
      </c>
      <c r="B361" s="78">
        <v>7</v>
      </c>
      <c r="C361" s="79">
        <v>15000</v>
      </c>
      <c r="D361" s="79">
        <v>117140</v>
      </c>
      <c r="E361" s="79">
        <v>15000</v>
      </c>
      <c r="F361" s="79">
        <v>117140</v>
      </c>
      <c r="G361" s="79"/>
    </row>
    <row r="362" spans="1:7" ht="21.75">
      <c r="A362" s="77" t="s">
        <v>91</v>
      </c>
      <c r="B362" s="78"/>
      <c r="C362" s="79"/>
      <c r="D362" s="79"/>
      <c r="E362" s="79"/>
      <c r="F362" s="79"/>
      <c r="G362" s="79"/>
    </row>
    <row r="363" spans="1:7" ht="21.75">
      <c r="A363" s="77" t="s">
        <v>92</v>
      </c>
      <c r="B363" s="78">
        <v>12</v>
      </c>
      <c r="C363" s="79">
        <v>6650</v>
      </c>
      <c r="D363" s="79">
        <v>55459</v>
      </c>
      <c r="E363" s="79">
        <v>6650</v>
      </c>
      <c r="F363" s="79">
        <v>55459</v>
      </c>
      <c r="G363" s="79"/>
    </row>
    <row r="364" spans="1:7" ht="21.75">
      <c r="A364" s="77" t="s">
        <v>54</v>
      </c>
      <c r="B364" s="78">
        <v>9</v>
      </c>
      <c r="C364" s="79">
        <v>190</v>
      </c>
      <c r="D364" s="79">
        <v>1695</v>
      </c>
      <c r="E364" s="79">
        <v>190</v>
      </c>
      <c r="F364" s="79">
        <v>1695</v>
      </c>
      <c r="G364" s="79"/>
    </row>
    <row r="365" spans="1:7" ht="21.75">
      <c r="A365" s="77" t="s">
        <v>86</v>
      </c>
      <c r="B365" s="78">
        <v>9</v>
      </c>
      <c r="C365" s="91">
        <v>900</v>
      </c>
      <c r="D365" s="79">
        <v>61600</v>
      </c>
      <c r="E365" s="91">
        <v>900</v>
      </c>
      <c r="F365" s="79">
        <v>61600</v>
      </c>
      <c r="G365" s="79"/>
    </row>
    <row r="366" spans="1:7" ht="21.75">
      <c r="A366" s="77" t="s">
        <v>87</v>
      </c>
      <c r="B366" s="78">
        <v>1</v>
      </c>
      <c r="C366" s="91">
        <v>2000</v>
      </c>
      <c r="D366" s="79">
        <v>14000</v>
      </c>
      <c r="E366" s="91">
        <v>2000</v>
      </c>
      <c r="F366" s="79">
        <v>14000</v>
      </c>
      <c r="G366" s="79"/>
    </row>
    <row r="367" spans="1:7" ht="21.75">
      <c r="A367" s="77" t="s">
        <v>88</v>
      </c>
      <c r="B367" s="78"/>
      <c r="C367" s="79">
        <v>0</v>
      </c>
      <c r="D367" s="79">
        <v>0</v>
      </c>
      <c r="E367" s="79">
        <v>0</v>
      </c>
      <c r="F367" s="79">
        <v>0</v>
      </c>
      <c r="G367" s="79"/>
    </row>
    <row r="368" spans="1:7" ht="21.75">
      <c r="A368" s="77" t="s">
        <v>112</v>
      </c>
      <c r="B368" s="78"/>
      <c r="C368" s="79"/>
      <c r="D368" s="79"/>
      <c r="E368" s="79"/>
      <c r="F368" s="79"/>
      <c r="G368" s="79"/>
    </row>
    <row r="369" spans="1:7" ht="21.75">
      <c r="A369" s="77" t="s">
        <v>55</v>
      </c>
      <c r="B369" s="78">
        <v>828</v>
      </c>
      <c r="C369" s="79">
        <v>203354</v>
      </c>
      <c r="D369" s="79">
        <v>1015528</v>
      </c>
      <c r="E369" s="79">
        <v>253554</v>
      </c>
      <c r="F369" s="79">
        <v>1015528</v>
      </c>
      <c r="G369" s="79"/>
    </row>
    <row r="370" spans="1:7" ht="21.75">
      <c r="A370" s="77" t="s">
        <v>113</v>
      </c>
      <c r="B370" s="78"/>
      <c r="C370" s="79"/>
      <c r="D370" s="79"/>
      <c r="E370" s="79"/>
      <c r="F370" s="79"/>
      <c r="G370" s="79"/>
    </row>
    <row r="371" spans="1:7" ht="21.75">
      <c r="A371" s="77" t="s">
        <v>56</v>
      </c>
      <c r="B371" s="80">
        <v>743</v>
      </c>
      <c r="C371" s="79">
        <v>15980</v>
      </c>
      <c r="D371" s="79">
        <v>83710</v>
      </c>
      <c r="E371" s="79">
        <v>15980</v>
      </c>
      <c r="F371" s="79">
        <v>83710</v>
      </c>
      <c r="G371" s="79"/>
    </row>
    <row r="372" spans="1:7" ht="21.75">
      <c r="A372" s="77" t="s">
        <v>195</v>
      </c>
      <c r="B372" s="80"/>
      <c r="C372" s="79">
        <v>0</v>
      </c>
      <c r="D372" s="79">
        <v>2900</v>
      </c>
      <c r="E372" s="79">
        <v>0</v>
      </c>
      <c r="F372" s="79">
        <v>2900</v>
      </c>
      <c r="G372" s="79"/>
    </row>
    <row r="373" spans="1:7" ht="21.75">
      <c r="A373" s="77" t="s">
        <v>196</v>
      </c>
      <c r="B373" s="78"/>
      <c r="C373" s="91">
        <v>0</v>
      </c>
      <c r="D373" s="91">
        <v>420</v>
      </c>
      <c r="E373" s="91">
        <v>0</v>
      </c>
      <c r="F373" s="91">
        <v>420</v>
      </c>
      <c r="G373" s="79"/>
    </row>
    <row r="374" spans="1:7" ht="21.75">
      <c r="A374" s="77" t="s">
        <v>198</v>
      </c>
      <c r="B374" s="78">
        <v>3</v>
      </c>
      <c r="C374" s="79">
        <v>6300</v>
      </c>
      <c r="D374" s="79">
        <v>15600</v>
      </c>
      <c r="E374" s="79">
        <v>6300</v>
      </c>
      <c r="F374" s="79">
        <v>15600</v>
      </c>
      <c r="G374" s="79"/>
    </row>
    <row r="375" spans="1:7" ht="21.75">
      <c r="A375" s="77" t="s">
        <v>197</v>
      </c>
      <c r="B375" s="72">
        <v>6</v>
      </c>
      <c r="C375" s="94">
        <v>15500</v>
      </c>
      <c r="D375" s="94">
        <v>66200</v>
      </c>
      <c r="E375" s="94">
        <v>15500</v>
      </c>
      <c r="F375" s="94">
        <v>66200</v>
      </c>
      <c r="G375" s="94"/>
    </row>
    <row r="376" spans="1:7" ht="21.75">
      <c r="A376" s="54" t="s">
        <v>90</v>
      </c>
      <c r="B376" s="93">
        <f>SUM(B349:B375)</f>
        <v>4850</v>
      </c>
      <c r="C376" s="73">
        <f>SUM(C349:C375)</f>
        <v>1016995</v>
      </c>
      <c r="D376" s="73">
        <f>SUM(D349:D375)</f>
        <v>5978212.75</v>
      </c>
      <c r="E376" s="94">
        <f>SUM(E349:E375)</f>
        <v>1067235</v>
      </c>
      <c r="F376" s="94">
        <f>SUM(F349:F375)</f>
        <v>5978212.75</v>
      </c>
      <c r="G376" s="94"/>
    </row>
    <row r="377" spans="1:7" ht="21.75">
      <c r="A377" s="147" t="s">
        <v>70</v>
      </c>
      <c r="B377" s="147"/>
      <c r="C377" s="147"/>
      <c r="D377" s="147"/>
      <c r="E377" s="147"/>
      <c r="F377" s="147"/>
      <c r="G377" s="147"/>
    </row>
    <row r="378" spans="1:7" ht="21.75">
      <c r="A378" s="98"/>
      <c r="B378" s="99"/>
      <c r="C378" s="100"/>
      <c r="D378" s="100"/>
      <c r="E378" s="100"/>
      <c r="F378" s="100"/>
      <c r="G378" s="101"/>
    </row>
    <row r="379" spans="1:7" ht="21.75">
      <c r="A379" s="68"/>
      <c r="B379" s="69" t="s">
        <v>78</v>
      </c>
      <c r="C379" s="146" t="s">
        <v>31</v>
      </c>
      <c r="D379" s="146"/>
      <c r="E379" s="146" t="s">
        <v>32</v>
      </c>
      <c r="F379" s="146"/>
      <c r="G379" s="102" t="s">
        <v>33</v>
      </c>
    </row>
    <row r="380" spans="1:7" ht="21.75">
      <c r="A380" s="72" t="s">
        <v>35</v>
      </c>
      <c r="B380" s="72" t="s">
        <v>79</v>
      </c>
      <c r="C380" s="73" t="s">
        <v>9</v>
      </c>
      <c r="D380" s="73" t="s">
        <v>36</v>
      </c>
      <c r="E380" s="73" t="s">
        <v>9</v>
      </c>
      <c r="F380" s="73" t="s">
        <v>36</v>
      </c>
      <c r="G380" s="73" t="s">
        <v>34</v>
      </c>
    </row>
    <row r="381" spans="1:7" ht="21.75">
      <c r="A381" s="74" t="s">
        <v>114</v>
      </c>
      <c r="B381" s="75"/>
      <c r="C381" s="76"/>
      <c r="D381" s="76"/>
      <c r="E381" s="76"/>
      <c r="F381" s="76"/>
      <c r="G381" s="76"/>
    </row>
    <row r="382" spans="1:7" ht="21.75">
      <c r="A382" s="77" t="s">
        <v>82</v>
      </c>
      <c r="B382" s="78">
        <v>6</v>
      </c>
      <c r="C382" s="79">
        <v>96358</v>
      </c>
      <c r="D382" s="79">
        <v>482718.6</v>
      </c>
      <c r="E382" s="79">
        <v>96358</v>
      </c>
      <c r="F382" s="79">
        <v>482718.6</v>
      </c>
      <c r="G382" s="79"/>
    </row>
    <row r="383" spans="1:7" ht="21.75">
      <c r="A383" s="77" t="s">
        <v>59</v>
      </c>
      <c r="B383" s="78"/>
      <c r="C383" s="91"/>
      <c r="D383" s="91"/>
      <c r="E383" s="91"/>
      <c r="F383" s="91"/>
      <c r="G383" s="79"/>
    </row>
    <row r="384" spans="1:7" ht="21.75">
      <c r="A384" s="87" t="s">
        <v>60</v>
      </c>
      <c r="B384" s="88"/>
      <c r="C384" s="89">
        <v>0</v>
      </c>
      <c r="D384" s="89">
        <v>147246.43</v>
      </c>
      <c r="E384" s="89">
        <v>0</v>
      </c>
      <c r="F384" s="89">
        <v>147246.43</v>
      </c>
      <c r="G384" s="89"/>
    </row>
    <row r="385" spans="1:7" ht="21.75">
      <c r="A385" s="110" t="s">
        <v>61</v>
      </c>
      <c r="B385" s="106">
        <f>SUM(B377:B384)</f>
        <v>6</v>
      </c>
      <c r="C385" s="86">
        <f>SUM(C382:C384)</f>
        <v>96358</v>
      </c>
      <c r="D385" s="86">
        <f>SUM(D382:D384)</f>
        <v>629965.03</v>
      </c>
      <c r="E385" s="86">
        <f>SUM(E382:E384)</f>
        <v>96358</v>
      </c>
      <c r="F385" s="86">
        <f>SUM(F382:F384)</f>
        <v>629965.03</v>
      </c>
      <c r="G385" s="86"/>
    </row>
    <row r="386" spans="1:7" ht="21.75">
      <c r="A386" s="87" t="s">
        <v>115</v>
      </c>
      <c r="B386" s="88"/>
      <c r="C386" s="89"/>
      <c r="D386" s="89"/>
      <c r="E386" s="89"/>
      <c r="F386" s="89"/>
      <c r="G386" s="89"/>
    </row>
    <row r="387" spans="1:7" ht="21.75">
      <c r="A387" s="107" t="s">
        <v>62</v>
      </c>
      <c r="B387" s="108">
        <v>9</v>
      </c>
      <c r="C387" s="109">
        <v>18500</v>
      </c>
      <c r="D387" s="109">
        <v>1037999</v>
      </c>
      <c r="E387" s="109">
        <v>18500</v>
      </c>
      <c r="F387" s="91">
        <v>1037999</v>
      </c>
      <c r="G387" s="79"/>
    </row>
    <row r="388" spans="1:7" ht="21.75">
      <c r="A388" s="77" t="s">
        <v>63</v>
      </c>
      <c r="B388" s="122"/>
      <c r="C388" s="109">
        <v>0</v>
      </c>
      <c r="D388" s="109">
        <v>399200</v>
      </c>
      <c r="E388" s="109">
        <v>0</v>
      </c>
      <c r="F388" s="91">
        <v>399200</v>
      </c>
      <c r="G388" s="79"/>
    </row>
    <row r="389" spans="1:7" ht="21.75">
      <c r="A389" s="77" t="s">
        <v>101</v>
      </c>
      <c r="B389" s="78">
        <v>244</v>
      </c>
      <c r="C389" s="79">
        <v>124476.55</v>
      </c>
      <c r="D389" s="79">
        <v>493898.79</v>
      </c>
      <c r="E389" s="79">
        <v>124476.55</v>
      </c>
      <c r="F389" s="79">
        <v>493898.79</v>
      </c>
      <c r="G389" s="79"/>
    </row>
    <row r="390" spans="1:7" ht="21.75">
      <c r="A390" s="77" t="s">
        <v>227</v>
      </c>
      <c r="B390" s="72">
        <v>5</v>
      </c>
      <c r="C390" s="94">
        <v>59462.15</v>
      </c>
      <c r="D390" s="94">
        <v>141470.17</v>
      </c>
      <c r="E390" s="94">
        <v>59462.15</v>
      </c>
      <c r="F390" s="94">
        <v>141470.17</v>
      </c>
      <c r="G390" s="94"/>
    </row>
    <row r="391" spans="1:7" ht="21.75">
      <c r="A391" s="110" t="s">
        <v>66</v>
      </c>
      <c r="B391" s="72">
        <f>SUM(B387:B390)</f>
        <v>258</v>
      </c>
      <c r="C391" s="94">
        <f>SUM(C386:C390)</f>
        <v>202438.69999999998</v>
      </c>
      <c r="D391" s="94">
        <f>SUM(D386:D390)</f>
        <v>2072567.96</v>
      </c>
      <c r="E391" s="94">
        <f>SUM(E386:E390)</f>
        <v>202438.69999999998</v>
      </c>
      <c r="F391" s="94">
        <f>SUM(F386:F390)</f>
        <v>2072567.96</v>
      </c>
      <c r="G391" s="94"/>
    </row>
    <row r="392" spans="1:7" ht="21.75">
      <c r="A392" s="110" t="s">
        <v>67</v>
      </c>
      <c r="B392" s="111">
        <f aca="true" t="shared" si="6" ref="B392:G392">SUM(B345+B376+B385+B391)</f>
        <v>6885</v>
      </c>
      <c r="C392" s="70">
        <f t="shared" si="6"/>
        <v>34516136.120000005</v>
      </c>
      <c r="D392" s="70">
        <f t="shared" si="6"/>
        <v>74709924.58</v>
      </c>
      <c r="E392" s="70">
        <f t="shared" si="6"/>
        <v>34673582.32000001</v>
      </c>
      <c r="F392" s="70">
        <f t="shared" si="6"/>
        <v>74902228.93999998</v>
      </c>
      <c r="G392" s="70">
        <f t="shared" si="6"/>
        <v>620059.32</v>
      </c>
    </row>
    <row r="393" spans="1:7" ht="21.75">
      <c r="A393" s="110" t="s">
        <v>174</v>
      </c>
      <c r="B393" s="106"/>
      <c r="C393" s="86">
        <v>11893.66</v>
      </c>
      <c r="D393" s="86">
        <v>51814.53</v>
      </c>
      <c r="E393" s="86">
        <v>11893.66</v>
      </c>
      <c r="F393" s="86">
        <v>51814.53</v>
      </c>
      <c r="G393" s="86"/>
    </row>
    <row r="394" spans="1:7" ht="22.5" thickBot="1">
      <c r="A394" s="112" t="s">
        <v>69</v>
      </c>
      <c r="B394" s="113">
        <f>+B392</f>
        <v>6885</v>
      </c>
      <c r="C394" s="114">
        <f>C392-C393</f>
        <v>34504242.46000001</v>
      </c>
      <c r="D394" s="114">
        <f>D392-D393</f>
        <v>74658110.05</v>
      </c>
      <c r="E394" s="114">
        <f>+E392-E393</f>
        <v>34661688.66000001</v>
      </c>
      <c r="F394" s="114">
        <f>+F392-F393</f>
        <v>74850414.40999998</v>
      </c>
      <c r="G394" s="114">
        <f>+G392-G393</f>
        <v>620059.32</v>
      </c>
    </row>
    <row r="395" spans="1:7" ht="22.5" thickTop="1">
      <c r="A395" s="95"/>
      <c r="B395" s="115"/>
      <c r="C395" s="97"/>
      <c r="D395" s="97"/>
      <c r="E395" s="97"/>
      <c r="F395" s="97"/>
      <c r="G395" s="97"/>
    </row>
    <row r="396" spans="1:7" ht="21.75">
      <c r="A396" s="95"/>
      <c r="B396" s="115"/>
      <c r="C396" s="97"/>
      <c r="D396" s="97"/>
      <c r="E396" s="97"/>
      <c r="F396" s="97"/>
      <c r="G396" s="97"/>
    </row>
    <row r="397" spans="1:7" ht="21.75">
      <c r="A397" s="95"/>
      <c r="B397" s="115"/>
      <c r="C397" s="97"/>
      <c r="D397" s="97" t="s">
        <v>12</v>
      </c>
      <c r="E397" s="97"/>
      <c r="F397" s="97"/>
      <c r="G397" s="97"/>
    </row>
    <row r="398" spans="1:7" ht="21.75">
      <c r="A398" s="64" t="s">
        <v>244</v>
      </c>
      <c r="B398" s="66"/>
      <c r="C398" s="67"/>
      <c r="D398" s="97" t="s">
        <v>13</v>
      </c>
      <c r="E398" s="97"/>
      <c r="F398" s="97"/>
      <c r="G398" s="97"/>
    </row>
    <row r="399" spans="1:7" ht="21.75">
      <c r="A399" s="64" t="s">
        <v>245</v>
      </c>
      <c r="B399" s="66"/>
      <c r="C399" s="67"/>
      <c r="D399" s="97" t="s">
        <v>11</v>
      </c>
      <c r="E399" s="97"/>
      <c r="F399" s="97"/>
      <c r="G399" s="97"/>
    </row>
    <row r="400" spans="1:7" ht="21.75">
      <c r="A400" s="64"/>
      <c r="B400" s="66"/>
      <c r="C400" s="67"/>
      <c r="D400" s="97" t="s">
        <v>10</v>
      </c>
      <c r="E400" s="97"/>
      <c r="F400" s="97"/>
      <c r="G400" s="97"/>
    </row>
    <row r="401" spans="1:7" ht="21.75">
      <c r="A401" s="64"/>
      <c r="B401" s="115"/>
      <c r="C401" s="97"/>
      <c r="D401" s="97"/>
      <c r="E401" s="97"/>
      <c r="F401" s="97"/>
      <c r="G401" s="97"/>
    </row>
    <row r="402" spans="1:7" ht="21.75">
      <c r="A402" s="64"/>
      <c r="B402" s="115"/>
      <c r="C402" s="97"/>
      <c r="D402" s="97"/>
      <c r="E402" s="97"/>
      <c r="F402" s="97"/>
      <c r="G402" s="97"/>
    </row>
    <row r="403" spans="1:7" ht="21">
      <c r="A403" s="14"/>
      <c r="B403" s="22"/>
      <c r="C403" s="15"/>
      <c r="D403" s="15"/>
      <c r="E403" s="15"/>
      <c r="F403" s="15"/>
      <c r="G403" s="15"/>
    </row>
    <row r="404" spans="1:7" ht="23.25">
      <c r="A404" s="145" t="s">
        <v>58</v>
      </c>
      <c r="B404" s="145"/>
      <c r="C404" s="145"/>
      <c r="D404" s="145"/>
      <c r="E404" s="145"/>
      <c r="F404" s="145"/>
      <c r="G404" s="145"/>
    </row>
    <row r="405" spans="1:7" ht="23.25">
      <c r="A405" s="145" t="s">
        <v>246</v>
      </c>
      <c r="B405" s="145"/>
      <c r="C405" s="145"/>
      <c r="D405" s="145"/>
      <c r="E405" s="145"/>
      <c r="F405" s="145"/>
      <c r="G405" s="145"/>
    </row>
    <row r="406" spans="1:7" ht="21">
      <c r="A406" s="3"/>
      <c r="B406" s="18"/>
      <c r="C406" s="4"/>
      <c r="D406" s="4"/>
      <c r="E406" s="4"/>
      <c r="F406" s="4"/>
      <c r="G406" s="4"/>
    </row>
    <row r="407" spans="1:7" ht="21.75">
      <c r="A407" s="68"/>
      <c r="B407" s="69" t="s">
        <v>78</v>
      </c>
      <c r="C407" s="146" t="s">
        <v>31</v>
      </c>
      <c r="D407" s="146"/>
      <c r="E407" s="146" t="s">
        <v>32</v>
      </c>
      <c r="F407" s="146"/>
      <c r="G407" s="71" t="s">
        <v>33</v>
      </c>
    </row>
    <row r="408" spans="1:7" ht="21.75">
      <c r="A408" s="72" t="s">
        <v>35</v>
      </c>
      <c r="B408" s="72" t="s">
        <v>79</v>
      </c>
      <c r="C408" s="73" t="s">
        <v>9</v>
      </c>
      <c r="D408" s="73" t="s">
        <v>36</v>
      </c>
      <c r="E408" s="73" t="s">
        <v>9</v>
      </c>
      <c r="F408" s="73" t="s">
        <v>36</v>
      </c>
      <c r="G408" s="73" t="s">
        <v>34</v>
      </c>
    </row>
    <row r="409" spans="1:7" ht="21.75">
      <c r="A409" s="74" t="s">
        <v>108</v>
      </c>
      <c r="B409" s="75"/>
      <c r="C409" s="76"/>
      <c r="D409" s="76"/>
      <c r="E409" s="76"/>
      <c r="F409" s="76"/>
      <c r="G409" s="76"/>
    </row>
    <row r="410" spans="1:7" ht="21.75">
      <c r="A410" s="77" t="s">
        <v>37</v>
      </c>
      <c r="B410" s="78">
        <v>387</v>
      </c>
      <c r="C410" s="79">
        <v>17570874</v>
      </c>
      <c r="D410" s="79">
        <v>74646578.36</v>
      </c>
      <c r="E410" s="79">
        <v>17505319</v>
      </c>
      <c r="F410" s="79">
        <v>74854323.36</v>
      </c>
      <c r="G410" s="79">
        <v>169555</v>
      </c>
    </row>
    <row r="411" spans="1:7" ht="21.75">
      <c r="A411" s="77" t="s">
        <v>39</v>
      </c>
      <c r="B411" s="80">
        <v>573</v>
      </c>
      <c r="C411" s="79">
        <v>381838.25</v>
      </c>
      <c r="D411" s="79">
        <v>1418061.33</v>
      </c>
      <c r="E411" s="79">
        <v>341745.74</v>
      </c>
      <c r="F411" s="79">
        <v>1377468.18</v>
      </c>
      <c r="G411" s="79">
        <v>40593.15</v>
      </c>
    </row>
    <row r="412" spans="1:7" ht="21.75">
      <c r="A412" s="77" t="s">
        <v>41</v>
      </c>
      <c r="B412" s="78">
        <v>353</v>
      </c>
      <c r="C412" s="79">
        <v>2321040.75</v>
      </c>
      <c r="D412" s="79">
        <v>10238292.15</v>
      </c>
      <c r="E412" s="79">
        <v>2391171.75</v>
      </c>
      <c r="F412" s="79">
        <v>10227928.15</v>
      </c>
      <c r="G412" s="83">
        <v>10364</v>
      </c>
    </row>
    <row r="413" spans="1:7" ht="21.75">
      <c r="A413" s="110" t="s">
        <v>44</v>
      </c>
      <c r="B413" s="85">
        <f aca="true" t="shared" si="7" ref="B413:G413">SUM(B410:B412)</f>
        <v>1313</v>
      </c>
      <c r="C413" s="86">
        <f t="shared" si="7"/>
        <v>20273753</v>
      </c>
      <c r="D413" s="86">
        <f t="shared" si="7"/>
        <v>86302931.84</v>
      </c>
      <c r="E413" s="86">
        <f t="shared" si="7"/>
        <v>20238236.49</v>
      </c>
      <c r="F413" s="86">
        <f t="shared" si="7"/>
        <v>86459719.69000001</v>
      </c>
      <c r="G413" s="94">
        <f t="shared" si="7"/>
        <v>220512.15</v>
      </c>
    </row>
    <row r="414" spans="1:7" ht="21.75">
      <c r="A414" s="87" t="s">
        <v>109</v>
      </c>
      <c r="B414" s="88"/>
      <c r="C414" s="89"/>
      <c r="D414" s="89"/>
      <c r="E414" s="89"/>
      <c r="F414" s="89"/>
      <c r="G414" s="89"/>
    </row>
    <row r="415" spans="1:7" ht="21.75">
      <c r="A415" s="90" t="s">
        <v>81</v>
      </c>
      <c r="B415" s="78"/>
      <c r="C415" s="79"/>
      <c r="D415" s="79"/>
      <c r="E415" s="79"/>
      <c r="F415" s="79"/>
      <c r="G415" s="79"/>
    </row>
    <row r="416" spans="1:7" ht="21.75">
      <c r="A416" s="77" t="s">
        <v>110</v>
      </c>
      <c r="B416" s="78"/>
      <c r="C416" s="79"/>
      <c r="D416" s="79"/>
      <c r="E416" s="79"/>
      <c r="F416" s="79"/>
      <c r="G416" s="79"/>
    </row>
    <row r="417" spans="1:7" ht="21.75">
      <c r="A417" s="77" t="s">
        <v>45</v>
      </c>
      <c r="B417" s="80">
        <v>1303</v>
      </c>
      <c r="C417" s="79">
        <v>560470</v>
      </c>
      <c r="D417" s="79">
        <v>3671420</v>
      </c>
      <c r="E417" s="79">
        <v>560470</v>
      </c>
      <c r="F417" s="79">
        <v>3671420</v>
      </c>
      <c r="G417" s="79"/>
    </row>
    <row r="418" spans="1:7" ht="21.75">
      <c r="A418" s="77" t="s">
        <v>46</v>
      </c>
      <c r="B418" s="78">
        <v>97</v>
      </c>
      <c r="C418" s="79">
        <v>26000</v>
      </c>
      <c r="D418" s="79">
        <v>291750</v>
      </c>
      <c r="E418" s="79">
        <v>26000</v>
      </c>
      <c r="F418" s="79">
        <v>291750</v>
      </c>
      <c r="G418" s="79"/>
    </row>
    <row r="419" spans="1:7" ht="21.75">
      <c r="A419" s="77" t="s">
        <v>99</v>
      </c>
      <c r="B419" s="78"/>
      <c r="C419" s="79"/>
      <c r="D419" s="79"/>
      <c r="E419" s="79"/>
      <c r="F419" s="79"/>
      <c r="G419" s="79"/>
    </row>
    <row r="420" spans="1:7" ht="21.75">
      <c r="A420" s="77" t="s">
        <v>100</v>
      </c>
      <c r="B420" s="78">
        <v>3</v>
      </c>
      <c r="C420" s="79">
        <v>9250</v>
      </c>
      <c r="D420" s="79">
        <v>158500</v>
      </c>
      <c r="E420" s="79">
        <v>9250</v>
      </c>
      <c r="F420" s="79">
        <v>158500</v>
      </c>
      <c r="G420" s="79"/>
    </row>
    <row r="421" spans="1:7" ht="21.75">
      <c r="A421" s="77" t="s">
        <v>107</v>
      </c>
      <c r="B421" s="78">
        <v>9</v>
      </c>
      <c r="C421" s="79">
        <v>43122</v>
      </c>
      <c r="D421" s="79">
        <v>69033.75</v>
      </c>
      <c r="E421" s="79">
        <v>43122</v>
      </c>
      <c r="F421" s="79">
        <v>69033.75</v>
      </c>
      <c r="G421" s="79"/>
    </row>
    <row r="422" spans="1:7" ht="21.75">
      <c r="A422" s="77" t="s">
        <v>48</v>
      </c>
      <c r="B422" s="78"/>
      <c r="C422" s="79"/>
      <c r="D422" s="79"/>
      <c r="E422" s="79"/>
      <c r="F422" s="79"/>
      <c r="G422" s="79"/>
    </row>
    <row r="423" spans="1:7" ht="21.75">
      <c r="A423" s="77" t="s">
        <v>49</v>
      </c>
      <c r="B423" s="80">
        <v>1193</v>
      </c>
      <c r="C423" s="79">
        <v>32860</v>
      </c>
      <c r="D423" s="79">
        <v>262130</v>
      </c>
      <c r="E423" s="79">
        <v>32860</v>
      </c>
      <c r="F423" s="79">
        <v>262130</v>
      </c>
      <c r="G423" s="79"/>
    </row>
    <row r="424" spans="1:7" ht="21.75">
      <c r="A424" s="77" t="s">
        <v>116</v>
      </c>
      <c r="B424" s="78">
        <v>20</v>
      </c>
      <c r="C424" s="79">
        <v>700</v>
      </c>
      <c r="D424" s="79">
        <v>6480</v>
      </c>
      <c r="E424" s="79">
        <v>700</v>
      </c>
      <c r="F424" s="79">
        <v>6480</v>
      </c>
      <c r="G424" s="79"/>
    </row>
    <row r="425" spans="1:7" ht="21.75">
      <c r="A425" s="77" t="s">
        <v>111</v>
      </c>
      <c r="B425" s="78"/>
      <c r="C425" s="79"/>
      <c r="D425" s="79"/>
      <c r="E425" s="79"/>
      <c r="F425" s="79"/>
      <c r="G425" s="79"/>
    </row>
    <row r="426" spans="1:7" ht="21.75">
      <c r="A426" s="77" t="s">
        <v>50</v>
      </c>
      <c r="B426" s="78"/>
      <c r="C426" s="79"/>
      <c r="D426" s="79"/>
      <c r="E426" s="79"/>
      <c r="F426" s="79"/>
      <c r="G426" s="79"/>
    </row>
    <row r="427" spans="1:7" ht="21.75">
      <c r="A427" s="77" t="s">
        <v>51</v>
      </c>
      <c r="B427" s="78">
        <v>16</v>
      </c>
      <c r="C427" s="79">
        <v>26025</v>
      </c>
      <c r="D427" s="79">
        <v>783074</v>
      </c>
      <c r="E427" s="79">
        <v>26025</v>
      </c>
      <c r="F427" s="79">
        <v>783074</v>
      </c>
      <c r="G427" s="79"/>
    </row>
    <row r="428" spans="1:7" ht="21.75">
      <c r="A428" s="77" t="s">
        <v>52</v>
      </c>
      <c r="B428" s="78"/>
      <c r="C428" s="79"/>
      <c r="D428" s="79"/>
      <c r="E428" s="79"/>
      <c r="F428" s="79"/>
      <c r="G428" s="79"/>
    </row>
    <row r="429" spans="1:7" ht="21.75">
      <c r="A429" s="77" t="s">
        <v>53</v>
      </c>
      <c r="B429" s="78">
        <v>3</v>
      </c>
      <c r="C429" s="79">
        <v>7000</v>
      </c>
      <c r="D429" s="79">
        <v>124140</v>
      </c>
      <c r="E429" s="79">
        <v>7000</v>
      </c>
      <c r="F429" s="79">
        <v>124140</v>
      </c>
      <c r="G429" s="79"/>
    </row>
    <row r="430" spans="1:7" ht="21.75">
      <c r="A430" s="77" t="s">
        <v>91</v>
      </c>
      <c r="B430" s="78"/>
      <c r="C430" s="79"/>
      <c r="D430" s="79"/>
      <c r="E430" s="79"/>
      <c r="F430" s="79"/>
      <c r="G430" s="79"/>
    </row>
    <row r="431" spans="1:7" ht="21.75">
      <c r="A431" s="77" t="s">
        <v>92</v>
      </c>
      <c r="B431" s="78">
        <v>7</v>
      </c>
      <c r="C431" s="79">
        <v>3615</v>
      </c>
      <c r="D431" s="79">
        <v>59074</v>
      </c>
      <c r="E431" s="79">
        <v>3615</v>
      </c>
      <c r="F431" s="79">
        <v>59074</v>
      </c>
      <c r="G431" s="79"/>
    </row>
    <row r="432" spans="1:7" ht="21.75">
      <c r="A432" s="77" t="s">
        <v>54</v>
      </c>
      <c r="B432" s="78">
        <v>8</v>
      </c>
      <c r="C432" s="79">
        <v>180</v>
      </c>
      <c r="D432" s="79">
        <v>1875</v>
      </c>
      <c r="E432" s="79">
        <v>180</v>
      </c>
      <c r="F432" s="79">
        <v>1875</v>
      </c>
      <c r="G432" s="79"/>
    </row>
    <row r="433" spans="1:7" ht="21.75">
      <c r="A433" s="77" t="s">
        <v>86</v>
      </c>
      <c r="B433" s="78">
        <v>7</v>
      </c>
      <c r="C433" s="91">
        <v>700</v>
      </c>
      <c r="D433" s="79">
        <v>62300</v>
      </c>
      <c r="E433" s="91">
        <v>700</v>
      </c>
      <c r="F433" s="79">
        <v>62300</v>
      </c>
      <c r="G433" s="79"/>
    </row>
    <row r="434" spans="1:7" ht="21.75">
      <c r="A434" s="77" t="s">
        <v>87</v>
      </c>
      <c r="B434" s="78"/>
      <c r="C434" s="91">
        <v>0</v>
      </c>
      <c r="D434" s="79">
        <v>14000</v>
      </c>
      <c r="E434" s="91">
        <v>0</v>
      </c>
      <c r="F434" s="79">
        <v>14000</v>
      </c>
      <c r="G434" s="79"/>
    </row>
    <row r="435" spans="1:7" ht="21.75">
      <c r="A435" s="77" t="s">
        <v>88</v>
      </c>
      <c r="B435" s="78">
        <v>2</v>
      </c>
      <c r="C435" s="79">
        <v>1500</v>
      </c>
      <c r="D435" s="79">
        <v>1500</v>
      </c>
      <c r="E435" s="79">
        <v>1500</v>
      </c>
      <c r="F435" s="79">
        <v>1500</v>
      </c>
      <c r="G435" s="79"/>
    </row>
    <row r="436" spans="1:7" ht="21.75">
      <c r="A436" s="77" t="s">
        <v>112</v>
      </c>
      <c r="B436" s="78"/>
      <c r="C436" s="79"/>
      <c r="D436" s="79"/>
      <c r="E436" s="79"/>
      <c r="F436" s="79"/>
      <c r="G436" s="79"/>
    </row>
    <row r="437" spans="1:7" ht="21.75">
      <c r="A437" s="77" t="s">
        <v>55</v>
      </c>
      <c r="B437" s="78">
        <v>496</v>
      </c>
      <c r="C437" s="79">
        <v>121880</v>
      </c>
      <c r="D437" s="79">
        <v>1137408</v>
      </c>
      <c r="E437" s="79">
        <v>121880</v>
      </c>
      <c r="F437" s="79">
        <v>1137408</v>
      </c>
      <c r="G437" s="79"/>
    </row>
    <row r="438" spans="1:7" ht="21.75">
      <c r="A438" s="77" t="s">
        <v>113</v>
      </c>
      <c r="B438" s="78"/>
      <c r="C438" s="79"/>
      <c r="D438" s="79"/>
      <c r="E438" s="79"/>
      <c r="F438" s="79"/>
      <c r="G438" s="79"/>
    </row>
    <row r="439" spans="1:7" ht="21.75">
      <c r="A439" s="77" t="s">
        <v>56</v>
      </c>
      <c r="B439" s="80">
        <v>655</v>
      </c>
      <c r="C439" s="79">
        <v>13890</v>
      </c>
      <c r="D439" s="79">
        <v>97600</v>
      </c>
      <c r="E439" s="79">
        <v>13890</v>
      </c>
      <c r="F439" s="79">
        <v>97600</v>
      </c>
      <c r="G439" s="79"/>
    </row>
    <row r="440" spans="1:7" ht="21.75">
      <c r="A440" s="77" t="s">
        <v>195</v>
      </c>
      <c r="B440" s="80"/>
      <c r="C440" s="79">
        <v>0</v>
      </c>
      <c r="D440" s="79">
        <v>2900</v>
      </c>
      <c r="E440" s="79">
        <v>0</v>
      </c>
      <c r="F440" s="79">
        <v>2900</v>
      </c>
      <c r="G440" s="79"/>
    </row>
    <row r="441" spans="1:7" ht="21.75">
      <c r="A441" s="77" t="s">
        <v>196</v>
      </c>
      <c r="B441" s="78"/>
      <c r="C441" s="91">
        <v>0</v>
      </c>
      <c r="D441" s="91">
        <v>420</v>
      </c>
      <c r="E441" s="91">
        <v>0</v>
      </c>
      <c r="F441" s="91">
        <v>420</v>
      </c>
      <c r="G441" s="79"/>
    </row>
    <row r="442" spans="1:7" ht="21.75">
      <c r="A442" s="77" t="s">
        <v>198</v>
      </c>
      <c r="B442" s="78"/>
      <c r="C442" s="79">
        <v>0</v>
      </c>
      <c r="D442" s="79">
        <v>15600</v>
      </c>
      <c r="E442" s="79">
        <v>0</v>
      </c>
      <c r="F442" s="79">
        <v>15600</v>
      </c>
      <c r="G442" s="79"/>
    </row>
    <row r="443" spans="1:7" ht="21.75">
      <c r="A443" s="77" t="s">
        <v>197</v>
      </c>
      <c r="B443" s="72">
        <v>4</v>
      </c>
      <c r="C443" s="94">
        <v>8000</v>
      </c>
      <c r="D443" s="94">
        <v>74200</v>
      </c>
      <c r="E443" s="94">
        <v>8000</v>
      </c>
      <c r="F443" s="94">
        <v>74200</v>
      </c>
      <c r="G443" s="94"/>
    </row>
    <row r="444" spans="1:7" ht="21.75">
      <c r="A444" s="54" t="s">
        <v>90</v>
      </c>
      <c r="B444" s="93">
        <f>SUM(B417:B443)</f>
        <v>3823</v>
      </c>
      <c r="C444" s="73">
        <f>SUM(C417:C443)</f>
        <v>855192</v>
      </c>
      <c r="D444" s="73">
        <f>SUM(D417:D443)</f>
        <v>6833404.75</v>
      </c>
      <c r="E444" s="94">
        <f>SUM(E417:E443)</f>
        <v>855192</v>
      </c>
      <c r="F444" s="94">
        <f>SUM(F417:F443)</f>
        <v>6833404.75</v>
      </c>
      <c r="G444" s="94"/>
    </row>
    <row r="445" spans="1:7" ht="21.75">
      <c r="A445" s="147" t="s">
        <v>70</v>
      </c>
      <c r="B445" s="147"/>
      <c r="C445" s="147"/>
      <c r="D445" s="147"/>
      <c r="E445" s="147"/>
      <c r="F445" s="147"/>
      <c r="G445" s="147"/>
    </row>
    <row r="446" spans="1:7" ht="21.75">
      <c r="A446" s="98"/>
      <c r="B446" s="99"/>
      <c r="C446" s="100"/>
      <c r="D446" s="100"/>
      <c r="E446" s="100"/>
      <c r="F446" s="100"/>
      <c r="G446" s="101"/>
    </row>
    <row r="447" spans="1:7" ht="21.75">
      <c r="A447" s="68"/>
      <c r="B447" s="69" t="s">
        <v>78</v>
      </c>
      <c r="C447" s="146" t="s">
        <v>31</v>
      </c>
      <c r="D447" s="146"/>
      <c r="E447" s="146" t="s">
        <v>32</v>
      </c>
      <c r="F447" s="146"/>
      <c r="G447" s="102" t="s">
        <v>33</v>
      </c>
    </row>
    <row r="448" spans="1:7" ht="21.75">
      <c r="A448" s="72" t="s">
        <v>35</v>
      </c>
      <c r="B448" s="72" t="s">
        <v>79</v>
      </c>
      <c r="C448" s="73" t="s">
        <v>9</v>
      </c>
      <c r="D448" s="73" t="s">
        <v>36</v>
      </c>
      <c r="E448" s="73" t="s">
        <v>9</v>
      </c>
      <c r="F448" s="73" t="s">
        <v>36</v>
      </c>
      <c r="G448" s="73" t="s">
        <v>34</v>
      </c>
    </row>
    <row r="449" spans="1:7" ht="21.75">
      <c r="A449" s="74" t="s">
        <v>114</v>
      </c>
      <c r="B449" s="75"/>
      <c r="C449" s="76"/>
      <c r="D449" s="76"/>
      <c r="E449" s="76"/>
      <c r="F449" s="76"/>
      <c r="G449" s="76"/>
    </row>
    <row r="450" spans="1:7" ht="21.75">
      <c r="A450" s="77" t="s">
        <v>82</v>
      </c>
      <c r="B450" s="78">
        <v>6</v>
      </c>
      <c r="C450" s="79">
        <v>96358</v>
      </c>
      <c r="D450" s="79">
        <v>579076.6</v>
      </c>
      <c r="E450" s="79">
        <v>96358</v>
      </c>
      <c r="F450" s="79">
        <v>579076.6</v>
      </c>
      <c r="G450" s="79"/>
    </row>
    <row r="451" spans="1:7" ht="21.75">
      <c r="A451" s="77" t="s">
        <v>59</v>
      </c>
      <c r="B451" s="78"/>
      <c r="C451" s="91"/>
      <c r="D451" s="91"/>
      <c r="E451" s="91"/>
      <c r="F451" s="91"/>
      <c r="G451" s="79"/>
    </row>
    <row r="452" spans="1:7" ht="21.75">
      <c r="A452" s="87" t="s">
        <v>60</v>
      </c>
      <c r="B452" s="88"/>
      <c r="C452" s="89">
        <v>0</v>
      </c>
      <c r="D452" s="89">
        <v>147246.43</v>
      </c>
      <c r="E452" s="89">
        <v>0</v>
      </c>
      <c r="F452" s="89">
        <v>147246.43</v>
      </c>
      <c r="G452" s="89"/>
    </row>
    <row r="453" spans="1:7" ht="21.75">
      <c r="A453" s="110" t="s">
        <v>61</v>
      </c>
      <c r="B453" s="106">
        <f>SUM(B445:B452)</f>
        <v>6</v>
      </c>
      <c r="C453" s="86">
        <f>SUM(C450:C452)</f>
        <v>96358</v>
      </c>
      <c r="D453" s="86">
        <f>SUM(D450:D452)</f>
        <v>726323.03</v>
      </c>
      <c r="E453" s="86">
        <f>SUM(E450:E452)</f>
        <v>96358</v>
      </c>
      <c r="F453" s="86">
        <f>SUM(F450:F452)</f>
        <v>726323.03</v>
      </c>
      <c r="G453" s="86"/>
    </row>
    <row r="454" spans="1:7" ht="21.75">
      <c r="A454" s="87" t="s">
        <v>115</v>
      </c>
      <c r="B454" s="88"/>
      <c r="C454" s="89"/>
      <c r="D454" s="89"/>
      <c r="E454" s="89"/>
      <c r="F454" s="89"/>
      <c r="G454" s="89"/>
    </row>
    <row r="455" spans="1:7" ht="21.75">
      <c r="A455" s="107" t="s">
        <v>62</v>
      </c>
      <c r="B455" s="108">
        <v>13</v>
      </c>
      <c r="C455" s="109">
        <v>28640</v>
      </c>
      <c r="D455" s="109">
        <v>1066639</v>
      </c>
      <c r="E455" s="109">
        <v>28640</v>
      </c>
      <c r="F455" s="91">
        <v>1066639</v>
      </c>
      <c r="G455" s="79"/>
    </row>
    <row r="456" spans="1:7" ht="21.75">
      <c r="A456" s="77" t="s">
        <v>63</v>
      </c>
      <c r="B456" s="122"/>
      <c r="C456" s="109">
        <v>0</v>
      </c>
      <c r="D456" s="109">
        <v>399200</v>
      </c>
      <c r="E456" s="109">
        <v>0</v>
      </c>
      <c r="F456" s="91">
        <v>399200</v>
      </c>
      <c r="G456" s="79"/>
    </row>
    <row r="457" spans="1:7" ht="21.75">
      <c r="A457" s="77" t="s">
        <v>101</v>
      </c>
      <c r="B457" s="78">
        <v>195</v>
      </c>
      <c r="C457" s="79">
        <v>136776.5</v>
      </c>
      <c r="D457" s="79">
        <v>630675.29</v>
      </c>
      <c r="E457" s="79">
        <v>136776.5</v>
      </c>
      <c r="F457" s="79">
        <v>630675.29</v>
      </c>
      <c r="G457" s="79"/>
    </row>
    <row r="458" spans="1:7" ht="21.75">
      <c r="A458" s="77" t="s">
        <v>227</v>
      </c>
      <c r="B458" s="72">
        <v>2</v>
      </c>
      <c r="C458" s="94">
        <v>22845.08</v>
      </c>
      <c r="D458" s="94">
        <v>164315.25</v>
      </c>
      <c r="E458" s="94">
        <v>22845.08</v>
      </c>
      <c r="F458" s="94">
        <v>164315.25</v>
      </c>
      <c r="G458" s="94"/>
    </row>
    <row r="459" spans="1:7" ht="21.75">
      <c r="A459" s="110" t="s">
        <v>66</v>
      </c>
      <c r="B459" s="72">
        <f>SUM(B455:B458)</f>
        <v>210</v>
      </c>
      <c r="C459" s="94">
        <f>SUM(C454:C458)</f>
        <v>188261.58000000002</v>
      </c>
      <c r="D459" s="94">
        <f>SUM(D454:D458)</f>
        <v>2260829.54</v>
      </c>
      <c r="E459" s="94">
        <f>SUM(E454:E458)</f>
        <v>188261.58000000002</v>
      </c>
      <c r="F459" s="94">
        <f>SUM(F454:F458)</f>
        <v>2260829.54</v>
      </c>
      <c r="G459" s="94"/>
    </row>
    <row r="460" spans="1:7" ht="21.75">
      <c r="A460" s="110" t="s">
        <v>67</v>
      </c>
      <c r="B460" s="111">
        <f aca="true" t="shared" si="8" ref="B460:G460">SUM(B413+B444+B453+B459)</f>
        <v>5352</v>
      </c>
      <c r="C460" s="70">
        <f t="shared" si="8"/>
        <v>21413564.58</v>
      </c>
      <c r="D460" s="70">
        <f t="shared" si="8"/>
        <v>96123489.16000001</v>
      </c>
      <c r="E460" s="70">
        <f t="shared" si="8"/>
        <v>21378048.069999997</v>
      </c>
      <c r="F460" s="70">
        <f t="shared" si="8"/>
        <v>96280277.01000002</v>
      </c>
      <c r="G460" s="70">
        <f t="shared" si="8"/>
        <v>220512.15</v>
      </c>
    </row>
    <row r="461" spans="1:7" ht="21.75">
      <c r="A461" s="110" t="s">
        <v>174</v>
      </c>
      <c r="B461" s="106"/>
      <c r="C461" s="86">
        <v>19093.09</v>
      </c>
      <c r="D461" s="86">
        <v>70907.62</v>
      </c>
      <c r="E461" s="86">
        <v>19093.09</v>
      </c>
      <c r="F461" s="86">
        <v>70907.62</v>
      </c>
      <c r="G461" s="86"/>
    </row>
    <row r="462" spans="1:7" ht="22.5" thickBot="1">
      <c r="A462" s="112" t="s">
        <v>69</v>
      </c>
      <c r="B462" s="113">
        <f>+B460</f>
        <v>5352</v>
      </c>
      <c r="C462" s="114">
        <f>C460-C461</f>
        <v>21394471.49</v>
      </c>
      <c r="D462" s="114">
        <f>D460-D461</f>
        <v>96052581.54</v>
      </c>
      <c r="E462" s="114">
        <f>+E460-E461</f>
        <v>21358954.979999997</v>
      </c>
      <c r="F462" s="114">
        <f>+F460-F461</f>
        <v>96209369.39000002</v>
      </c>
      <c r="G462" s="114">
        <f>+G460-G461</f>
        <v>220512.15</v>
      </c>
    </row>
    <row r="463" spans="1:7" ht="22.5" thickTop="1">
      <c r="A463" s="95"/>
      <c r="B463" s="115"/>
      <c r="C463" s="97"/>
      <c r="D463" s="97"/>
      <c r="E463" s="97"/>
      <c r="F463" s="97"/>
      <c r="G463" s="97"/>
    </row>
    <row r="464" spans="1:7" ht="21.75">
      <c r="A464" s="95"/>
      <c r="B464" s="115"/>
      <c r="C464" s="97"/>
      <c r="D464" s="97"/>
      <c r="E464" s="97"/>
      <c r="F464" s="97"/>
      <c r="G464" s="97"/>
    </row>
    <row r="465" spans="1:7" ht="21.75">
      <c r="A465" s="95"/>
      <c r="B465" s="115"/>
      <c r="C465" s="97"/>
      <c r="D465" s="97" t="s">
        <v>12</v>
      </c>
      <c r="E465" s="97"/>
      <c r="F465" s="97"/>
      <c r="G465" s="97"/>
    </row>
    <row r="466" spans="1:7" ht="21.75">
      <c r="A466" s="64" t="s">
        <v>247</v>
      </c>
      <c r="B466" s="66"/>
      <c r="C466" s="67"/>
      <c r="D466" s="97" t="s">
        <v>13</v>
      </c>
      <c r="E466" s="97"/>
      <c r="F466" s="97"/>
      <c r="G466" s="97"/>
    </row>
    <row r="467" spans="1:7" ht="21.75">
      <c r="A467" s="64" t="s">
        <v>248</v>
      </c>
      <c r="B467" s="66"/>
      <c r="C467" s="67"/>
      <c r="D467" s="97" t="s">
        <v>11</v>
      </c>
      <c r="E467" s="97"/>
      <c r="F467" s="97"/>
      <c r="G467" s="97"/>
    </row>
    <row r="468" spans="1:7" ht="21.75">
      <c r="A468" s="64" t="s">
        <v>249</v>
      </c>
      <c r="B468" s="66"/>
      <c r="C468" s="67"/>
      <c r="D468" s="97" t="s">
        <v>10</v>
      </c>
      <c r="E468" s="97"/>
      <c r="F468" s="97"/>
      <c r="G468" s="97"/>
    </row>
    <row r="469" spans="1:7" ht="21.75">
      <c r="A469" s="64"/>
      <c r="B469" s="66"/>
      <c r="C469" s="67"/>
      <c r="D469" s="97"/>
      <c r="E469" s="97"/>
      <c r="F469" s="97"/>
      <c r="G469" s="97"/>
    </row>
    <row r="470" spans="1:7" ht="21.75">
      <c r="A470" s="64"/>
      <c r="B470" s="66"/>
      <c r="C470" s="67"/>
      <c r="D470" s="97"/>
      <c r="E470" s="97"/>
      <c r="F470" s="97"/>
      <c r="G470" s="97"/>
    </row>
    <row r="471" spans="1:7" ht="23.25">
      <c r="A471" s="145" t="s">
        <v>58</v>
      </c>
      <c r="B471" s="145"/>
      <c r="C471" s="145"/>
      <c r="D471" s="145"/>
      <c r="E471" s="145"/>
      <c r="F471" s="145"/>
      <c r="G471" s="145"/>
    </row>
    <row r="472" spans="1:7" ht="23.25">
      <c r="A472" s="145" t="s">
        <v>250</v>
      </c>
      <c r="B472" s="145"/>
      <c r="C472" s="145"/>
      <c r="D472" s="145"/>
      <c r="E472" s="145"/>
      <c r="F472" s="145"/>
      <c r="G472" s="145"/>
    </row>
    <row r="473" spans="1:7" ht="21">
      <c r="A473" s="3"/>
      <c r="B473" s="18"/>
      <c r="C473" s="4"/>
      <c r="D473" s="4"/>
      <c r="E473" s="4"/>
      <c r="F473" s="4"/>
      <c r="G473" s="4"/>
    </row>
    <row r="474" spans="1:7" ht="21.75">
      <c r="A474" s="68"/>
      <c r="B474" s="69" t="s">
        <v>78</v>
      </c>
      <c r="C474" s="146" t="s">
        <v>31</v>
      </c>
      <c r="D474" s="146"/>
      <c r="E474" s="146" t="s">
        <v>32</v>
      </c>
      <c r="F474" s="146"/>
      <c r="G474" s="71" t="s">
        <v>33</v>
      </c>
    </row>
    <row r="475" spans="1:7" ht="21.75">
      <c r="A475" s="72" t="s">
        <v>35</v>
      </c>
      <c r="B475" s="72" t="s">
        <v>79</v>
      </c>
      <c r="C475" s="73" t="s">
        <v>9</v>
      </c>
      <c r="D475" s="73" t="s">
        <v>36</v>
      </c>
      <c r="E475" s="73" t="s">
        <v>9</v>
      </c>
      <c r="F475" s="73" t="s">
        <v>36</v>
      </c>
      <c r="G475" s="73" t="s">
        <v>34</v>
      </c>
    </row>
    <row r="476" spans="1:7" ht="21.75">
      <c r="A476" s="74" t="s">
        <v>108</v>
      </c>
      <c r="B476" s="75"/>
      <c r="C476" s="76"/>
      <c r="D476" s="76"/>
      <c r="E476" s="76"/>
      <c r="F476" s="76"/>
      <c r="G476" s="76"/>
    </row>
    <row r="477" spans="1:7" ht="21.75">
      <c r="A477" s="77" t="s">
        <v>37</v>
      </c>
      <c r="B477" s="78">
        <v>343</v>
      </c>
      <c r="C477" s="79">
        <v>25286859.9</v>
      </c>
      <c r="D477" s="79">
        <v>99933438.26</v>
      </c>
      <c r="E477" s="79">
        <v>25502814.9</v>
      </c>
      <c r="F477" s="79">
        <v>100357138.26</v>
      </c>
      <c r="G477" s="79">
        <v>7500</v>
      </c>
    </row>
    <row r="478" spans="1:7" ht="21.75">
      <c r="A478" s="77" t="s">
        <v>39</v>
      </c>
      <c r="B478" s="80">
        <v>377</v>
      </c>
      <c r="C478" s="79">
        <v>264563.07</v>
      </c>
      <c r="D478" s="79">
        <v>1682624.4</v>
      </c>
      <c r="E478" s="79">
        <v>301706.78</v>
      </c>
      <c r="F478" s="79">
        <v>1679174.96</v>
      </c>
      <c r="G478" s="79">
        <v>3449.44</v>
      </c>
    </row>
    <row r="479" spans="1:7" ht="21.75">
      <c r="A479" s="77" t="s">
        <v>41</v>
      </c>
      <c r="B479" s="78">
        <v>230</v>
      </c>
      <c r="C479" s="79">
        <v>1614812.1</v>
      </c>
      <c r="D479" s="79">
        <v>11853104.25</v>
      </c>
      <c r="E479" s="79">
        <v>1609248.1</v>
      </c>
      <c r="F479" s="79">
        <v>11837176.25</v>
      </c>
      <c r="G479" s="83">
        <v>15928</v>
      </c>
    </row>
    <row r="480" spans="1:7" ht="21.75">
      <c r="A480" s="110" t="s">
        <v>44</v>
      </c>
      <c r="B480" s="85">
        <f aca="true" t="shared" si="9" ref="B480:G480">SUM(B477:B479)</f>
        <v>950</v>
      </c>
      <c r="C480" s="86">
        <f t="shared" si="9"/>
        <v>27166235.07</v>
      </c>
      <c r="D480" s="86">
        <f t="shared" si="9"/>
        <v>113469166.91000001</v>
      </c>
      <c r="E480" s="86">
        <f t="shared" si="9"/>
        <v>27413769.78</v>
      </c>
      <c r="F480" s="86">
        <f t="shared" si="9"/>
        <v>113873489.47</v>
      </c>
      <c r="G480" s="94">
        <f t="shared" si="9"/>
        <v>26877.440000000002</v>
      </c>
    </row>
    <row r="481" spans="1:7" ht="21.75">
      <c r="A481" s="87" t="s">
        <v>109</v>
      </c>
      <c r="B481" s="88"/>
      <c r="C481" s="89"/>
      <c r="D481" s="89"/>
      <c r="E481" s="89"/>
      <c r="F481" s="89"/>
      <c r="G481" s="89"/>
    </row>
    <row r="482" spans="1:7" ht="21.75">
      <c r="A482" s="90" t="s">
        <v>81</v>
      </c>
      <c r="B482" s="78"/>
      <c r="C482" s="79"/>
      <c r="D482" s="79"/>
      <c r="E482" s="79"/>
      <c r="F482" s="79"/>
      <c r="G482" s="79"/>
    </row>
    <row r="483" spans="1:7" ht="21.75">
      <c r="A483" s="77" t="s">
        <v>110</v>
      </c>
      <c r="B483" s="78"/>
      <c r="C483" s="79"/>
      <c r="D483" s="79"/>
      <c r="E483" s="79"/>
      <c r="F483" s="79"/>
      <c r="G483" s="79"/>
    </row>
    <row r="484" spans="1:7" ht="21.75">
      <c r="A484" s="77" t="s">
        <v>45</v>
      </c>
      <c r="B484" s="80">
        <v>1295</v>
      </c>
      <c r="C484" s="79">
        <v>463340</v>
      </c>
      <c r="D484" s="79">
        <v>4134760</v>
      </c>
      <c r="E484" s="79">
        <v>463340</v>
      </c>
      <c r="F484" s="79">
        <v>4134760</v>
      </c>
      <c r="G484" s="79"/>
    </row>
    <row r="485" spans="1:7" ht="21.75">
      <c r="A485" s="77" t="s">
        <v>46</v>
      </c>
      <c r="B485" s="78">
        <v>136</v>
      </c>
      <c r="C485" s="79">
        <v>43000</v>
      </c>
      <c r="D485" s="79">
        <v>334750</v>
      </c>
      <c r="E485" s="79">
        <v>43000</v>
      </c>
      <c r="F485" s="79">
        <v>334750</v>
      </c>
      <c r="G485" s="79"/>
    </row>
    <row r="486" spans="1:7" ht="21.75">
      <c r="A486" s="77" t="s">
        <v>99</v>
      </c>
      <c r="B486" s="78"/>
      <c r="C486" s="79"/>
      <c r="D486" s="79"/>
      <c r="E486" s="79"/>
      <c r="F486" s="79"/>
      <c r="G486" s="79"/>
    </row>
    <row r="487" spans="1:7" ht="21.75">
      <c r="A487" s="77" t="s">
        <v>100</v>
      </c>
      <c r="B487" s="78">
        <v>8</v>
      </c>
      <c r="C487" s="79">
        <v>22500</v>
      </c>
      <c r="D487" s="79">
        <v>181000</v>
      </c>
      <c r="E487" s="79">
        <v>22500</v>
      </c>
      <c r="F487" s="79">
        <v>181000</v>
      </c>
      <c r="G487" s="79"/>
    </row>
    <row r="488" spans="1:7" ht="21.75">
      <c r="A488" s="77" t="s">
        <v>107</v>
      </c>
      <c r="B488" s="78">
        <v>7</v>
      </c>
      <c r="C488" s="79">
        <v>14845</v>
      </c>
      <c r="D488" s="79">
        <v>83878.75</v>
      </c>
      <c r="E488" s="79">
        <v>14845</v>
      </c>
      <c r="F488" s="79">
        <v>83878.75</v>
      </c>
      <c r="G488" s="79"/>
    </row>
    <row r="489" spans="1:7" ht="21.75">
      <c r="A489" s="77" t="s">
        <v>48</v>
      </c>
      <c r="B489" s="78"/>
      <c r="C489" s="79"/>
      <c r="D489" s="79"/>
      <c r="E489" s="79"/>
      <c r="F489" s="79"/>
      <c r="G489" s="79"/>
    </row>
    <row r="490" spans="1:7" ht="21.75">
      <c r="A490" s="77" t="s">
        <v>49</v>
      </c>
      <c r="B490" s="80">
        <v>1432</v>
      </c>
      <c r="C490" s="79">
        <v>39250</v>
      </c>
      <c r="D490" s="79">
        <v>301380</v>
      </c>
      <c r="E490" s="79">
        <v>39250</v>
      </c>
      <c r="F490" s="79">
        <v>301380</v>
      </c>
      <c r="G490" s="79"/>
    </row>
    <row r="491" spans="1:7" ht="21.75">
      <c r="A491" s="77" t="s">
        <v>116</v>
      </c>
      <c r="B491" s="78">
        <v>19</v>
      </c>
      <c r="C491" s="79">
        <v>740</v>
      </c>
      <c r="D491" s="79">
        <v>7220</v>
      </c>
      <c r="E491" s="79">
        <v>740</v>
      </c>
      <c r="F491" s="79">
        <v>7220</v>
      </c>
      <c r="G491" s="79"/>
    </row>
    <row r="492" spans="1:7" ht="21.75">
      <c r="A492" s="77" t="s">
        <v>111</v>
      </c>
      <c r="B492" s="78"/>
      <c r="C492" s="79"/>
      <c r="D492" s="79"/>
      <c r="E492" s="79"/>
      <c r="F492" s="79"/>
      <c r="G492" s="79"/>
    </row>
    <row r="493" spans="1:7" ht="21.75">
      <c r="A493" s="77" t="s">
        <v>50</v>
      </c>
      <c r="B493" s="78"/>
      <c r="C493" s="79"/>
      <c r="D493" s="79"/>
      <c r="E493" s="79"/>
      <c r="F493" s="79"/>
      <c r="G493" s="79"/>
    </row>
    <row r="494" spans="1:7" ht="21.75">
      <c r="A494" s="77" t="s">
        <v>51</v>
      </c>
      <c r="B494" s="78">
        <v>28</v>
      </c>
      <c r="C494" s="79">
        <v>55600</v>
      </c>
      <c r="D494" s="79">
        <v>838674</v>
      </c>
      <c r="E494" s="79">
        <v>55600</v>
      </c>
      <c r="F494" s="79">
        <v>838674</v>
      </c>
      <c r="G494" s="79"/>
    </row>
    <row r="495" spans="1:7" ht="21.75">
      <c r="A495" s="77" t="s">
        <v>52</v>
      </c>
      <c r="B495" s="78"/>
      <c r="C495" s="79"/>
      <c r="D495" s="79"/>
      <c r="E495" s="79"/>
      <c r="F495" s="79"/>
      <c r="G495" s="79"/>
    </row>
    <row r="496" spans="1:7" ht="21.75">
      <c r="A496" s="77" t="s">
        <v>53</v>
      </c>
      <c r="B496" s="78">
        <v>8</v>
      </c>
      <c r="C496" s="79">
        <v>18365</v>
      </c>
      <c r="D496" s="79">
        <v>142505</v>
      </c>
      <c r="E496" s="79">
        <v>14365</v>
      </c>
      <c r="F496" s="79">
        <v>138505</v>
      </c>
      <c r="G496" s="79">
        <v>4000</v>
      </c>
    </row>
    <row r="497" spans="1:7" ht="21.75">
      <c r="A497" s="77" t="s">
        <v>91</v>
      </c>
      <c r="B497" s="78"/>
      <c r="C497" s="79"/>
      <c r="D497" s="79"/>
      <c r="E497" s="79"/>
      <c r="F497" s="79"/>
      <c r="G497" s="79"/>
    </row>
    <row r="498" spans="1:7" ht="21.75">
      <c r="A498" s="77" t="s">
        <v>92</v>
      </c>
      <c r="B498" s="78">
        <v>20</v>
      </c>
      <c r="C498" s="79">
        <v>11114</v>
      </c>
      <c r="D498" s="79">
        <v>70188</v>
      </c>
      <c r="E498" s="79">
        <v>5559</v>
      </c>
      <c r="F498" s="79">
        <v>64633</v>
      </c>
      <c r="G498" s="79">
        <v>5555</v>
      </c>
    </row>
    <row r="499" spans="1:7" ht="21.75">
      <c r="A499" s="77" t="s">
        <v>54</v>
      </c>
      <c r="B499" s="78">
        <v>12</v>
      </c>
      <c r="C499" s="79">
        <v>385</v>
      </c>
      <c r="D499" s="79">
        <v>2260</v>
      </c>
      <c r="E499" s="79">
        <v>375</v>
      </c>
      <c r="F499" s="79">
        <v>2250</v>
      </c>
      <c r="G499" s="79">
        <v>10</v>
      </c>
    </row>
    <row r="500" spans="1:7" ht="21.75">
      <c r="A500" s="77" t="s">
        <v>86</v>
      </c>
      <c r="B500" s="78">
        <v>2</v>
      </c>
      <c r="C500" s="91">
        <v>200</v>
      </c>
      <c r="D500" s="79">
        <v>62500</v>
      </c>
      <c r="E500" s="91">
        <v>200</v>
      </c>
      <c r="F500" s="79">
        <v>62500</v>
      </c>
      <c r="G500" s="79"/>
    </row>
    <row r="501" spans="1:7" ht="21.75">
      <c r="A501" s="77" t="s">
        <v>87</v>
      </c>
      <c r="B501" s="78"/>
      <c r="C501" s="91">
        <v>0</v>
      </c>
      <c r="D501" s="79">
        <v>14000</v>
      </c>
      <c r="E501" s="91">
        <v>0</v>
      </c>
      <c r="F501" s="79">
        <v>14000</v>
      </c>
      <c r="G501" s="79"/>
    </row>
    <row r="502" spans="1:7" ht="21.75">
      <c r="A502" s="77" t="s">
        <v>88</v>
      </c>
      <c r="B502" s="78">
        <v>6</v>
      </c>
      <c r="C502" s="79">
        <v>4500</v>
      </c>
      <c r="D502" s="79">
        <v>6000</v>
      </c>
      <c r="E502" s="79">
        <v>4500</v>
      </c>
      <c r="F502" s="79">
        <v>6000</v>
      </c>
      <c r="G502" s="79"/>
    </row>
    <row r="503" spans="1:7" ht="21.75">
      <c r="A503" s="77" t="s">
        <v>112</v>
      </c>
      <c r="B503" s="78"/>
      <c r="C503" s="79"/>
      <c r="D503" s="79"/>
      <c r="E503" s="79"/>
      <c r="F503" s="79"/>
      <c r="G503" s="79"/>
    </row>
    <row r="504" spans="1:7" ht="21.75">
      <c r="A504" s="77" t="s">
        <v>55</v>
      </c>
      <c r="B504" s="78">
        <v>775</v>
      </c>
      <c r="C504" s="79">
        <v>199538</v>
      </c>
      <c r="D504" s="79">
        <v>1336946</v>
      </c>
      <c r="E504" s="79">
        <v>198450</v>
      </c>
      <c r="F504" s="79">
        <v>1335858</v>
      </c>
      <c r="G504" s="79">
        <v>1088</v>
      </c>
    </row>
    <row r="505" spans="1:7" ht="21.75">
      <c r="A505" s="77" t="s">
        <v>113</v>
      </c>
      <c r="B505" s="78"/>
      <c r="C505" s="79"/>
      <c r="D505" s="79"/>
      <c r="E505" s="79"/>
      <c r="F505" s="79"/>
      <c r="G505" s="79"/>
    </row>
    <row r="506" spans="1:7" ht="21.75">
      <c r="A506" s="77" t="s">
        <v>56</v>
      </c>
      <c r="B506" s="80">
        <v>695</v>
      </c>
      <c r="C506" s="79">
        <v>16080</v>
      </c>
      <c r="D506" s="79">
        <v>113680</v>
      </c>
      <c r="E506" s="79">
        <v>16080</v>
      </c>
      <c r="F506" s="79">
        <v>113680</v>
      </c>
      <c r="G506" s="79"/>
    </row>
    <row r="507" spans="1:7" ht="21.75">
      <c r="A507" s="77" t="s">
        <v>195</v>
      </c>
      <c r="B507" s="80"/>
      <c r="C507" s="79">
        <v>0</v>
      </c>
      <c r="D507" s="79">
        <v>2900</v>
      </c>
      <c r="E507" s="79">
        <v>0</v>
      </c>
      <c r="F507" s="79">
        <v>2900</v>
      </c>
      <c r="G507" s="79"/>
    </row>
    <row r="508" spans="1:7" ht="21.75">
      <c r="A508" s="77" t="s">
        <v>196</v>
      </c>
      <c r="B508" s="78">
        <v>2</v>
      </c>
      <c r="C508" s="91">
        <v>1720</v>
      </c>
      <c r="D508" s="91">
        <v>2140</v>
      </c>
      <c r="E508" s="91">
        <v>1720</v>
      </c>
      <c r="F508" s="91">
        <v>2140</v>
      </c>
      <c r="G508" s="79"/>
    </row>
    <row r="509" spans="1:7" ht="21.75">
      <c r="A509" s="77" t="s">
        <v>198</v>
      </c>
      <c r="B509" s="78">
        <v>1</v>
      </c>
      <c r="C509" s="79">
        <v>600</v>
      </c>
      <c r="D509" s="79">
        <v>16200</v>
      </c>
      <c r="E509" s="79">
        <v>600</v>
      </c>
      <c r="F509" s="79">
        <v>16200</v>
      </c>
      <c r="G509" s="79"/>
    </row>
    <row r="510" spans="1:7" ht="21.75">
      <c r="A510" s="77" t="s">
        <v>197</v>
      </c>
      <c r="B510" s="72">
        <v>6</v>
      </c>
      <c r="C510" s="94">
        <v>6500</v>
      </c>
      <c r="D510" s="94">
        <v>80700</v>
      </c>
      <c r="E510" s="94">
        <v>6500</v>
      </c>
      <c r="F510" s="94">
        <v>80700</v>
      </c>
      <c r="G510" s="94"/>
    </row>
    <row r="511" spans="1:7" ht="21.75">
      <c r="A511" s="54" t="s">
        <v>90</v>
      </c>
      <c r="B511" s="93">
        <f aca="true" t="shared" si="10" ref="B511:G511">SUM(B484:B510)</f>
        <v>4452</v>
      </c>
      <c r="C511" s="73">
        <f t="shared" si="10"/>
        <v>898277</v>
      </c>
      <c r="D511" s="73">
        <f t="shared" si="10"/>
        <v>7731681.75</v>
      </c>
      <c r="E511" s="94">
        <f t="shared" si="10"/>
        <v>887624</v>
      </c>
      <c r="F511" s="94">
        <f t="shared" si="10"/>
        <v>7721028.75</v>
      </c>
      <c r="G511" s="94">
        <f t="shared" si="10"/>
        <v>10653</v>
      </c>
    </row>
    <row r="512" spans="1:7" ht="21.75">
      <c r="A512" s="147" t="s">
        <v>70</v>
      </c>
      <c r="B512" s="147"/>
      <c r="C512" s="147"/>
      <c r="D512" s="147"/>
      <c r="E512" s="147"/>
      <c r="F512" s="147"/>
      <c r="G512" s="147"/>
    </row>
    <row r="513" spans="1:7" ht="21.75">
      <c r="A513" s="98"/>
      <c r="B513" s="99"/>
      <c r="C513" s="100"/>
      <c r="D513" s="100"/>
      <c r="E513" s="100"/>
      <c r="F513" s="100"/>
      <c r="G513" s="101"/>
    </row>
    <row r="514" spans="1:7" ht="21.75">
      <c r="A514" s="68"/>
      <c r="B514" s="69" t="s">
        <v>78</v>
      </c>
      <c r="C514" s="146" t="s">
        <v>31</v>
      </c>
      <c r="D514" s="146"/>
      <c r="E514" s="146" t="s">
        <v>32</v>
      </c>
      <c r="F514" s="146"/>
      <c r="G514" s="102" t="s">
        <v>33</v>
      </c>
    </row>
    <row r="515" spans="1:7" ht="21.75">
      <c r="A515" s="72" t="s">
        <v>35</v>
      </c>
      <c r="B515" s="72" t="s">
        <v>79</v>
      </c>
      <c r="C515" s="73" t="s">
        <v>9</v>
      </c>
      <c r="D515" s="73" t="s">
        <v>36</v>
      </c>
      <c r="E515" s="73" t="s">
        <v>9</v>
      </c>
      <c r="F515" s="73" t="s">
        <v>36</v>
      </c>
      <c r="G515" s="73" t="s">
        <v>34</v>
      </c>
    </row>
    <row r="516" spans="1:7" ht="21.75">
      <c r="A516" s="74" t="s">
        <v>114</v>
      </c>
      <c r="B516" s="75"/>
      <c r="C516" s="76"/>
      <c r="D516" s="76"/>
      <c r="E516" s="76"/>
      <c r="F516" s="76"/>
      <c r="G516" s="76"/>
    </row>
    <row r="517" spans="1:7" ht="21.75">
      <c r="A517" s="77" t="s">
        <v>82</v>
      </c>
      <c r="B517" s="78">
        <v>2</v>
      </c>
      <c r="C517" s="79">
        <v>33418</v>
      </c>
      <c r="D517" s="79">
        <v>612494.6</v>
      </c>
      <c r="E517" s="79">
        <v>33418</v>
      </c>
      <c r="F517" s="79">
        <v>612494.6</v>
      </c>
      <c r="G517" s="79"/>
    </row>
    <row r="518" spans="1:7" ht="21.75">
      <c r="A518" s="77" t="s">
        <v>59</v>
      </c>
      <c r="B518" s="78"/>
      <c r="C518" s="91"/>
      <c r="D518" s="91"/>
      <c r="E518" s="91"/>
      <c r="F518" s="91"/>
      <c r="G518" s="79"/>
    </row>
    <row r="519" spans="1:7" ht="21.75">
      <c r="A519" s="87" t="s">
        <v>60</v>
      </c>
      <c r="B519" s="88"/>
      <c r="C519" s="89">
        <v>0</v>
      </c>
      <c r="D519" s="89">
        <v>147246.43</v>
      </c>
      <c r="E519" s="89">
        <v>0</v>
      </c>
      <c r="F519" s="89">
        <v>147246.43</v>
      </c>
      <c r="G519" s="89"/>
    </row>
    <row r="520" spans="1:7" ht="21.75">
      <c r="A520" s="110" t="s">
        <v>61</v>
      </c>
      <c r="B520" s="106">
        <f>SUM(B512:B519)</f>
        <v>2</v>
      </c>
      <c r="C520" s="86">
        <f>SUM(C517:C519)</f>
        <v>33418</v>
      </c>
      <c r="D520" s="86">
        <f>SUM(D517:D519)</f>
        <v>759741.03</v>
      </c>
      <c r="E520" s="86">
        <f>SUM(E517:E519)</f>
        <v>33418</v>
      </c>
      <c r="F520" s="86">
        <f>SUM(F517:F519)</f>
        <v>759741.03</v>
      </c>
      <c r="G520" s="86"/>
    </row>
    <row r="521" spans="1:7" ht="21.75">
      <c r="A521" s="87" t="s">
        <v>115</v>
      </c>
      <c r="B521" s="88"/>
      <c r="C521" s="89"/>
      <c r="D521" s="89"/>
      <c r="E521" s="89"/>
      <c r="F521" s="89"/>
      <c r="G521" s="89"/>
    </row>
    <row r="522" spans="1:7" ht="21.75">
      <c r="A522" s="107" t="s">
        <v>62</v>
      </c>
      <c r="B522" s="108">
        <v>7</v>
      </c>
      <c r="C522" s="109">
        <v>4100</v>
      </c>
      <c r="D522" s="109">
        <v>1070739</v>
      </c>
      <c r="E522" s="109">
        <v>4100</v>
      </c>
      <c r="F522" s="91">
        <v>1070739</v>
      </c>
      <c r="G522" s="79"/>
    </row>
    <row r="523" spans="1:7" ht="21.75">
      <c r="A523" s="77" t="s">
        <v>63</v>
      </c>
      <c r="B523" s="122"/>
      <c r="C523" s="109">
        <v>0</v>
      </c>
      <c r="D523" s="109">
        <v>399200</v>
      </c>
      <c r="E523" s="109">
        <v>0</v>
      </c>
      <c r="F523" s="91">
        <v>399200</v>
      </c>
      <c r="G523" s="79"/>
    </row>
    <row r="524" spans="1:7" ht="21.75">
      <c r="A524" s="77" t="s">
        <v>101</v>
      </c>
      <c r="B524" s="78">
        <v>183</v>
      </c>
      <c r="C524" s="79">
        <v>123555.07</v>
      </c>
      <c r="D524" s="79">
        <v>754230.36</v>
      </c>
      <c r="E524" s="79">
        <v>123555.07</v>
      </c>
      <c r="F524" s="79">
        <v>754230.36</v>
      </c>
      <c r="G524" s="79"/>
    </row>
    <row r="525" spans="1:7" ht="21.75">
      <c r="A525" s="77" t="s">
        <v>227</v>
      </c>
      <c r="B525" s="72">
        <v>2</v>
      </c>
      <c r="C525" s="94">
        <v>21365.89</v>
      </c>
      <c r="D525" s="94">
        <v>185681.14</v>
      </c>
      <c r="E525" s="94">
        <v>21365.89</v>
      </c>
      <c r="F525" s="94">
        <v>185681.14</v>
      </c>
      <c r="G525" s="94"/>
    </row>
    <row r="526" spans="1:7" ht="21.75">
      <c r="A526" s="110" t="s">
        <v>66</v>
      </c>
      <c r="B526" s="72">
        <f>SUM(B522:B525)</f>
        <v>192</v>
      </c>
      <c r="C526" s="94">
        <f>SUM(C521:C525)</f>
        <v>149020.96000000002</v>
      </c>
      <c r="D526" s="94">
        <f>SUM(D521:D525)</f>
        <v>2409850.5</v>
      </c>
      <c r="E526" s="94">
        <f>SUM(E521:E525)</f>
        <v>149020.96000000002</v>
      </c>
      <c r="F526" s="94">
        <f>SUM(F521:F525)</f>
        <v>2409850.5</v>
      </c>
      <c r="G526" s="94"/>
    </row>
    <row r="527" spans="1:7" ht="21.75">
      <c r="A527" s="110" t="s">
        <v>67</v>
      </c>
      <c r="B527" s="111">
        <f aca="true" t="shared" si="11" ref="B527:G527">SUM(B480+B511+B520+B526)</f>
        <v>5596</v>
      </c>
      <c r="C527" s="70">
        <f t="shared" si="11"/>
        <v>28246951.03</v>
      </c>
      <c r="D527" s="70">
        <f t="shared" si="11"/>
        <v>124370440.19000001</v>
      </c>
      <c r="E527" s="70">
        <f t="shared" si="11"/>
        <v>28483832.740000002</v>
      </c>
      <c r="F527" s="70">
        <f t="shared" si="11"/>
        <v>124764109.75</v>
      </c>
      <c r="G527" s="70">
        <f t="shared" si="11"/>
        <v>37530.44</v>
      </c>
    </row>
    <row r="528" spans="1:7" ht="21.75">
      <c r="A528" s="110" t="s">
        <v>174</v>
      </c>
      <c r="B528" s="106"/>
      <c r="C528" s="86">
        <v>13228.18</v>
      </c>
      <c r="D528" s="86">
        <v>84135.8</v>
      </c>
      <c r="E528" s="86">
        <v>13228.18</v>
      </c>
      <c r="F528" s="86">
        <v>84135.8</v>
      </c>
      <c r="G528" s="86"/>
    </row>
    <row r="529" spans="1:7" ht="22.5" thickBot="1">
      <c r="A529" s="112" t="s">
        <v>69</v>
      </c>
      <c r="B529" s="113">
        <f>+B527</f>
        <v>5596</v>
      </c>
      <c r="C529" s="114">
        <f>C527-C528</f>
        <v>28233722.85</v>
      </c>
      <c r="D529" s="114">
        <f>D527-D528</f>
        <v>124286304.39000002</v>
      </c>
      <c r="E529" s="114">
        <f>+E527-E528</f>
        <v>28470604.560000002</v>
      </c>
      <c r="F529" s="114">
        <f>+F527-F528</f>
        <v>124679973.95</v>
      </c>
      <c r="G529" s="114">
        <f>+G527-G528</f>
        <v>37530.44</v>
      </c>
    </row>
    <row r="530" spans="1:7" ht="22.5" thickTop="1">
      <c r="A530" s="95"/>
      <c r="B530" s="115"/>
      <c r="C530" s="97"/>
      <c r="D530" s="97"/>
      <c r="E530" s="97"/>
      <c r="F530" s="97"/>
      <c r="G530" s="97"/>
    </row>
    <row r="531" spans="1:7" ht="21.75">
      <c r="A531" s="95"/>
      <c r="B531" s="115"/>
      <c r="C531" s="97"/>
      <c r="D531" s="97"/>
      <c r="E531" s="97"/>
      <c r="F531" s="97"/>
      <c r="G531" s="97"/>
    </row>
    <row r="532" spans="1:7" ht="21.75">
      <c r="A532" s="95"/>
      <c r="B532" s="115"/>
      <c r="C532" s="97"/>
      <c r="D532" s="97" t="s">
        <v>12</v>
      </c>
      <c r="E532" s="97"/>
      <c r="F532" s="97"/>
      <c r="G532" s="97"/>
    </row>
    <row r="533" spans="1:7" ht="21.75">
      <c r="A533" s="64" t="s">
        <v>251</v>
      </c>
      <c r="B533" s="66"/>
      <c r="C533" s="67"/>
      <c r="D533" s="97" t="s">
        <v>13</v>
      </c>
      <c r="E533" s="97"/>
      <c r="F533" s="97"/>
      <c r="G533" s="97"/>
    </row>
    <row r="534" spans="1:7" ht="21.75">
      <c r="A534" s="64" t="s">
        <v>252</v>
      </c>
      <c r="B534" s="66"/>
      <c r="C534" s="67"/>
      <c r="D534" s="97" t="s">
        <v>11</v>
      </c>
      <c r="E534" s="97"/>
      <c r="F534" s="97"/>
      <c r="G534" s="97"/>
    </row>
    <row r="535" spans="1:7" ht="21.75">
      <c r="A535" s="64" t="s">
        <v>253</v>
      </c>
      <c r="B535" s="66"/>
      <c r="C535" s="67"/>
      <c r="D535" s="97" t="s">
        <v>10</v>
      </c>
      <c r="E535" s="97"/>
      <c r="F535" s="97"/>
      <c r="G535" s="97"/>
    </row>
    <row r="536" spans="1:7" ht="21.75">
      <c r="A536" s="64"/>
      <c r="B536" s="66"/>
      <c r="C536" s="67"/>
      <c r="D536" s="97"/>
      <c r="E536" s="97"/>
      <c r="F536" s="97"/>
      <c r="G536" s="97"/>
    </row>
    <row r="537" spans="1:7" ht="23.25">
      <c r="A537" s="145" t="s">
        <v>58</v>
      </c>
      <c r="B537" s="145"/>
      <c r="C537" s="145"/>
      <c r="D537" s="145"/>
      <c r="E537" s="145"/>
      <c r="F537" s="145"/>
      <c r="G537" s="145"/>
    </row>
    <row r="538" spans="1:7" ht="23.25">
      <c r="A538" s="145" t="s">
        <v>254</v>
      </c>
      <c r="B538" s="145"/>
      <c r="C538" s="145"/>
      <c r="D538" s="145"/>
      <c r="E538" s="145"/>
      <c r="F538" s="145"/>
      <c r="G538" s="145"/>
    </row>
    <row r="539" spans="1:7" ht="21">
      <c r="A539" s="3"/>
      <c r="B539" s="18"/>
      <c r="C539" s="4"/>
      <c r="D539" s="4"/>
      <c r="E539" s="4"/>
      <c r="F539" s="4"/>
      <c r="G539" s="4"/>
    </row>
    <row r="540" spans="1:7" ht="21.75">
      <c r="A540" s="68"/>
      <c r="B540" s="69" t="s">
        <v>78</v>
      </c>
      <c r="C540" s="146" t="s">
        <v>31</v>
      </c>
      <c r="D540" s="146"/>
      <c r="E540" s="146" t="s">
        <v>32</v>
      </c>
      <c r="F540" s="146"/>
      <c r="G540" s="71" t="s">
        <v>33</v>
      </c>
    </row>
    <row r="541" spans="1:7" ht="21.75">
      <c r="A541" s="72" t="s">
        <v>35</v>
      </c>
      <c r="B541" s="72" t="s">
        <v>79</v>
      </c>
      <c r="C541" s="73" t="s">
        <v>9</v>
      </c>
      <c r="D541" s="73" t="s">
        <v>36</v>
      </c>
      <c r="E541" s="73" t="s">
        <v>9</v>
      </c>
      <c r="F541" s="73" t="s">
        <v>36</v>
      </c>
      <c r="G541" s="73" t="s">
        <v>34</v>
      </c>
    </row>
    <row r="542" spans="1:7" ht="21.75">
      <c r="A542" s="74" t="s">
        <v>108</v>
      </c>
      <c r="B542" s="75"/>
      <c r="C542" s="76"/>
      <c r="D542" s="76"/>
      <c r="E542" s="76"/>
      <c r="F542" s="76"/>
      <c r="G542" s="76"/>
    </row>
    <row r="543" spans="1:7" ht="21.75">
      <c r="A543" s="77" t="s">
        <v>37</v>
      </c>
      <c r="B543" s="78">
        <v>306</v>
      </c>
      <c r="C543" s="79">
        <v>28215694.25</v>
      </c>
      <c r="D543" s="79">
        <v>128149132.51</v>
      </c>
      <c r="E543" s="79">
        <v>28277094.25</v>
      </c>
      <c r="F543" s="79">
        <v>128634232.51</v>
      </c>
      <c r="G543" s="79"/>
    </row>
    <row r="544" spans="1:7" ht="21.75">
      <c r="A544" s="77" t="s">
        <v>39</v>
      </c>
      <c r="B544" s="80">
        <v>265</v>
      </c>
      <c r="C544" s="79">
        <v>80867.3</v>
      </c>
      <c r="D544" s="79">
        <v>1763491.7</v>
      </c>
      <c r="E544" s="79">
        <v>84087.13</v>
      </c>
      <c r="F544" s="79">
        <v>1763262.09</v>
      </c>
      <c r="G544" s="79">
        <v>229.61</v>
      </c>
    </row>
    <row r="545" spans="1:7" ht="21.75">
      <c r="A545" s="77" t="s">
        <v>41</v>
      </c>
      <c r="B545" s="78">
        <v>162</v>
      </c>
      <c r="C545" s="79">
        <v>1500089.22</v>
      </c>
      <c r="D545" s="79">
        <v>13353193.47</v>
      </c>
      <c r="E545" s="79">
        <v>1513679.72</v>
      </c>
      <c r="F545" s="79">
        <v>13350855.97</v>
      </c>
      <c r="G545" s="83">
        <v>2337.5</v>
      </c>
    </row>
    <row r="546" spans="1:7" ht="21.75">
      <c r="A546" s="110" t="s">
        <v>44</v>
      </c>
      <c r="B546" s="85">
        <f aca="true" t="shared" si="12" ref="B546:G546">SUM(B543:B545)</f>
        <v>733</v>
      </c>
      <c r="C546" s="86">
        <f t="shared" si="12"/>
        <v>29796650.77</v>
      </c>
      <c r="D546" s="86">
        <f t="shared" si="12"/>
        <v>143265817.68</v>
      </c>
      <c r="E546" s="86">
        <f t="shared" si="12"/>
        <v>29874861.099999998</v>
      </c>
      <c r="F546" s="86">
        <f t="shared" si="12"/>
        <v>143748350.57000002</v>
      </c>
      <c r="G546" s="94">
        <f t="shared" si="12"/>
        <v>2567.11</v>
      </c>
    </row>
    <row r="547" spans="1:7" ht="21.75">
      <c r="A547" s="87" t="s">
        <v>109</v>
      </c>
      <c r="B547" s="88"/>
      <c r="C547" s="89"/>
      <c r="D547" s="89"/>
      <c r="E547" s="89"/>
      <c r="F547" s="89"/>
      <c r="G547" s="89"/>
    </row>
    <row r="548" spans="1:7" ht="21.75">
      <c r="A548" s="90" t="s">
        <v>81</v>
      </c>
      <c r="B548" s="78"/>
      <c r="C548" s="79"/>
      <c r="D548" s="79"/>
      <c r="E548" s="79"/>
      <c r="F548" s="79"/>
      <c r="G548" s="79"/>
    </row>
    <row r="549" spans="1:7" ht="21.75">
      <c r="A549" s="77" t="s">
        <v>110</v>
      </c>
      <c r="B549" s="78"/>
      <c r="C549" s="79"/>
      <c r="D549" s="79"/>
      <c r="E549" s="79"/>
      <c r="F549" s="79"/>
      <c r="G549" s="79"/>
    </row>
    <row r="550" spans="1:7" ht="21.75">
      <c r="A550" s="77" t="s">
        <v>45</v>
      </c>
      <c r="B550" s="80">
        <v>2081</v>
      </c>
      <c r="C550" s="79">
        <v>731410</v>
      </c>
      <c r="D550" s="79">
        <v>4866170</v>
      </c>
      <c r="E550" s="79">
        <v>731410</v>
      </c>
      <c r="F550" s="79">
        <v>4866170</v>
      </c>
      <c r="G550" s="79"/>
    </row>
    <row r="551" spans="1:7" ht="21.75">
      <c r="A551" s="77" t="s">
        <v>46</v>
      </c>
      <c r="B551" s="78">
        <v>137</v>
      </c>
      <c r="C551" s="79">
        <v>42250</v>
      </c>
      <c r="D551" s="79">
        <v>377000</v>
      </c>
      <c r="E551" s="79">
        <v>42250</v>
      </c>
      <c r="F551" s="79">
        <v>377000</v>
      </c>
      <c r="G551" s="79"/>
    </row>
    <row r="552" spans="1:7" ht="21.75">
      <c r="A552" s="77" t="s">
        <v>99</v>
      </c>
      <c r="B552" s="78"/>
      <c r="C552" s="79"/>
      <c r="D552" s="79"/>
      <c r="E552" s="79"/>
      <c r="F552" s="79"/>
      <c r="G552" s="79"/>
    </row>
    <row r="553" spans="1:7" ht="21.75">
      <c r="A553" s="77" t="s">
        <v>100</v>
      </c>
      <c r="B553" s="78">
        <v>8</v>
      </c>
      <c r="C553" s="79">
        <v>82750</v>
      </c>
      <c r="D553" s="79">
        <v>263750</v>
      </c>
      <c r="E553" s="79">
        <v>82750</v>
      </c>
      <c r="F553" s="79">
        <v>263750</v>
      </c>
      <c r="G553" s="79"/>
    </row>
    <row r="554" spans="1:7" ht="21.75">
      <c r="A554" s="77" t="s">
        <v>107</v>
      </c>
      <c r="B554" s="78">
        <v>3</v>
      </c>
      <c r="C554" s="79">
        <v>10348</v>
      </c>
      <c r="D554" s="79">
        <v>94226.75</v>
      </c>
      <c r="E554" s="79">
        <v>10348</v>
      </c>
      <c r="F554" s="79">
        <v>94226.75</v>
      </c>
      <c r="G554" s="79"/>
    </row>
    <row r="555" spans="1:7" ht="21.75">
      <c r="A555" s="77" t="s">
        <v>48</v>
      </c>
      <c r="B555" s="78"/>
      <c r="C555" s="79"/>
      <c r="D555" s="79"/>
      <c r="E555" s="79"/>
      <c r="F555" s="79"/>
      <c r="G555" s="79"/>
    </row>
    <row r="556" spans="1:7" ht="21.75">
      <c r="A556" s="77" t="s">
        <v>49</v>
      </c>
      <c r="B556" s="80">
        <v>1305</v>
      </c>
      <c r="C556" s="79">
        <v>35310</v>
      </c>
      <c r="D556" s="79">
        <v>336690</v>
      </c>
      <c r="E556" s="79">
        <v>35310</v>
      </c>
      <c r="F556" s="79">
        <v>336690</v>
      </c>
      <c r="G556" s="79"/>
    </row>
    <row r="557" spans="1:7" ht="21.75">
      <c r="A557" s="77" t="s">
        <v>116</v>
      </c>
      <c r="B557" s="78">
        <v>28</v>
      </c>
      <c r="C557" s="79">
        <v>1060</v>
      </c>
      <c r="D557" s="79">
        <v>8280</v>
      </c>
      <c r="E557" s="79">
        <v>1040</v>
      </c>
      <c r="F557" s="79">
        <v>8260</v>
      </c>
      <c r="G557" s="79">
        <v>20</v>
      </c>
    </row>
    <row r="558" spans="1:7" ht="21.75">
      <c r="A558" s="77" t="s">
        <v>111</v>
      </c>
      <c r="B558" s="78"/>
      <c r="C558" s="79"/>
      <c r="D558" s="79"/>
      <c r="E558" s="79"/>
      <c r="F558" s="79"/>
      <c r="G558" s="79"/>
    </row>
    <row r="559" spans="1:7" ht="21.75">
      <c r="A559" s="77" t="s">
        <v>50</v>
      </c>
      <c r="B559" s="78"/>
      <c r="C559" s="79"/>
      <c r="D559" s="79"/>
      <c r="E559" s="79"/>
      <c r="F559" s="79"/>
      <c r="G559" s="79"/>
    </row>
    <row r="560" spans="1:7" ht="21.75">
      <c r="A560" s="77" t="s">
        <v>51</v>
      </c>
      <c r="B560" s="78">
        <v>20</v>
      </c>
      <c r="C560" s="79">
        <v>37710</v>
      </c>
      <c r="D560" s="79">
        <v>876384</v>
      </c>
      <c r="E560" s="79">
        <v>37710</v>
      </c>
      <c r="F560" s="79">
        <v>876384</v>
      </c>
      <c r="G560" s="79"/>
    </row>
    <row r="561" spans="1:7" ht="21.75">
      <c r="A561" s="77" t="s">
        <v>52</v>
      </c>
      <c r="B561" s="78"/>
      <c r="C561" s="79"/>
      <c r="D561" s="79"/>
      <c r="E561" s="79"/>
      <c r="F561" s="79"/>
      <c r="G561" s="79"/>
    </row>
    <row r="562" spans="1:7" ht="21.75">
      <c r="A562" s="77" t="s">
        <v>53</v>
      </c>
      <c r="B562" s="78">
        <v>7</v>
      </c>
      <c r="C562" s="79">
        <v>17000</v>
      </c>
      <c r="D562" s="79">
        <v>159505</v>
      </c>
      <c r="E562" s="79">
        <v>21000</v>
      </c>
      <c r="F562" s="79">
        <v>159505</v>
      </c>
      <c r="G562" s="79"/>
    </row>
    <row r="563" spans="1:7" ht="21.75">
      <c r="A563" s="77" t="s">
        <v>91</v>
      </c>
      <c r="B563" s="78"/>
      <c r="C563" s="79"/>
      <c r="D563" s="79"/>
      <c r="E563" s="79"/>
      <c r="F563" s="79"/>
      <c r="G563" s="79"/>
    </row>
    <row r="564" spans="1:7" ht="21.75">
      <c r="A564" s="77" t="s">
        <v>92</v>
      </c>
      <c r="B564" s="78">
        <v>17</v>
      </c>
      <c r="C564" s="79">
        <v>6337</v>
      </c>
      <c r="D564" s="79">
        <v>76525</v>
      </c>
      <c r="E564" s="79">
        <v>11892</v>
      </c>
      <c r="F564" s="79">
        <v>76525</v>
      </c>
      <c r="G564" s="79"/>
    </row>
    <row r="565" spans="1:7" ht="21.75">
      <c r="A565" s="77" t="s">
        <v>54</v>
      </c>
      <c r="B565" s="78">
        <v>1</v>
      </c>
      <c r="C565" s="79">
        <v>10</v>
      </c>
      <c r="D565" s="79">
        <v>2270</v>
      </c>
      <c r="E565" s="79">
        <v>20</v>
      </c>
      <c r="F565" s="79">
        <v>2270</v>
      </c>
      <c r="G565" s="79"/>
    </row>
    <row r="566" spans="1:7" ht="21.75">
      <c r="A566" s="77" t="s">
        <v>86</v>
      </c>
      <c r="B566" s="78">
        <v>4</v>
      </c>
      <c r="C566" s="91">
        <v>400</v>
      </c>
      <c r="D566" s="79">
        <v>62900</v>
      </c>
      <c r="E566" s="91">
        <v>400</v>
      </c>
      <c r="F566" s="79">
        <v>62900</v>
      </c>
      <c r="G566" s="79"/>
    </row>
    <row r="567" spans="1:7" ht="21.75">
      <c r="A567" s="77" t="s">
        <v>87</v>
      </c>
      <c r="B567" s="78"/>
      <c r="C567" s="91">
        <v>0</v>
      </c>
      <c r="D567" s="79">
        <v>14000</v>
      </c>
      <c r="E567" s="91">
        <v>0</v>
      </c>
      <c r="F567" s="79">
        <v>14000</v>
      </c>
      <c r="G567" s="79"/>
    </row>
    <row r="568" spans="1:7" ht="21.75">
      <c r="A568" s="77" t="s">
        <v>88</v>
      </c>
      <c r="B568" s="78"/>
      <c r="C568" s="79">
        <v>0</v>
      </c>
      <c r="D568" s="79">
        <v>6000</v>
      </c>
      <c r="E568" s="79">
        <v>0</v>
      </c>
      <c r="F568" s="79">
        <v>6000</v>
      </c>
      <c r="G568" s="79"/>
    </row>
    <row r="569" spans="1:7" ht="21.75">
      <c r="A569" s="77" t="s">
        <v>112</v>
      </c>
      <c r="B569" s="78"/>
      <c r="C569" s="79"/>
      <c r="D569" s="79"/>
      <c r="E569" s="79"/>
      <c r="F569" s="79"/>
      <c r="G569" s="79"/>
    </row>
    <row r="570" spans="1:7" ht="21.75">
      <c r="A570" s="77" t="s">
        <v>55</v>
      </c>
      <c r="B570" s="78">
        <v>576</v>
      </c>
      <c r="C570" s="79">
        <v>151430</v>
      </c>
      <c r="D570" s="79">
        <v>1488376</v>
      </c>
      <c r="E570" s="79">
        <v>152518</v>
      </c>
      <c r="F570" s="79">
        <v>1488376</v>
      </c>
      <c r="G570" s="79"/>
    </row>
    <row r="571" spans="1:7" ht="21.75">
      <c r="A571" s="77" t="s">
        <v>113</v>
      </c>
      <c r="B571" s="78"/>
      <c r="C571" s="79"/>
      <c r="D571" s="79"/>
      <c r="E571" s="79"/>
      <c r="F571" s="79"/>
      <c r="G571" s="79"/>
    </row>
    <row r="572" spans="1:7" ht="21.75">
      <c r="A572" s="77" t="s">
        <v>56</v>
      </c>
      <c r="B572" s="80">
        <v>660</v>
      </c>
      <c r="C572" s="79">
        <v>15390</v>
      </c>
      <c r="D572" s="79">
        <v>129070</v>
      </c>
      <c r="E572" s="79">
        <v>15390</v>
      </c>
      <c r="F572" s="79">
        <v>129070</v>
      </c>
      <c r="G572" s="79"/>
    </row>
    <row r="573" spans="1:7" ht="21.75">
      <c r="A573" s="77" t="s">
        <v>195</v>
      </c>
      <c r="B573" s="80"/>
      <c r="C573" s="79">
        <v>0</v>
      </c>
      <c r="D573" s="79">
        <v>2900</v>
      </c>
      <c r="E573" s="79">
        <v>0</v>
      </c>
      <c r="F573" s="79">
        <v>2900</v>
      </c>
      <c r="G573" s="79"/>
    </row>
    <row r="574" spans="1:7" ht="21.75">
      <c r="A574" s="77" t="s">
        <v>196</v>
      </c>
      <c r="B574" s="78">
        <v>2</v>
      </c>
      <c r="C574" s="91">
        <v>13000</v>
      </c>
      <c r="D574" s="91">
        <v>15140</v>
      </c>
      <c r="E574" s="91">
        <v>13000</v>
      </c>
      <c r="F574" s="91">
        <v>15140</v>
      </c>
      <c r="G574" s="79"/>
    </row>
    <row r="575" spans="1:7" ht="21.75">
      <c r="A575" s="77" t="s">
        <v>198</v>
      </c>
      <c r="B575" s="78"/>
      <c r="C575" s="79">
        <v>0</v>
      </c>
      <c r="D575" s="79">
        <v>16200</v>
      </c>
      <c r="E575" s="79">
        <v>0</v>
      </c>
      <c r="F575" s="79">
        <v>16200</v>
      </c>
      <c r="G575" s="79"/>
    </row>
    <row r="576" spans="1:7" ht="21.75">
      <c r="A576" s="77" t="s">
        <v>197</v>
      </c>
      <c r="B576" s="72">
        <v>11</v>
      </c>
      <c r="C576" s="94">
        <v>18400</v>
      </c>
      <c r="D576" s="94">
        <v>99100</v>
      </c>
      <c r="E576" s="94">
        <v>18400</v>
      </c>
      <c r="F576" s="94">
        <v>99100</v>
      </c>
      <c r="G576" s="94"/>
    </row>
    <row r="577" spans="1:7" ht="21.75">
      <c r="A577" s="54" t="s">
        <v>90</v>
      </c>
      <c r="B577" s="93">
        <f aca="true" t="shared" si="13" ref="B577:G577">SUM(B550:B576)</f>
        <v>4860</v>
      </c>
      <c r="C577" s="73">
        <f t="shared" si="13"/>
        <v>1162805</v>
      </c>
      <c r="D577" s="73">
        <f t="shared" si="13"/>
        <v>8894486.75</v>
      </c>
      <c r="E577" s="94">
        <f t="shared" si="13"/>
        <v>1173438</v>
      </c>
      <c r="F577" s="94">
        <f t="shared" si="13"/>
        <v>8894466.75</v>
      </c>
      <c r="G577" s="94">
        <f t="shared" si="13"/>
        <v>20</v>
      </c>
    </row>
    <row r="578" spans="1:7" ht="21.75">
      <c r="A578" s="147" t="s">
        <v>70</v>
      </c>
      <c r="B578" s="147"/>
      <c r="C578" s="147"/>
      <c r="D578" s="147"/>
      <c r="E578" s="147"/>
      <c r="F578" s="147"/>
      <c r="G578" s="147"/>
    </row>
    <row r="579" spans="1:7" ht="21.75">
      <c r="A579" s="98"/>
      <c r="B579" s="99"/>
      <c r="C579" s="100"/>
      <c r="D579" s="100"/>
      <c r="E579" s="100"/>
      <c r="F579" s="100"/>
      <c r="G579" s="101"/>
    </row>
    <row r="580" spans="1:7" ht="21.75">
      <c r="A580" s="68"/>
      <c r="B580" s="69" t="s">
        <v>78</v>
      </c>
      <c r="C580" s="146" t="s">
        <v>31</v>
      </c>
      <c r="D580" s="146"/>
      <c r="E580" s="146" t="s">
        <v>32</v>
      </c>
      <c r="F580" s="146"/>
      <c r="G580" s="102" t="s">
        <v>33</v>
      </c>
    </row>
    <row r="581" spans="1:7" ht="21.75">
      <c r="A581" s="72" t="s">
        <v>35</v>
      </c>
      <c r="B581" s="72" t="s">
        <v>79</v>
      </c>
      <c r="C581" s="73" t="s">
        <v>9</v>
      </c>
      <c r="D581" s="73" t="s">
        <v>36</v>
      </c>
      <c r="E581" s="73" t="s">
        <v>9</v>
      </c>
      <c r="F581" s="73" t="s">
        <v>36</v>
      </c>
      <c r="G581" s="73" t="s">
        <v>34</v>
      </c>
    </row>
    <row r="582" spans="1:7" ht="21.75">
      <c r="A582" s="74" t="s">
        <v>114</v>
      </c>
      <c r="B582" s="75"/>
      <c r="C582" s="76"/>
      <c r="D582" s="76"/>
      <c r="E582" s="76"/>
      <c r="F582" s="76"/>
      <c r="G582" s="76"/>
    </row>
    <row r="583" spans="1:7" ht="21.75">
      <c r="A583" s="77" t="s">
        <v>82</v>
      </c>
      <c r="B583" s="78">
        <v>6</v>
      </c>
      <c r="C583" s="79">
        <v>184480</v>
      </c>
      <c r="D583" s="79">
        <v>796974.6</v>
      </c>
      <c r="E583" s="79">
        <v>184480</v>
      </c>
      <c r="F583" s="79">
        <v>796974.6</v>
      </c>
      <c r="G583" s="79"/>
    </row>
    <row r="584" spans="1:7" ht="21.75">
      <c r="A584" s="77" t="s">
        <v>59</v>
      </c>
      <c r="B584" s="78"/>
      <c r="C584" s="91"/>
      <c r="D584" s="91"/>
      <c r="E584" s="91"/>
      <c r="F584" s="91"/>
      <c r="G584" s="79"/>
    </row>
    <row r="585" spans="1:7" ht="21.75">
      <c r="A585" s="87" t="s">
        <v>60</v>
      </c>
      <c r="B585" s="88">
        <v>1</v>
      </c>
      <c r="C585" s="89">
        <v>248.98</v>
      </c>
      <c r="D585" s="89">
        <v>147495.413</v>
      </c>
      <c r="E585" s="89">
        <v>248.98</v>
      </c>
      <c r="F585" s="89">
        <v>147495.41</v>
      </c>
      <c r="G585" s="89"/>
    </row>
    <row r="586" spans="1:7" ht="21.75">
      <c r="A586" s="110" t="s">
        <v>61</v>
      </c>
      <c r="B586" s="106">
        <f>SUM(B578:B585)</f>
        <v>7</v>
      </c>
      <c r="C586" s="86">
        <f>SUM(C583:C585)</f>
        <v>184728.98</v>
      </c>
      <c r="D586" s="86">
        <f>SUM(D583:D585)</f>
        <v>944470.013</v>
      </c>
      <c r="E586" s="86">
        <f>SUM(E583:E585)</f>
        <v>184728.98</v>
      </c>
      <c r="F586" s="86">
        <f>SUM(F583:F585)</f>
        <v>944470.01</v>
      </c>
      <c r="G586" s="86"/>
    </row>
    <row r="587" spans="1:7" ht="21.75">
      <c r="A587" s="87" t="s">
        <v>115</v>
      </c>
      <c r="B587" s="88"/>
      <c r="C587" s="89"/>
      <c r="D587" s="89"/>
      <c r="E587" s="89"/>
      <c r="F587" s="89"/>
      <c r="G587" s="89"/>
    </row>
    <row r="588" spans="1:7" ht="21.75">
      <c r="A588" s="107" t="s">
        <v>62</v>
      </c>
      <c r="B588" s="108">
        <v>370</v>
      </c>
      <c r="C588" s="109">
        <v>266203</v>
      </c>
      <c r="D588" s="109">
        <v>1336942</v>
      </c>
      <c r="E588" s="109">
        <v>266203</v>
      </c>
      <c r="F588" s="91">
        <v>1336942</v>
      </c>
      <c r="G588" s="79"/>
    </row>
    <row r="589" spans="1:7" ht="21.75">
      <c r="A589" s="77" t="s">
        <v>63</v>
      </c>
      <c r="B589" s="122"/>
      <c r="C589" s="109">
        <v>0</v>
      </c>
      <c r="D589" s="109">
        <v>399200</v>
      </c>
      <c r="E589" s="109">
        <v>0</v>
      </c>
      <c r="F589" s="91">
        <v>399200</v>
      </c>
      <c r="G589" s="79"/>
    </row>
    <row r="590" spans="1:7" ht="21.75">
      <c r="A590" s="77" t="s">
        <v>101</v>
      </c>
      <c r="B590" s="78">
        <v>161</v>
      </c>
      <c r="C590" s="79">
        <v>281130.1</v>
      </c>
      <c r="D590" s="79">
        <v>1035360.46</v>
      </c>
      <c r="E590" s="79">
        <v>281130.1</v>
      </c>
      <c r="F590" s="79">
        <v>1035360.46</v>
      </c>
      <c r="G590" s="79"/>
    </row>
    <row r="591" spans="1:7" ht="21.75">
      <c r="A591" s="77" t="s">
        <v>227</v>
      </c>
      <c r="B591" s="72">
        <v>3</v>
      </c>
      <c r="C591" s="94">
        <v>29577.49</v>
      </c>
      <c r="D591" s="94">
        <v>215258.63</v>
      </c>
      <c r="E591" s="94">
        <v>29577.49</v>
      </c>
      <c r="F591" s="94">
        <v>215258.63</v>
      </c>
      <c r="G591" s="94"/>
    </row>
    <row r="592" spans="1:7" ht="21.75">
      <c r="A592" s="110" t="s">
        <v>66</v>
      </c>
      <c r="B592" s="72">
        <f>SUM(B588:B591)</f>
        <v>534</v>
      </c>
      <c r="C592" s="94">
        <f>SUM(C587:C591)</f>
        <v>576910.59</v>
      </c>
      <c r="D592" s="94">
        <f>SUM(D587:D591)</f>
        <v>2986761.09</v>
      </c>
      <c r="E592" s="94">
        <f>SUM(E587:E591)</f>
        <v>576910.59</v>
      </c>
      <c r="F592" s="94">
        <f>SUM(F587:F591)</f>
        <v>2986761.09</v>
      </c>
      <c r="G592" s="94"/>
    </row>
    <row r="593" spans="1:7" ht="21.75">
      <c r="A593" s="110" t="s">
        <v>67</v>
      </c>
      <c r="B593" s="111">
        <f aca="true" t="shared" si="14" ref="B593:G593">SUM(B546+B577+B586+B592)</f>
        <v>6134</v>
      </c>
      <c r="C593" s="70">
        <f t="shared" si="14"/>
        <v>31721095.34</v>
      </c>
      <c r="D593" s="70">
        <f t="shared" si="14"/>
        <v>156091535.53300002</v>
      </c>
      <c r="E593" s="70">
        <f t="shared" si="14"/>
        <v>31809938.669999998</v>
      </c>
      <c r="F593" s="70">
        <f t="shared" si="14"/>
        <v>156574048.42000002</v>
      </c>
      <c r="G593" s="70">
        <f t="shared" si="14"/>
        <v>2587.11</v>
      </c>
    </row>
    <row r="594" spans="1:7" ht="21.75">
      <c r="A594" s="110" t="s">
        <v>174</v>
      </c>
      <c r="B594" s="106"/>
      <c r="C594" s="86">
        <v>4043.49</v>
      </c>
      <c r="D594" s="86">
        <v>88179.29</v>
      </c>
      <c r="E594" s="86">
        <v>4043.49</v>
      </c>
      <c r="F594" s="86">
        <v>88179.29</v>
      </c>
      <c r="G594" s="86"/>
    </row>
    <row r="595" spans="1:7" ht="22.5" thickBot="1">
      <c r="A595" s="112" t="s">
        <v>69</v>
      </c>
      <c r="B595" s="113">
        <f>+B593</f>
        <v>6134</v>
      </c>
      <c r="C595" s="114">
        <f>C593-C594</f>
        <v>31717051.85</v>
      </c>
      <c r="D595" s="114">
        <f>D593-D594</f>
        <v>156003356.24300003</v>
      </c>
      <c r="E595" s="114">
        <f>+E593-E594</f>
        <v>31805895.18</v>
      </c>
      <c r="F595" s="114">
        <f>+F593-F594</f>
        <v>156485869.13000003</v>
      </c>
      <c r="G595" s="114">
        <f>+G593-G594</f>
        <v>2587.11</v>
      </c>
    </row>
    <row r="596" spans="1:7" ht="22.5" thickTop="1">
      <c r="A596" s="95"/>
      <c r="B596" s="115"/>
      <c r="C596" s="97"/>
      <c r="D596" s="97"/>
      <c r="E596" s="97"/>
      <c r="F596" s="97"/>
      <c r="G596" s="97"/>
    </row>
    <row r="597" spans="1:7" ht="21.75">
      <c r="A597" s="95"/>
      <c r="B597" s="115"/>
      <c r="C597" s="97"/>
      <c r="D597" s="97"/>
      <c r="E597" s="97"/>
      <c r="F597" s="97"/>
      <c r="G597" s="97"/>
    </row>
    <row r="598" spans="1:7" ht="21.75">
      <c r="A598" s="95"/>
      <c r="B598" s="115"/>
      <c r="C598" s="97"/>
      <c r="D598" s="97" t="s">
        <v>12</v>
      </c>
      <c r="E598" s="97"/>
      <c r="F598" s="97"/>
      <c r="G598" s="97"/>
    </row>
    <row r="599" spans="1:7" ht="21.75">
      <c r="A599" s="64" t="s">
        <v>255</v>
      </c>
      <c r="B599" s="66"/>
      <c r="C599" s="67"/>
      <c r="D599" s="97" t="s">
        <v>13</v>
      </c>
      <c r="E599" s="97"/>
      <c r="F599" s="97"/>
      <c r="G599" s="97"/>
    </row>
    <row r="600" spans="1:7" ht="21.75">
      <c r="A600" s="64" t="s">
        <v>256</v>
      </c>
      <c r="B600" s="66"/>
      <c r="C600" s="67"/>
      <c r="D600" s="97" t="s">
        <v>11</v>
      </c>
      <c r="E600" s="97"/>
      <c r="F600" s="97"/>
      <c r="G600" s="97"/>
    </row>
    <row r="601" spans="1:7" ht="21.75">
      <c r="A601" s="64" t="s">
        <v>257</v>
      </c>
      <c r="B601" s="66"/>
      <c r="C601" s="67"/>
      <c r="D601" s="97" t="s">
        <v>10</v>
      </c>
      <c r="E601" s="97"/>
      <c r="F601" s="97"/>
      <c r="G601" s="97"/>
    </row>
    <row r="602" spans="1:7" ht="21.75">
      <c r="A602" s="64"/>
      <c r="B602" s="66"/>
      <c r="C602" s="67"/>
      <c r="D602" s="97"/>
      <c r="E602" s="97"/>
      <c r="F602" s="97"/>
      <c r="G602" s="97"/>
    </row>
    <row r="603" spans="1:7" ht="21">
      <c r="A603" s="14"/>
      <c r="B603" s="19"/>
      <c r="C603" s="15"/>
      <c r="D603" s="15"/>
      <c r="E603" s="15"/>
      <c r="F603" s="15"/>
      <c r="G603" s="15"/>
    </row>
    <row r="604" spans="1:7" ht="23.25">
      <c r="A604" s="145" t="s">
        <v>58</v>
      </c>
      <c r="B604" s="145"/>
      <c r="C604" s="145"/>
      <c r="D604" s="145"/>
      <c r="E604" s="145"/>
      <c r="F604" s="145"/>
      <c r="G604" s="145"/>
    </row>
    <row r="605" spans="1:7" ht="23.25">
      <c r="A605" s="145" t="s">
        <v>258</v>
      </c>
      <c r="B605" s="145"/>
      <c r="C605" s="145"/>
      <c r="D605" s="145"/>
      <c r="E605" s="145"/>
      <c r="F605" s="145"/>
      <c r="G605" s="145"/>
    </row>
    <row r="606" spans="1:7" ht="21">
      <c r="A606" s="3"/>
      <c r="B606" s="18"/>
      <c r="C606" s="4"/>
      <c r="D606" s="4"/>
      <c r="E606" s="4"/>
      <c r="F606" s="4"/>
      <c r="G606" s="4"/>
    </row>
    <row r="607" spans="1:7" ht="21.75">
      <c r="A607" s="68"/>
      <c r="B607" s="69" t="s">
        <v>78</v>
      </c>
      <c r="C607" s="146" t="s">
        <v>31</v>
      </c>
      <c r="D607" s="146"/>
      <c r="E607" s="146" t="s">
        <v>32</v>
      </c>
      <c r="F607" s="146"/>
      <c r="G607" s="71" t="s">
        <v>33</v>
      </c>
    </row>
    <row r="608" spans="1:7" ht="21.75">
      <c r="A608" s="72" t="s">
        <v>35</v>
      </c>
      <c r="B608" s="72" t="s">
        <v>79</v>
      </c>
      <c r="C608" s="73" t="s">
        <v>9</v>
      </c>
      <c r="D608" s="73" t="s">
        <v>36</v>
      </c>
      <c r="E608" s="73" t="s">
        <v>9</v>
      </c>
      <c r="F608" s="73" t="s">
        <v>36</v>
      </c>
      <c r="G608" s="73" t="s">
        <v>34</v>
      </c>
    </row>
    <row r="609" spans="1:7" ht="21.75">
      <c r="A609" s="74" t="s">
        <v>108</v>
      </c>
      <c r="B609" s="75"/>
      <c r="C609" s="76"/>
      <c r="D609" s="76"/>
      <c r="E609" s="76"/>
      <c r="F609" s="76"/>
      <c r="G609" s="76"/>
    </row>
    <row r="610" spans="1:7" ht="21.75">
      <c r="A610" s="77" t="s">
        <v>37</v>
      </c>
      <c r="B610" s="78">
        <v>175</v>
      </c>
      <c r="C610" s="79">
        <v>14494878.69</v>
      </c>
      <c r="D610" s="79">
        <v>142644011.2</v>
      </c>
      <c r="E610" s="79">
        <v>14430587.75</v>
      </c>
      <c r="F610" s="79">
        <v>143064820.26</v>
      </c>
      <c r="G610" s="79">
        <v>118190.94</v>
      </c>
    </row>
    <row r="611" spans="1:7" ht="21.75">
      <c r="A611" s="77" t="s">
        <v>39</v>
      </c>
      <c r="B611" s="80">
        <v>90</v>
      </c>
      <c r="C611" s="79">
        <v>35297.24</v>
      </c>
      <c r="D611" s="79">
        <v>1798788.94</v>
      </c>
      <c r="E611" s="79">
        <v>35526.85</v>
      </c>
      <c r="F611" s="79">
        <v>1798788.94</v>
      </c>
      <c r="G611" s="79"/>
    </row>
    <row r="612" spans="1:7" ht="21.75">
      <c r="A612" s="77" t="s">
        <v>41</v>
      </c>
      <c r="B612" s="78">
        <v>83</v>
      </c>
      <c r="C612" s="79">
        <v>787893.9</v>
      </c>
      <c r="D612" s="79">
        <v>14141087.37</v>
      </c>
      <c r="E612" s="79">
        <v>790231.4</v>
      </c>
      <c r="F612" s="79">
        <v>14141087.37</v>
      </c>
      <c r="G612" s="83"/>
    </row>
    <row r="613" spans="1:7" ht="21.75">
      <c r="A613" s="110" t="s">
        <v>44</v>
      </c>
      <c r="B613" s="85">
        <f aca="true" t="shared" si="15" ref="B613:G613">SUM(B610:B612)</f>
        <v>348</v>
      </c>
      <c r="C613" s="86">
        <f t="shared" si="15"/>
        <v>15318069.83</v>
      </c>
      <c r="D613" s="86">
        <f t="shared" si="15"/>
        <v>158583887.51</v>
      </c>
      <c r="E613" s="86">
        <f t="shared" si="15"/>
        <v>15256346</v>
      </c>
      <c r="F613" s="86">
        <f t="shared" si="15"/>
        <v>159004696.57</v>
      </c>
      <c r="G613" s="94">
        <f t="shared" si="15"/>
        <v>118190.94</v>
      </c>
    </row>
    <row r="614" spans="1:7" ht="21.75">
      <c r="A614" s="87" t="s">
        <v>109</v>
      </c>
      <c r="B614" s="88"/>
      <c r="C614" s="89"/>
      <c r="D614" s="89"/>
      <c r="E614" s="89"/>
      <c r="F614" s="89"/>
      <c r="G614" s="89"/>
    </row>
    <row r="615" spans="1:7" ht="21.75">
      <c r="A615" s="90" t="s">
        <v>81</v>
      </c>
      <c r="B615" s="78"/>
      <c r="C615" s="79"/>
      <c r="D615" s="79"/>
      <c r="E615" s="79"/>
      <c r="F615" s="79"/>
      <c r="G615" s="79"/>
    </row>
    <row r="616" spans="1:7" ht="21.75">
      <c r="A616" s="77" t="s">
        <v>110</v>
      </c>
      <c r="B616" s="78"/>
      <c r="C616" s="79"/>
      <c r="D616" s="79"/>
      <c r="E616" s="79"/>
      <c r="F616" s="79"/>
      <c r="G616" s="79"/>
    </row>
    <row r="617" spans="1:7" ht="21.75">
      <c r="A617" s="77" t="s">
        <v>45</v>
      </c>
      <c r="B617" s="80">
        <v>2935</v>
      </c>
      <c r="C617" s="79">
        <v>968730</v>
      </c>
      <c r="D617" s="79">
        <v>5834900</v>
      </c>
      <c r="E617" s="79">
        <v>968730</v>
      </c>
      <c r="F617" s="79">
        <v>5834900</v>
      </c>
      <c r="G617" s="79"/>
    </row>
    <row r="618" spans="1:7" ht="21.75">
      <c r="A618" s="77" t="s">
        <v>46</v>
      </c>
      <c r="B618" s="78">
        <v>133</v>
      </c>
      <c r="C618" s="79">
        <v>38500</v>
      </c>
      <c r="D618" s="79">
        <v>415500</v>
      </c>
      <c r="E618" s="79">
        <v>38500</v>
      </c>
      <c r="F618" s="79">
        <v>415500</v>
      </c>
      <c r="G618" s="79"/>
    </row>
    <row r="619" spans="1:7" ht="21.75">
      <c r="A619" s="77" t="s">
        <v>99</v>
      </c>
      <c r="B619" s="78"/>
      <c r="C619" s="79"/>
      <c r="D619" s="79"/>
      <c r="E619" s="79"/>
      <c r="F619" s="79"/>
      <c r="G619" s="79"/>
    </row>
    <row r="620" spans="1:7" ht="21.75">
      <c r="A620" s="77" t="s">
        <v>100</v>
      </c>
      <c r="B620" s="78">
        <v>7</v>
      </c>
      <c r="C620" s="79">
        <v>51750</v>
      </c>
      <c r="D620" s="79">
        <v>315500</v>
      </c>
      <c r="E620" s="79">
        <v>51750</v>
      </c>
      <c r="F620" s="79">
        <v>315500</v>
      </c>
      <c r="G620" s="79"/>
    </row>
    <row r="621" spans="1:7" ht="21.75">
      <c r="A621" s="77" t="s">
        <v>107</v>
      </c>
      <c r="B621" s="78">
        <v>10</v>
      </c>
      <c r="C621" s="79">
        <v>17077</v>
      </c>
      <c r="D621" s="79">
        <v>111303.75</v>
      </c>
      <c r="E621" s="79">
        <v>17077</v>
      </c>
      <c r="F621" s="79">
        <v>111303.75</v>
      </c>
      <c r="G621" s="79"/>
    </row>
    <row r="622" spans="1:7" ht="21.75">
      <c r="A622" s="77" t="s">
        <v>48</v>
      </c>
      <c r="B622" s="78"/>
      <c r="C622" s="79"/>
      <c r="D622" s="79"/>
      <c r="E622" s="79"/>
      <c r="F622" s="79"/>
      <c r="G622" s="79"/>
    </row>
    <row r="623" spans="1:7" ht="21.75">
      <c r="A623" s="77" t="s">
        <v>49</v>
      </c>
      <c r="B623" s="80">
        <v>1317</v>
      </c>
      <c r="C623" s="79">
        <v>36590</v>
      </c>
      <c r="D623" s="79">
        <v>373280</v>
      </c>
      <c r="E623" s="79">
        <v>36590</v>
      </c>
      <c r="F623" s="79">
        <v>373280</v>
      </c>
      <c r="G623" s="79"/>
    </row>
    <row r="624" spans="1:7" ht="21.75">
      <c r="A624" s="77" t="s">
        <v>116</v>
      </c>
      <c r="B624" s="78">
        <v>27</v>
      </c>
      <c r="C624" s="79">
        <v>1080</v>
      </c>
      <c r="D624" s="79">
        <v>9360</v>
      </c>
      <c r="E624" s="79">
        <v>1100</v>
      </c>
      <c r="F624" s="79">
        <v>9360</v>
      </c>
      <c r="G624" s="79"/>
    </row>
    <row r="625" spans="1:7" ht="21.75">
      <c r="A625" s="77" t="s">
        <v>111</v>
      </c>
      <c r="B625" s="78"/>
      <c r="C625" s="79"/>
      <c r="D625" s="79"/>
      <c r="E625" s="79"/>
      <c r="F625" s="79"/>
      <c r="G625" s="79"/>
    </row>
    <row r="626" spans="1:7" ht="21.75">
      <c r="A626" s="77" t="s">
        <v>50</v>
      </c>
      <c r="B626" s="78"/>
      <c r="C626" s="79"/>
      <c r="D626" s="79"/>
      <c r="E626" s="79"/>
      <c r="F626" s="79"/>
      <c r="G626" s="79"/>
    </row>
    <row r="627" spans="1:7" ht="21.75">
      <c r="A627" s="77" t="s">
        <v>51</v>
      </c>
      <c r="B627" s="78">
        <v>25</v>
      </c>
      <c r="C627" s="79">
        <v>69975</v>
      </c>
      <c r="D627" s="79">
        <v>946359</v>
      </c>
      <c r="E627" s="79">
        <v>69975</v>
      </c>
      <c r="F627" s="79">
        <v>946359</v>
      </c>
      <c r="G627" s="79"/>
    </row>
    <row r="628" spans="1:7" ht="21.75">
      <c r="A628" s="77" t="s">
        <v>52</v>
      </c>
      <c r="B628" s="78"/>
      <c r="C628" s="79"/>
      <c r="D628" s="79"/>
      <c r="E628" s="79"/>
      <c r="F628" s="79"/>
      <c r="G628" s="79"/>
    </row>
    <row r="629" spans="1:7" ht="21.75">
      <c r="A629" s="77" t="s">
        <v>53</v>
      </c>
      <c r="B629" s="78">
        <v>4</v>
      </c>
      <c r="C629" s="79">
        <v>8000</v>
      </c>
      <c r="D629" s="79">
        <v>167505</v>
      </c>
      <c r="E629" s="79">
        <v>8000</v>
      </c>
      <c r="F629" s="79">
        <v>167505</v>
      </c>
      <c r="G629" s="79"/>
    </row>
    <row r="630" spans="1:7" ht="21.75">
      <c r="A630" s="77" t="s">
        <v>91</v>
      </c>
      <c r="B630" s="78"/>
      <c r="C630" s="79"/>
      <c r="D630" s="79"/>
      <c r="E630" s="79"/>
      <c r="F630" s="79"/>
      <c r="G630" s="79"/>
    </row>
    <row r="631" spans="1:7" ht="21.75">
      <c r="A631" s="77" t="s">
        <v>92</v>
      </c>
      <c r="B631" s="78">
        <v>13</v>
      </c>
      <c r="C631" s="79">
        <v>4955</v>
      </c>
      <c r="D631" s="79">
        <v>81480</v>
      </c>
      <c r="E631" s="79">
        <v>4955</v>
      </c>
      <c r="F631" s="79">
        <v>81480</v>
      </c>
      <c r="G631" s="79"/>
    </row>
    <row r="632" spans="1:7" ht="21.75">
      <c r="A632" s="77" t="s">
        <v>54</v>
      </c>
      <c r="B632" s="78">
        <v>4</v>
      </c>
      <c r="C632" s="79">
        <v>40</v>
      </c>
      <c r="D632" s="79">
        <v>2310</v>
      </c>
      <c r="E632" s="79">
        <v>40</v>
      </c>
      <c r="F632" s="79">
        <v>2310</v>
      </c>
      <c r="G632" s="79"/>
    </row>
    <row r="633" spans="1:7" ht="21.75">
      <c r="A633" s="77" t="s">
        <v>86</v>
      </c>
      <c r="B633" s="78"/>
      <c r="C633" s="91">
        <v>0</v>
      </c>
      <c r="D633" s="79">
        <v>62900</v>
      </c>
      <c r="E633" s="91">
        <v>0</v>
      </c>
      <c r="F633" s="79">
        <v>62900</v>
      </c>
      <c r="G633" s="79"/>
    </row>
    <row r="634" spans="1:7" ht="21.75">
      <c r="A634" s="77" t="s">
        <v>87</v>
      </c>
      <c r="B634" s="78"/>
      <c r="C634" s="91">
        <v>0</v>
      </c>
      <c r="D634" s="79">
        <v>14000</v>
      </c>
      <c r="E634" s="91">
        <v>0</v>
      </c>
      <c r="F634" s="79">
        <v>14000</v>
      </c>
      <c r="G634" s="79"/>
    </row>
    <row r="635" spans="1:7" ht="21.75">
      <c r="A635" s="77" t="s">
        <v>88</v>
      </c>
      <c r="B635" s="78"/>
      <c r="C635" s="79">
        <v>0</v>
      </c>
      <c r="D635" s="79">
        <v>6000</v>
      </c>
      <c r="E635" s="79">
        <v>0</v>
      </c>
      <c r="F635" s="79">
        <v>6000</v>
      </c>
      <c r="G635" s="79"/>
    </row>
    <row r="636" spans="1:7" ht="21.75">
      <c r="A636" s="77" t="s">
        <v>112</v>
      </c>
      <c r="B636" s="78"/>
      <c r="C636" s="79"/>
      <c r="D636" s="79"/>
      <c r="E636" s="79"/>
      <c r="F636" s="79"/>
      <c r="G636" s="79"/>
    </row>
    <row r="637" spans="1:7" ht="21.75">
      <c r="A637" s="77" t="s">
        <v>55</v>
      </c>
      <c r="B637" s="78">
        <v>477</v>
      </c>
      <c r="C637" s="79">
        <v>121810</v>
      </c>
      <c r="D637" s="79">
        <v>1610186</v>
      </c>
      <c r="E637" s="79">
        <v>121810</v>
      </c>
      <c r="F637" s="79">
        <v>1610186</v>
      </c>
      <c r="G637" s="79"/>
    </row>
    <row r="638" spans="1:7" ht="21.75">
      <c r="A638" s="77" t="s">
        <v>113</v>
      </c>
      <c r="B638" s="78"/>
      <c r="C638" s="79"/>
      <c r="D638" s="79"/>
      <c r="E638" s="79"/>
      <c r="F638" s="79"/>
      <c r="G638" s="79"/>
    </row>
    <row r="639" spans="1:7" ht="21.75">
      <c r="A639" s="77" t="s">
        <v>56</v>
      </c>
      <c r="B639" s="80">
        <v>546</v>
      </c>
      <c r="C639" s="79">
        <v>12490</v>
      </c>
      <c r="D639" s="79">
        <v>141560</v>
      </c>
      <c r="E639" s="79">
        <v>12490</v>
      </c>
      <c r="F639" s="79">
        <v>141560</v>
      </c>
      <c r="G639" s="79"/>
    </row>
    <row r="640" spans="1:7" ht="21.75">
      <c r="A640" s="77" t="s">
        <v>195</v>
      </c>
      <c r="B640" s="80"/>
      <c r="C640" s="79">
        <v>0</v>
      </c>
      <c r="D640" s="79">
        <v>2900</v>
      </c>
      <c r="E640" s="79">
        <v>0</v>
      </c>
      <c r="F640" s="79">
        <v>2900</v>
      </c>
      <c r="G640" s="79"/>
    </row>
    <row r="641" spans="1:7" ht="21.75">
      <c r="A641" s="77" t="s">
        <v>196</v>
      </c>
      <c r="B641" s="78">
        <v>1</v>
      </c>
      <c r="C641" s="91">
        <v>500</v>
      </c>
      <c r="D641" s="91">
        <v>15640</v>
      </c>
      <c r="E641" s="91">
        <v>500</v>
      </c>
      <c r="F641" s="91">
        <v>15640</v>
      </c>
      <c r="G641" s="79"/>
    </row>
    <row r="642" spans="1:7" ht="21.75">
      <c r="A642" s="77" t="s">
        <v>198</v>
      </c>
      <c r="B642" s="78"/>
      <c r="C642" s="79">
        <v>0</v>
      </c>
      <c r="D642" s="79">
        <v>16200</v>
      </c>
      <c r="E642" s="79">
        <v>0</v>
      </c>
      <c r="F642" s="79">
        <v>16200</v>
      </c>
      <c r="G642" s="79"/>
    </row>
    <row r="643" spans="1:7" ht="21.75">
      <c r="A643" s="77" t="s">
        <v>197</v>
      </c>
      <c r="B643" s="72">
        <v>9</v>
      </c>
      <c r="C643" s="94">
        <v>13000</v>
      </c>
      <c r="D643" s="94">
        <v>112100</v>
      </c>
      <c r="E643" s="94">
        <v>13000</v>
      </c>
      <c r="F643" s="94">
        <v>112100</v>
      </c>
      <c r="G643" s="94"/>
    </row>
    <row r="644" spans="1:7" ht="21.75">
      <c r="A644" s="54" t="s">
        <v>90</v>
      </c>
      <c r="B644" s="93">
        <f aca="true" t="shared" si="16" ref="B644:G644">SUM(B617:B643)</f>
        <v>5508</v>
      </c>
      <c r="C644" s="73">
        <f t="shared" si="16"/>
        <v>1344497</v>
      </c>
      <c r="D644" s="73">
        <f t="shared" si="16"/>
        <v>10238983.75</v>
      </c>
      <c r="E644" s="94">
        <f t="shared" si="16"/>
        <v>1344517</v>
      </c>
      <c r="F644" s="94">
        <f t="shared" si="16"/>
        <v>10238983.75</v>
      </c>
      <c r="G644" s="94">
        <f t="shared" si="16"/>
        <v>0</v>
      </c>
    </row>
    <row r="645" spans="1:7" ht="21.75">
      <c r="A645" s="147" t="s">
        <v>70</v>
      </c>
      <c r="B645" s="147"/>
      <c r="C645" s="147"/>
      <c r="D645" s="147"/>
      <c r="E645" s="147"/>
      <c r="F645" s="147"/>
      <c r="G645" s="147"/>
    </row>
    <row r="646" spans="1:7" ht="21.75">
      <c r="A646" s="98"/>
      <c r="B646" s="99"/>
      <c r="C646" s="100"/>
      <c r="D646" s="100"/>
      <c r="E646" s="100"/>
      <c r="F646" s="100"/>
      <c r="G646" s="101"/>
    </row>
    <row r="647" spans="1:7" ht="21.75">
      <c r="A647" s="68"/>
      <c r="B647" s="69" t="s">
        <v>78</v>
      </c>
      <c r="C647" s="146" t="s">
        <v>31</v>
      </c>
      <c r="D647" s="146"/>
      <c r="E647" s="146" t="s">
        <v>32</v>
      </c>
      <c r="F647" s="146"/>
      <c r="G647" s="102" t="s">
        <v>33</v>
      </c>
    </row>
    <row r="648" spans="1:7" ht="21.75">
      <c r="A648" s="72" t="s">
        <v>35</v>
      </c>
      <c r="B648" s="72" t="s">
        <v>79</v>
      </c>
      <c r="C648" s="73" t="s">
        <v>9</v>
      </c>
      <c r="D648" s="73" t="s">
        <v>36</v>
      </c>
      <c r="E648" s="73" t="s">
        <v>9</v>
      </c>
      <c r="F648" s="73" t="s">
        <v>36</v>
      </c>
      <c r="G648" s="73" t="s">
        <v>34</v>
      </c>
    </row>
    <row r="649" spans="1:7" ht="21.75">
      <c r="A649" s="74" t="s">
        <v>114</v>
      </c>
      <c r="B649" s="75"/>
      <c r="C649" s="76"/>
      <c r="D649" s="76"/>
      <c r="E649" s="76"/>
      <c r="F649" s="76"/>
      <c r="G649" s="76"/>
    </row>
    <row r="650" spans="1:7" ht="21.75">
      <c r="A650" s="77" t="s">
        <v>82</v>
      </c>
      <c r="B650" s="78">
        <v>6</v>
      </c>
      <c r="C650" s="79">
        <v>108949</v>
      </c>
      <c r="D650" s="79">
        <v>905923.6</v>
      </c>
      <c r="E650" s="79">
        <v>108949</v>
      </c>
      <c r="F650" s="79">
        <v>905923.6</v>
      </c>
      <c r="G650" s="79"/>
    </row>
    <row r="651" spans="1:7" ht="21.75">
      <c r="A651" s="77" t="s">
        <v>59</v>
      </c>
      <c r="B651" s="78"/>
      <c r="C651" s="91"/>
      <c r="D651" s="91"/>
      <c r="E651" s="91"/>
      <c r="F651" s="91"/>
      <c r="G651" s="79"/>
    </row>
    <row r="652" spans="1:7" ht="21.75">
      <c r="A652" s="87" t="s">
        <v>60</v>
      </c>
      <c r="B652" s="88">
        <v>18</v>
      </c>
      <c r="C652" s="89">
        <v>36411.08</v>
      </c>
      <c r="D652" s="89">
        <v>183906.49</v>
      </c>
      <c r="E652" s="89">
        <v>36411.08</v>
      </c>
      <c r="F652" s="89">
        <v>183906.49</v>
      </c>
      <c r="G652" s="89"/>
    </row>
    <row r="653" spans="1:7" ht="21.75">
      <c r="A653" s="110" t="s">
        <v>61</v>
      </c>
      <c r="B653" s="106">
        <f>SUM(B645:B652)</f>
        <v>24</v>
      </c>
      <c r="C653" s="86">
        <f>SUM(C650:C652)</f>
        <v>145360.08000000002</v>
      </c>
      <c r="D653" s="86">
        <f>SUM(D650:D652)</f>
        <v>1089830.0899999999</v>
      </c>
      <c r="E653" s="86">
        <f>SUM(E650:E652)</f>
        <v>145360.08000000002</v>
      </c>
      <c r="F653" s="86">
        <f>SUM(F650:F652)</f>
        <v>1089830.0899999999</v>
      </c>
      <c r="G653" s="86"/>
    </row>
    <row r="654" spans="1:7" ht="21.75">
      <c r="A654" s="87" t="s">
        <v>115</v>
      </c>
      <c r="B654" s="88"/>
      <c r="C654" s="89"/>
      <c r="D654" s="89"/>
      <c r="E654" s="89"/>
      <c r="F654" s="89"/>
      <c r="G654" s="89"/>
    </row>
    <row r="655" spans="1:7" ht="21.75">
      <c r="A655" s="107" t="s">
        <v>62</v>
      </c>
      <c r="B655" s="108">
        <v>485</v>
      </c>
      <c r="C655" s="109">
        <v>283197</v>
      </c>
      <c r="D655" s="109">
        <v>1620139</v>
      </c>
      <c r="E655" s="109">
        <v>283197</v>
      </c>
      <c r="F655" s="91">
        <v>1620139</v>
      </c>
      <c r="G655" s="79"/>
    </row>
    <row r="656" spans="1:7" ht="21.75">
      <c r="A656" s="77" t="s">
        <v>63</v>
      </c>
      <c r="B656" s="122"/>
      <c r="C656" s="109">
        <v>0</v>
      </c>
      <c r="D656" s="109">
        <v>399200</v>
      </c>
      <c r="E656" s="109">
        <v>0</v>
      </c>
      <c r="F656" s="91">
        <v>399200</v>
      </c>
      <c r="G656" s="79"/>
    </row>
    <row r="657" spans="1:7" ht="21.75">
      <c r="A657" s="77" t="s">
        <v>101</v>
      </c>
      <c r="B657" s="78">
        <v>779</v>
      </c>
      <c r="C657" s="79">
        <v>124094.38</v>
      </c>
      <c r="D657" s="79">
        <v>1159454.84</v>
      </c>
      <c r="E657" s="79">
        <v>124094.38</v>
      </c>
      <c r="F657" s="79">
        <v>1159454.84</v>
      </c>
      <c r="G657" s="79"/>
    </row>
    <row r="658" spans="1:7" ht="21.75">
      <c r="A658" s="77" t="s">
        <v>227</v>
      </c>
      <c r="B658" s="72">
        <v>3</v>
      </c>
      <c r="C658" s="94">
        <v>29786.15</v>
      </c>
      <c r="D658" s="94">
        <v>245044.78</v>
      </c>
      <c r="E658" s="94">
        <v>29786.15</v>
      </c>
      <c r="F658" s="94">
        <v>245044.78</v>
      </c>
      <c r="G658" s="94"/>
    </row>
    <row r="659" spans="1:7" ht="21.75">
      <c r="A659" s="110" t="s">
        <v>66</v>
      </c>
      <c r="B659" s="72">
        <f>SUM(B655:B658)</f>
        <v>1267</v>
      </c>
      <c r="C659" s="94">
        <f>SUM(C654:C658)</f>
        <v>437077.53</v>
      </c>
      <c r="D659" s="94">
        <f>SUM(D654:D658)</f>
        <v>3423838.6199999996</v>
      </c>
      <c r="E659" s="94">
        <f>SUM(E654:E658)</f>
        <v>437077.53</v>
      </c>
      <c r="F659" s="94">
        <f>SUM(F654:F658)</f>
        <v>3423838.6199999996</v>
      </c>
      <c r="G659" s="94"/>
    </row>
    <row r="660" spans="1:7" ht="21.75">
      <c r="A660" s="110" t="s">
        <v>67</v>
      </c>
      <c r="B660" s="111">
        <f aca="true" t="shared" si="17" ref="B660:G660">SUM(B613+B644+B653+B659)</f>
        <v>7147</v>
      </c>
      <c r="C660" s="70">
        <f t="shared" si="17"/>
        <v>17245004.44</v>
      </c>
      <c r="D660" s="70">
        <f t="shared" si="17"/>
        <v>173336539.97</v>
      </c>
      <c r="E660" s="70">
        <f t="shared" si="17"/>
        <v>17183300.61</v>
      </c>
      <c r="F660" s="70">
        <f t="shared" si="17"/>
        <v>173757349.03</v>
      </c>
      <c r="G660" s="70">
        <f t="shared" si="17"/>
        <v>118190.94</v>
      </c>
    </row>
    <row r="661" spans="1:7" ht="21.75">
      <c r="A661" s="110" t="s">
        <v>174</v>
      </c>
      <c r="B661" s="106"/>
      <c r="C661" s="86">
        <v>1764.85</v>
      </c>
      <c r="D661" s="86">
        <v>89944.14</v>
      </c>
      <c r="E661" s="86">
        <v>1764.85</v>
      </c>
      <c r="F661" s="86">
        <v>89944.14</v>
      </c>
      <c r="G661" s="86"/>
    </row>
    <row r="662" spans="1:7" ht="22.5" thickBot="1">
      <c r="A662" s="112" t="s">
        <v>69</v>
      </c>
      <c r="B662" s="113">
        <f>+B660</f>
        <v>7147</v>
      </c>
      <c r="C662" s="114">
        <f>C660-C661</f>
        <v>17243239.59</v>
      </c>
      <c r="D662" s="114">
        <f>D660-D661</f>
        <v>173246595.83</v>
      </c>
      <c r="E662" s="114">
        <f>+E660-E661</f>
        <v>17181535.759999998</v>
      </c>
      <c r="F662" s="114">
        <f>+F660-F661</f>
        <v>173667404.89000002</v>
      </c>
      <c r="G662" s="114">
        <f>+G660-G661</f>
        <v>118190.94</v>
      </c>
    </row>
    <row r="663" spans="1:7" ht="22.5" thickTop="1">
      <c r="A663" s="95"/>
      <c r="B663" s="115"/>
      <c r="C663" s="97"/>
      <c r="D663" s="97"/>
      <c r="E663" s="97"/>
      <c r="F663" s="97"/>
      <c r="G663" s="97"/>
    </row>
    <row r="664" spans="1:7" ht="21.75">
      <c r="A664" s="95"/>
      <c r="B664" s="115"/>
      <c r="C664" s="97"/>
      <c r="D664" s="97"/>
      <c r="E664" s="97"/>
      <c r="F664" s="97"/>
      <c r="G664" s="97"/>
    </row>
    <row r="665" spans="1:7" ht="21.75">
      <c r="A665" s="95"/>
      <c r="B665" s="115"/>
      <c r="C665" s="97"/>
      <c r="D665" s="97" t="s">
        <v>12</v>
      </c>
      <c r="E665" s="97"/>
      <c r="F665" s="97"/>
      <c r="G665" s="97"/>
    </row>
    <row r="666" spans="1:7" ht="21.75">
      <c r="A666" s="64" t="s">
        <v>259</v>
      </c>
      <c r="B666" s="66"/>
      <c r="C666" s="67"/>
      <c r="D666" s="97" t="s">
        <v>13</v>
      </c>
      <c r="E666" s="97"/>
      <c r="F666" s="97"/>
      <c r="G666" s="97"/>
    </row>
    <row r="667" spans="1:7" ht="21.75">
      <c r="A667" s="64" t="s">
        <v>260</v>
      </c>
      <c r="B667" s="66"/>
      <c r="C667" s="67"/>
      <c r="D667" s="97" t="s">
        <v>11</v>
      </c>
      <c r="E667" s="97"/>
      <c r="F667" s="97"/>
      <c r="G667" s="97"/>
    </row>
    <row r="668" spans="1:7" ht="21.75">
      <c r="A668" s="64" t="s">
        <v>261</v>
      </c>
      <c r="B668" s="66"/>
      <c r="C668" s="67"/>
      <c r="D668" s="97" t="s">
        <v>10</v>
      </c>
      <c r="E668" s="97"/>
      <c r="F668" s="97"/>
      <c r="G668" s="97"/>
    </row>
    <row r="669" spans="1:7" ht="21.75">
      <c r="A669" s="64"/>
      <c r="B669" s="66"/>
      <c r="C669" s="67"/>
      <c r="D669" s="97"/>
      <c r="E669" s="97"/>
      <c r="F669" s="97"/>
      <c r="G669" s="97"/>
    </row>
    <row r="670" spans="1:7" ht="23.25">
      <c r="A670" s="145" t="s">
        <v>58</v>
      </c>
      <c r="B670" s="145"/>
      <c r="C670" s="145"/>
      <c r="D670" s="145"/>
      <c r="E670" s="145"/>
      <c r="F670" s="145"/>
      <c r="G670" s="145"/>
    </row>
    <row r="671" spans="1:7" ht="23.25">
      <c r="A671" s="145" t="s">
        <v>262</v>
      </c>
      <c r="B671" s="145"/>
      <c r="C671" s="145"/>
      <c r="D671" s="145"/>
      <c r="E671" s="145"/>
      <c r="F671" s="145"/>
      <c r="G671" s="145"/>
    </row>
    <row r="672" spans="1:7" ht="21">
      <c r="A672" s="3"/>
      <c r="B672" s="18"/>
      <c r="C672" s="4"/>
      <c r="D672" s="4"/>
      <c r="E672" s="4"/>
      <c r="F672" s="4"/>
      <c r="G672" s="4"/>
    </row>
    <row r="673" spans="1:7" ht="21.75">
      <c r="A673" s="68"/>
      <c r="B673" s="69" t="s">
        <v>78</v>
      </c>
      <c r="C673" s="146" t="s">
        <v>31</v>
      </c>
      <c r="D673" s="146"/>
      <c r="E673" s="146" t="s">
        <v>32</v>
      </c>
      <c r="F673" s="146"/>
      <c r="G673" s="71" t="s">
        <v>33</v>
      </c>
    </row>
    <row r="674" spans="1:7" ht="21.75">
      <c r="A674" s="72" t="s">
        <v>35</v>
      </c>
      <c r="B674" s="72" t="s">
        <v>79</v>
      </c>
      <c r="C674" s="73" t="s">
        <v>9</v>
      </c>
      <c r="D674" s="73" t="s">
        <v>36</v>
      </c>
      <c r="E674" s="73" t="s">
        <v>9</v>
      </c>
      <c r="F674" s="73" t="s">
        <v>36</v>
      </c>
      <c r="G674" s="73" t="s">
        <v>34</v>
      </c>
    </row>
    <row r="675" spans="1:7" ht="21.75">
      <c r="A675" s="74" t="s">
        <v>108</v>
      </c>
      <c r="B675" s="75"/>
      <c r="C675" s="76"/>
      <c r="D675" s="76"/>
      <c r="E675" s="76"/>
      <c r="F675" s="76"/>
      <c r="G675" s="76"/>
    </row>
    <row r="676" spans="1:7" ht="21.75">
      <c r="A676" s="77" t="s">
        <v>37</v>
      </c>
      <c r="B676" s="78">
        <v>145</v>
      </c>
      <c r="C676" s="79">
        <v>9400120.37</v>
      </c>
      <c r="D676" s="79">
        <v>152044131.57</v>
      </c>
      <c r="E676" s="79">
        <v>9572211.31</v>
      </c>
      <c r="F676" s="79">
        <v>152637031.57</v>
      </c>
      <c r="G676" s="79"/>
    </row>
    <row r="677" spans="1:7" ht="21.75">
      <c r="A677" s="77" t="s">
        <v>39</v>
      </c>
      <c r="B677" s="80">
        <v>77</v>
      </c>
      <c r="C677" s="79">
        <v>47507.37</v>
      </c>
      <c r="D677" s="79">
        <v>1846296.31</v>
      </c>
      <c r="E677" s="79">
        <v>47507.37</v>
      </c>
      <c r="F677" s="79">
        <v>1846296.31</v>
      </c>
      <c r="G677" s="79"/>
    </row>
    <row r="678" spans="1:7" ht="21.75">
      <c r="A678" s="77" t="s">
        <v>41</v>
      </c>
      <c r="B678" s="78">
        <v>79</v>
      </c>
      <c r="C678" s="79">
        <v>531608.9</v>
      </c>
      <c r="D678" s="79">
        <v>14672696.27</v>
      </c>
      <c r="E678" s="79">
        <v>530992.9</v>
      </c>
      <c r="F678" s="79">
        <v>14672080.27</v>
      </c>
      <c r="G678" s="83">
        <v>616</v>
      </c>
    </row>
    <row r="679" spans="1:7" ht="21.75">
      <c r="A679" s="110" t="s">
        <v>44</v>
      </c>
      <c r="B679" s="85">
        <f aca="true" t="shared" si="18" ref="B679:G679">SUM(B676:B678)</f>
        <v>301</v>
      </c>
      <c r="C679" s="86">
        <f t="shared" si="18"/>
        <v>9979236.639999999</v>
      </c>
      <c r="D679" s="86">
        <f t="shared" si="18"/>
        <v>168563124.15</v>
      </c>
      <c r="E679" s="86">
        <f t="shared" si="18"/>
        <v>10150711.58</v>
      </c>
      <c r="F679" s="86">
        <f t="shared" si="18"/>
        <v>169155408.15</v>
      </c>
      <c r="G679" s="94">
        <f t="shared" si="18"/>
        <v>616</v>
      </c>
    </row>
    <row r="680" spans="1:7" ht="21.75">
      <c r="A680" s="87" t="s">
        <v>109</v>
      </c>
      <c r="B680" s="88"/>
      <c r="C680" s="89"/>
      <c r="D680" s="89"/>
      <c r="E680" s="89"/>
      <c r="F680" s="89"/>
      <c r="G680" s="89"/>
    </row>
    <row r="681" spans="1:7" ht="21.75">
      <c r="A681" s="90" t="s">
        <v>81</v>
      </c>
      <c r="B681" s="78"/>
      <c r="C681" s="79"/>
      <c r="D681" s="79"/>
      <c r="E681" s="79"/>
      <c r="F681" s="79"/>
      <c r="G681" s="79"/>
    </row>
    <row r="682" spans="1:7" ht="21.75">
      <c r="A682" s="77" t="s">
        <v>110</v>
      </c>
      <c r="B682" s="78"/>
      <c r="C682" s="79"/>
      <c r="D682" s="79"/>
      <c r="E682" s="79"/>
      <c r="F682" s="79"/>
      <c r="G682" s="79"/>
    </row>
    <row r="683" spans="1:7" ht="21.75">
      <c r="A683" s="77" t="s">
        <v>45</v>
      </c>
      <c r="B683" s="80">
        <v>4046</v>
      </c>
      <c r="C683" s="79">
        <v>1251520</v>
      </c>
      <c r="D683" s="79">
        <v>7086420</v>
      </c>
      <c r="E683" s="79">
        <v>1251520</v>
      </c>
      <c r="F683" s="79">
        <v>7086420</v>
      </c>
      <c r="G683" s="79"/>
    </row>
    <row r="684" spans="1:7" ht="21.75">
      <c r="A684" s="77" t="s">
        <v>46</v>
      </c>
      <c r="B684" s="78">
        <v>157</v>
      </c>
      <c r="C684" s="79">
        <v>47500</v>
      </c>
      <c r="D684" s="79">
        <v>463000</v>
      </c>
      <c r="E684" s="79">
        <v>47500</v>
      </c>
      <c r="F684" s="79">
        <v>463000</v>
      </c>
      <c r="G684" s="79"/>
    </row>
    <row r="685" spans="1:7" ht="21.75">
      <c r="A685" s="77" t="s">
        <v>99</v>
      </c>
      <c r="B685" s="78"/>
      <c r="C685" s="79"/>
      <c r="D685" s="79"/>
      <c r="E685" s="79"/>
      <c r="F685" s="79"/>
      <c r="G685" s="79"/>
    </row>
    <row r="686" spans="1:7" ht="21.75">
      <c r="A686" s="77" t="s">
        <v>100</v>
      </c>
      <c r="B686" s="78">
        <v>4</v>
      </c>
      <c r="C686" s="79">
        <v>9750</v>
      </c>
      <c r="D686" s="79">
        <v>325250</v>
      </c>
      <c r="E686" s="79">
        <v>9750</v>
      </c>
      <c r="F686" s="79">
        <v>325250</v>
      </c>
      <c r="G686" s="79"/>
    </row>
    <row r="687" spans="1:7" ht="21.75">
      <c r="A687" s="77" t="s">
        <v>107</v>
      </c>
      <c r="B687" s="78">
        <v>14</v>
      </c>
      <c r="C687" s="79">
        <v>10492.5</v>
      </c>
      <c r="D687" s="79">
        <v>121796.25</v>
      </c>
      <c r="E687" s="79">
        <v>10492.5</v>
      </c>
      <c r="F687" s="79">
        <v>121796.25</v>
      </c>
      <c r="G687" s="79"/>
    </row>
    <row r="688" spans="1:7" ht="21.75">
      <c r="A688" s="77" t="s">
        <v>48</v>
      </c>
      <c r="B688" s="78"/>
      <c r="C688" s="79"/>
      <c r="D688" s="79"/>
      <c r="E688" s="79"/>
      <c r="F688" s="79"/>
      <c r="G688" s="79"/>
    </row>
    <row r="689" spans="1:7" ht="21.75">
      <c r="A689" s="77" t="s">
        <v>49</v>
      </c>
      <c r="B689" s="80">
        <v>1509</v>
      </c>
      <c r="C689" s="79">
        <v>41460</v>
      </c>
      <c r="D689" s="79">
        <v>414740</v>
      </c>
      <c r="E689" s="79">
        <v>41460</v>
      </c>
      <c r="F689" s="79">
        <v>414740</v>
      </c>
      <c r="G689" s="79"/>
    </row>
    <row r="690" spans="1:7" ht="21.75">
      <c r="A690" s="77" t="s">
        <v>116</v>
      </c>
      <c r="B690" s="78">
        <v>22</v>
      </c>
      <c r="C690" s="79">
        <v>1030</v>
      </c>
      <c r="D690" s="79">
        <v>10390</v>
      </c>
      <c r="E690" s="79">
        <v>1030</v>
      </c>
      <c r="F690" s="79">
        <v>10390</v>
      </c>
      <c r="G690" s="79"/>
    </row>
    <row r="691" spans="1:7" ht="21.75">
      <c r="A691" s="77" t="s">
        <v>111</v>
      </c>
      <c r="B691" s="78"/>
      <c r="C691" s="79"/>
      <c r="D691" s="79"/>
      <c r="E691" s="79"/>
      <c r="F691" s="79"/>
      <c r="G691" s="79"/>
    </row>
    <row r="692" spans="1:7" ht="21.75">
      <c r="A692" s="77" t="s">
        <v>50</v>
      </c>
      <c r="B692" s="78"/>
      <c r="C692" s="79"/>
      <c r="D692" s="79"/>
      <c r="E692" s="79"/>
      <c r="F692" s="79"/>
      <c r="G692" s="79"/>
    </row>
    <row r="693" spans="1:7" ht="21.75">
      <c r="A693" s="77" t="s">
        <v>51</v>
      </c>
      <c r="B693" s="78">
        <v>29</v>
      </c>
      <c r="C693" s="79">
        <v>72985</v>
      </c>
      <c r="D693" s="79">
        <v>1019344</v>
      </c>
      <c r="E693" s="79">
        <v>72985</v>
      </c>
      <c r="F693" s="79">
        <v>1019344</v>
      </c>
      <c r="G693" s="79"/>
    </row>
    <row r="694" spans="1:7" ht="21.75">
      <c r="A694" s="77" t="s">
        <v>52</v>
      </c>
      <c r="B694" s="78"/>
      <c r="C694" s="79"/>
      <c r="D694" s="79"/>
      <c r="E694" s="79"/>
      <c r="F694" s="79"/>
      <c r="G694" s="79"/>
    </row>
    <row r="695" spans="1:7" ht="21.75">
      <c r="A695" s="77" t="s">
        <v>53</v>
      </c>
      <c r="B695" s="78">
        <v>11</v>
      </c>
      <c r="C695" s="79">
        <v>25450</v>
      </c>
      <c r="D695" s="79">
        <v>192955</v>
      </c>
      <c r="E695" s="79">
        <v>25450</v>
      </c>
      <c r="F695" s="79">
        <v>192955</v>
      </c>
      <c r="G695" s="79"/>
    </row>
    <row r="696" spans="1:7" ht="21.75">
      <c r="A696" s="77" t="s">
        <v>91</v>
      </c>
      <c r="B696" s="78"/>
      <c r="C696" s="79"/>
      <c r="D696" s="79"/>
      <c r="E696" s="79"/>
      <c r="F696" s="79"/>
      <c r="G696" s="79"/>
    </row>
    <row r="697" spans="1:7" ht="21.75">
      <c r="A697" s="77" t="s">
        <v>92</v>
      </c>
      <c r="B697" s="78">
        <v>19</v>
      </c>
      <c r="C697" s="79">
        <v>10225</v>
      </c>
      <c r="D697" s="79">
        <v>91705</v>
      </c>
      <c r="E697" s="79">
        <v>10225</v>
      </c>
      <c r="F697" s="79">
        <v>91705</v>
      </c>
      <c r="G697" s="79"/>
    </row>
    <row r="698" spans="1:7" ht="21.75">
      <c r="A698" s="77" t="s">
        <v>54</v>
      </c>
      <c r="B698" s="78">
        <v>3</v>
      </c>
      <c r="C698" s="79">
        <v>30</v>
      </c>
      <c r="D698" s="79">
        <v>2340</v>
      </c>
      <c r="E698" s="79">
        <v>30</v>
      </c>
      <c r="F698" s="79">
        <v>2340</v>
      </c>
      <c r="G698" s="79"/>
    </row>
    <row r="699" spans="1:7" ht="21.75">
      <c r="A699" s="77" t="s">
        <v>86</v>
      </c>
      <c r="B699" s="78"/>
      <c r="C699" s="91">
        <v>0</v>
      </c>
      <c r="D699" s="79">
        <v>62900</v>
      </c>
      <c r="E699" s="91">
        <v>0</v>
      </c>
      <c r="F699" s="79">
        <v>62900</v>
      </c>
      <c r="G699" s="79"/>
    </row>
    <row r="700" spans="1:7" ht="21.75">
      <c r="A700" s="77" t="s">
        <v>87</v>
      </c>
      <c r="B700" s="78"/>
      <c r="C700" s="91">
        <v>0</v>
      </c>
      <c r="D700" s="79">
        <v>14000</v>
      </c>
      <c r="E700" s="91">
        <v>0</v>
      </c>
      <c r="F700" s="79">
        <v>14000</v>
      </c>
      <c r="G700" s="79"/>
    </row>
    <row r="701" spans="1:7" ht="21.75">
      <c r="A701" s="77" t="s">
        <v>88</v>
      </c>
      <c r="B701" s="78"/>
      <c r="C701" s="79">
        <v>0</v>
      </c>
      <c r="D701" s="79">
        <v>6000</v>
      </c>
      <c r="E701" s="79">
        <v>0</v>
      </c>
      <c r="F701" s="79">
        <v>6000</v>
      </c>
      <c r="G701" s="79"/>
    </row>
    <row r="702" spans="1:7" ht="21.75">
      <c r="A702" s="77" t="s">
        <v>112</v>
      </c>
      <c r="B702" s="78"/>
      <c r="C702" s="79"/>
      <c r="D702" s="79"/>
      <c r="E702" s="79"/>
      <c r="F702" s="79"/>
      <c r="G702" s="79"/>
    </row>
    <row r="703" spans="1:7" ht="21.75">
      <c r="A703" s="77" t="s">
        <v>55</v>
      </c>
      <c r="B703" s="78">
        <v>580</v>
      </c>
      <c r="C703" s="79">
        <v>163000</v>
      </c>
      <c r="D703" s="79">
        <v>1773186</v>
      </c>
      <c r="E703" s="79">
        <v>163000</v>
      </c>
      <c r="F703" s="79">
        <v>1773186</v>
      </c>
      <c r="G703" s="79"/>
    </row>
    <row r="704" spans="1:7" ht="21.75">
      <c r="A704" s="77" t="s">
        <v>113</v>
      </c>
      <c r="B704" s="78"/>
      <c r="C704" s="79"/>
      <c r="D704" s="79"/>
      <c r="E704" s="79"/>
      <c r="F704" s="79"/>
      <c r="G704" s="79"/>
    </row>
    <row r="705" spans="1:7" ht="21.75">
      <c r="A705" s="77" t="s">
        <v>56</v>
      </c>
      <c r="B705" s="80">
        <v>846</v>
      </c>
      <c r="C705" s="79">
        <v>20150</v>
      </c>
      <c r="D705" s="79">
        <v>161710</v>
      </c>
      <c r="E705" s="79">
        <v>20150</v>
      </c>
      <c r="F705" s="79">
        <v>161710</v>
      </c>
      <c r="G705" s="79"/>
    </row>
    <row r="706" spans="1:7" ht="21.75">
      <c r="A706" s="77" t="s">
        <v>195</v>
      </c>
      <c r="B706" s="80"/>
      <c r="C706" s="79">
        <v>0</v>
      </c>
      <c r="D706" s="79">
        <v>2900</v>
      </c>
      <c r="E706" s="79">
        <v>0</v>
      </c>
      <c r="F706" s="79">
        <v>2900</v>
      </c>
      <c r="G706" s="79"/>
    </row>
    <row r="707" spans="1:7" ht="21.75">
      <c r="A707" s="77" t="s">
        <v>196</v>
      </c>
      <c r="B707" s="78"/>
      <c r="C707" s="91">
        <v>0</v>
      </c>
      <c r="D707" s="91">
        <v>15640</v>
      </c>
      <c r="E707" s="91">
        <v>0</v>
      </c>
      <c r="F707" s="91">
        <v>15640</v>
      </c>
      <c r="G707" s="79"/>
    </row>
    <row r="708" spans="1:7" ht="21.75">
      <c r="A708" s="77" t="s">
        <v>198</v>
      </c>
      <c r="B708" s="78"/>
      <c r="C708" s="79">
        <v>0</v>
      </c>
      <c r="D708" s="79">
        <v>16200</v>
      </c>
      <c r="E708" s="79">
        <v>0</v>
      </c>
      <c r="F708" s="79">
        <v>16200</v>
      </c>
      <c r="G708" s="79"/>
    </row>
    <row r="709" spans="1:7" ht="21.75">
      <c r="A709" s="77" t="s">
        <v>197</v>
      </c>
      <c r="B709" s="72">
        <v>7</v>
      </c>
      <c r="C709" s="94">
        <v>10500</v>
      </c>
      <c r="D709" s="94">
        <v>122600</v>
      </c>
      <c r="E709" s="94">
        <v>10500</v>
      </c>
      <c r="F709" s="94">
        <v>122600</v>
      </c>
      <c r="G709" s="94"/>
    </row>
    <row r="710" spans="1:7" ht="21.75">
      <c r="A710" s="54" t="s">
        <v>90</v>
      </c>
      <c r="B710" s="93">
        <f aca="true" t="shared" si="19" ref="B710:G710">SUM(B683:B709)</f>
        <v>7247</v>
      </c>
      <c r="C710" s="73">
        <f t="shared" si="19"/>
        <v>1664092.5</v>
      </c>
      <c r="D710" s="73">
        <f t="shared" si="19"/>
        <v>11903076.25</v>
      </c>
      <c r="E710" s="94">
        <f t="shared" si="19"/>
        <v>1664092.5</v>
      </c>
      <c r="F710" s="94">
        <f t="shared" si="19"/>
        <v>11903076.25</v>
      </c>
      <c r="G710" s="94">
        <f t="shared" si="19"/>
        <v>0</v>
      </c>
    </row>
    <row r="711" spans="1:7" ht="21.75">
      <c r="A711" s="147" t="s">
        <v>70</v>
      </c>
      <c r="B711" s="147"/>
      <c r="C711" s="147"/>
      <c r="D711" s="147"/>
      <c r="E711" s="147"/>
      <c r="F711" s="147"/>
      <c r="G711" s="147"/>
    </row>
    <row r="712" spans="1:7" ht="21.75">
      <c r="A712" s="98"/>
      <c r="B712" s="99"/>
      <c r="C712" s="100"/>
      <c r="D712" s="100"/>
      <c r="E712" s="100"/>
      <c r="F712" s="100"/>
      <c r="G712" s="101"/>
    </row>
    <row r="713" spans="1:7" ht="21.75">
      <c r="A713" s="68"/>
      <c r="B713" s="69" t="s">
        <v>78</v>
      </c>
      <c r="C713" s="146" t="s">
        <v>31</v>
      </c>
      <c r="D713" s="146"/>
      <c r="E713" s="146" t="s">
        <v>32</v>
      </c>
      <c r="F713" s="146"/>
      <c r="G713" s="102" t="s">
        <v>33</v>
      </c>
    </row>
    <row r="714" spans="1:7" ht="21.75">
      <c r="A714" s="72" t="s">
        <v>35</v>
      </c>
      <c r="B714" s="72" t="s">
        <v>79</v>
      </c>
      <c r="C714" s="73" t="s">
        <v>9</v>
      </c>
      <c r="D714" s="73" t="s">
        <v>36</v>
      </c>
      <c r="E714" s="73" t="s">
        <v>9</v>
      </c>
      <c r="F714" s="73" t="s">
        <v>36</v>
      </c>
      <c r="G714" s="73" t="s">
        <v>34</v>
      </c>
    </row>
    <row r="715" spans="1:7" ht="21.75">
      <c r="A715" s="74" t="s">
        <v>114</v>
      </c>
      <c r="B715" s="75"/>
      <c r="C715" s="76"/>
      <c r="D715" s="76"/>
      <c r="E715" s="76"/>
      <c r="F715" s="76"/>
      <c r="G715" s="76"/>
    </row>
    <row r="716" spans="1:7" ht="21.75">
      <c r="A716" s="77" t="s">
        <v>82</v>
      </c>
      <c r="B716" s="78">
        <v>5</v>
      </c>
      <c r="C716" s="79">
        <v>80031</v>
      </c>
      <c r="D716" s="79">
        <v>985954.6</v>
      </c>
      <c r="E716" s="79">
        <v>80031</v>
      </c>
      <c r="F716" s="79">
        <v>985954.6</v>
      </c>
      <c r="G716" s="79"/>
    </row>
    <row r="717" spans="1:7" ht="21.75">
      <c r="A717" s="77" t="s">
        <v>59</v>
      </c>
      <c r="B717" s="78"/>
      <c r="C717" s="91"/>
      <c r="D717" s="91"/>
      <c r="E717" s="91"/>
      <c r="F717" s="91"/>
      <c r="G717" s="79"/>
    </row>
    <row r="718" spans="1:7" ht="21.75">
      <c r="A718" s="87" t="s">
        <v>60</v>
      </c>
      <c r="B718" s="88">
        <v>2</v>
      </c>
      <c r="C718" s="89">
        <v>186723.47</v>
      </c>
      <c r="D718" s="89">
        <v>370629.96</v>
      </c>
      <c r="E718" s="89">
        <v>186723.47</v>
      </c>
      <c r="F718" s="89">
        <v>370629.96</v>
      </c>
      <c r="G718" s="89"/>
    </row>
    <row r="719" spans="1:7" ht="21.75">
      <c r="A719" s="110" t="s">
        <v>61</v>
      </c>
      <c r="B719" s="106">
        <f>SUM(B711:B718)</f>
        <v>7</v>
      </c>
      <c r="C719" s="86">
        <f>SUM(C716:C718)</f>
        <v>266754.47</v>
      </c>
      <c r="D719" s="86">
        <f>SUM(D716:D718)</f>
        <v>1356584.56</v>
      </c>
      <c r="E719" s="86">
        <f>SUM(E716:E718)</f>
        <v>266754.47</v>
      </c>
      <c r="F719" s="86">
        <f>SUM(F716:F718)</f>
        <v>1356584.56</v>
      </c>
      <c r="G719" s="86"/>
    </row>
    <row r="720" spans="1:7" ht="21.75">
      <c r="A720" s="87" t="s">
        <v>115</v>
      </c>
      <c r="B720" s="88"/>
      <c r="C720" s="89"/>
      <c r="D720" s="89"/>
      <c r="E720" s="89"/>
      <c r="F720" s="89"/>
      <c r="G720" s="89"/>
    </row>
    <row r="721" spans="1:7" ht="21.75">
      <c r="A721" s="107" t="s">
        <v>62</v>
      </c>
      <c r="B721" s="108">
        <v>144</v>
      </c>
      <c r="C721" s="109">
        <v>105306.65</v>
      </c>
      <c r="D721" s="109">
        <v>1725445.65</v>
      </c>
      <c r="E721" s="109">
        <v>105306.65</v>
      </c>
      <c r="F721" s="91">
        <v>1725445.65</v>
      </c>
      <c r="G721" s="79"/>
    </row>
    <row r="722" spans="1:7" ht="21.75">
      <c r="A722" s="77" t="s">
        <v>63</v>
      </c>
      <c r="B722" s="122"/>
      <c r="C722" s="109">
        <v>0</v>
      </c>
      <c r="D722" s="109">
        <v>399200</v>
      </c>
      <c r="E722" s="109">
        <v>0</v>
      </c>
      <c r="F722" s="91">
        <v>399200</v>
      </c>
      <c r="G722" s="79"/>
    </row>
    <row r="723" spans="1:7" ht="21.75">
      <c r="A723" s="77" t="s">
        <v>101</v>
      </c>
      <c r="B723" s="78">
        <v>166</v>
      </c>
      <c r="C723" s="79">
        <v>126856.51</v>
      </c>
      <c r="D723" s="79">
        <v>1286311.35</v>
      </c>
      <c r="E723" s="79">
        <v>126856.51</v>
      </c>
      <c r="F723" s="79">
        <v>1286311.35</v>
      </c>
      <c r="G723" s="79"/>
    </row>
    <row r="724" spans="1:7" ht="21.75">
      <c r="A724" s="77" t="s">
        <v>227</v>
      </c>
      <c r="B724" s="72">
        <v>3</v>
      </c>
      <c r="C724" s="94">
        <v>30739.64</v>
      </c>
      <c r="D724" s="94">
        <v>275784.42</v>
      </c>
      <c r="E724" s="94">
        <v>30739.64</v>
      </c>
      <c r="F724" s="94">
        <v>275784.42</v>
      </c>
      <c r="G724" s="94"/>
    </row>
    <row r="725" spans="1:7" ht="21.75">
      <c r="A725" s="110" t="s">
        <v>66</v>
      </c>
      <c r="B725" s="72">
        <f>SUM(B721:B724)</f>
        <v>313</v>
      </c>
      <c r="C725" s="94">
        <f>SUM(C720:C724)</f>
        <v>262902.8</v>
      </c>
      <c r="D725" s="94">
        <f>SUM(D720:D724)</f>
        <v>3686741.42</v>
      </c>
      <c r="E725" s="94">
        <f>SUM(E720:E724)</f>
        <v>262902.8</v>
      </c>
      <c r="F725" s="94">
        <f>SUM(F720:F724)</f>
        <v>3686741.42</v>
      </c>
      <c r="G725" s="94"/>
    </row>
    <row r="726" spans="1:7" ht="21.75">
      <c r="A726" s="110" t="s">
        <v>67</v>
      </c>
      <c r="B726" s="111">
        <f aca="true" t="shared" si="20" ref="B726:G726">SUM(B679+B710+B719+B725)</f>
        <v>7868</v>
      </c>
      <c r="C726" s="70">
        <f t="shared" si="20"/>
        <v>12172986.41</v>
      </c>
      <c r="D726" s="70">
        <f t="shared" si="20"/>
        <v>185509526.38</v>
      </c>
      <c r="E726" s="70">
        <f t="shared" si="20"/>
        <v>12344461.350000001</v>
      </c>
      <c r="F726" s="70">
        <f t="shared" si="20"/>
        <v>186101810.38</v>
      </c>
      <c r="G726" s="70">
        <f t="shared" si="20"/>
        <v>616</v>
      </c>
    </row>
    <row r="727" spans="1:7" ht="21.75">
      <c r="A727" s="110" t="s">
        <v>174</v>
      </c>
      <c r="B727" s="106"/>
      <c r="C727" s="86">
        <v>2375.43</v>
      </c>
      <c r="D727" s="86">
        <v>92319.57</v>
      </c>
      <c r="E727" s="86">
        <v>2375.43</v>
      </c>
      <c r="F727" s="86">
        <v>92319.57</v>
      </c>
      <c r="G727" s="86"/>
    </row>
    <row r="728" spans="1:7" ht="22.5" thickBot="1">
      <c r="A728" s="112" t="s">
        <v>69</v>
      </c>
      <c r="B728" s="113">
        <f>+B726</f>
        <v>7868</v>
      </c>
      <c r="C728" s="114">
        <f>C726-C727</f>
        <v>12170610.98</v>
      </c>
      <c r="D728" s="114">
        <f>D726-D727</f>
        <v>185417206.81</v>
      </c>
      <c r="E728" s="114">
        <f>+E726-E727</f>
        <v>12342085.920000002</v>
      </c>
      <c r="F728" s="114">
        <f>+F726-F727</f>
        <v>186009490.81</v>
      </c>
      <c r="G728" s="114">
        <f>+G726-G727</f>
        <v>616</v>
      </c>
    </row>
    <row r="729" spans="1:7" ht="22.5" thickTop="1">
      <c r="A729" s="95"/>
      <c r="B729" s="115"/>
      <c r="C729" s="97"/>
      <c r="D729" s="97"/>
      <c r="E729" s="97"/>
      <c r="F729" s="97"/>
      <c r="G729" s="97"/>
    </row>
    <row r="730" spans="1:7" ht="21.75">
      <c r="A730" s="95"/>
      <c r="B730" s="115"/>
      <c r="C730" s="97"/>
      <c r="D730" s="97"/>
      <c r="E730" s="97"/>
      <c r="F730" s="97"/>
      <c r="G730" s="97"/>
    </row>
    <row r="731" spans="1:7" ht="21.75">
      <c r="A731" s="95"/>
      <c r="B731" s="115"/>
      <c r="C731" s="97"/>
      <c r="D731" s="97" t="s">
        <v>12</v>
      </c>
      <c r="E731" s="97"/>
      <c r="F731" s="97"/>
      <c r="G731" s="97"/>
    </row>
    <row r="732" spans="1:7" ht="21.75">
      <c r="A732" s="64" t="s">
        <v>263</v>
      </c>
      <c r="B732" s="66"/>
      <c r="C732" s="67"/>
      <c r="D732" s="97" t="s">
        <v>13</v>
      </c>
      <c r="E732" s="97"/>
      <c r="F732" s="97"/>
      <c r="G732" s="97"/>
    </row>
    <row r="733" spans="1:7" ht="21.75">
      <c r="A733" s="64" t="s">
        <v>264</v>
      </c>
      <c r="B733" s="66"/>
      <c r="C733" s="67"/>
      <c r="D733" s="97" t="s">
        <v>11</v>
      </c>
      <c r="E733" s="97"/>
      <c r="F733" s="97"/>
      <c r="G733" s="97"/>
    </row>
    <row r="734" spans="1:7" ht="21.75">
      <c r="A734" s="64" t="s">
        <v>265</v>
      </c>
      <c r="B734" s="66"/>
      <c r="C734" s="67"/>
      <c r="D734" s="97" t="s">
        <v>10</v>
      </c>
      <c r="E734" s="97"/>
      <c r="F734" s="97"/>
      <c r="G734" s="97"/>
    </row>
    <row r="735" spans="1:7" ht="21.75">
      <c r="A735" s="64"/>
      <c r="B735" s="66"/>
      <c r="C735" s="67"/>
      <c r="D735" s="97"/>
      <c r="E735" s="97"/>
      <c r="F735" s="97"/>
      <c r="G735" s="97"/>
    </row>
    <row r="736" spans="1:7" ht="23.25">
      <c r="A736" s="145" t="s">
        <v>58</v>
      </c>
      <c r="B736" s="145"/>
      <c r="C736" s="145"/>
      <c r="D736" s="145"/>
      <c r="E736" s="145"/>
      <c r="F736" s="145"/>
      <c r="G736" s="145"/>
    </row>
    <row r="737" spans="1:7" ht="23.25">
      <c r="A737" s="145" t="s">
        <v>266</v>
      </c>
      <c r="B737" s="145"/>
      <c r="C737" s="145"/>
      <c r="D737" s="145"/>
      <c r="E737" s="145"/>
      <c r="F737" s="145"/>
      <c r="G737" s="145"/>
    </row>
    <row r="738" spans="1:7" ht="21">
      <c r="A738" s="3"/>
      <c r="B738" s="18"/>
      <c r="C738" s="4"/>
      <c r="D738" s="4"/>
      <c r="E738" s="4"/>
      <c r="F738" s="4"/>
      <c r="G738" s="4"/>
    </row>
    <row r="739" spans="1:7" ht="21.75">
      <c r="A739" s="68"/>
      <c r="B739" s="69" t="s">
        <v>78</v>
      </c>
      <c r="C739" s="146" t="s">
        <v>31</v>
      </c>
      <c r="D739" s="146"/>
      <c r="E739" s="146" t="s">
        <v>32</v>
      </c>
      <c r="F739" s="146"/>
      <c r="G739" s="71" t="s">
        <v>33</v>
      </c>
    </row>
    <row r="740" spans="1:7" ht="21.75">
      <c r="A740" s="72" t="s">
        <v>35</v>
      </c>
      <c r="B740" s="72" t="s">
        <v>79</v>
      </c>
      <c r="C740" s="73" t="s">
        <v>9</v>
      </c>
      <c r="D740" s="73" t="s">
        <v>36</v>
      </c>
      <c r="E740" s="73" t="s">
        <v>9</v>
      </c>
      <c r="F740" s="73" t="s">
        <v>36</v>
      </c>
      <c r="G740" s="73" t="s">
        <v>34</v>
      </c>
    </row>
    <row r="741" spans="1:7" ht="21.75">
      <c r="A741" s="74" t="s">
        <v>108</v>
      </c>
      <c r="B741" s="75"/>
      <c r="C741" s="76"/>
      <c r="D741" s="76"/>
      <c r="E741" s="76"/>
      <c r="F741" s="76"/>
      <c r="G741" s="76"/>
    </row>
    <row r="742" spans="1:7" ht="21.75">
      <c r="A742" s="77" t="s">
        <v>37</v>
      </c>
      <c r="B742" s="78">
        <v>135</v>
      </c>
      <c r="C742" s="79">
        <v>6854087.13</v>
      </c>
      <c r="D742" s="79">
        <v>158898218.7</v>
      </c>
      <c r="E742" s="79">
        <v>6961887.13</v>
      </c>
      <c r="F742" s="79">
        <v>159598918.7</v>
      </c>
      <c r="G742" s="79"/>
    </row>
    <row r="743" spans="1:7" ht="21.75">
      <c r="A743" s="77" t="s">
        <v>39</v>
      </c>
      <c r="B743" s="80">
        <v>38</v>
      </c>
      <c r="C743" s="79">
        <v>39267.69</v>
      </c>
      <c r="D743" s="79">
        <v>1885564</v>
      </c>
      <c r="E743" s="79">
        <v>39267.69</v>
      </c>
      <c r="F743" s="79">
        <v>1885564</v>
      </c>
      <c r="G743" s="79"/>
    </row>
    <row r="744" spans="1:7" ht="21.75">
      <c r="A744" s="77" t="s">
        <v>41</v>
      </c>
      <c r="B744" s="78">
        <v>99</v>
      </c>
      <c r="C744" s="79">
        <v>225128.4</v>
      </c>
      <c r="D744" s="79">
        <v>14897824.67</v>
      </c>
      <c r="E744" s="79">
        <v>225744.4</v>
      </c>
      <c r="F744" s="79">
        <v>14897824.67</v>
      </c>
      <c r="G744" s="83"/>
    </row>
    <row r="745" spans="1:7" ht="21.75">
      <c r="A745" s="110" t="s">
        <v>44</v>
      </c>
      <c r="B745" s="85">
        <f aca="true" t="shared" si="21" ref="B745:G745">SUM(B742:B744)</f>
        <v>272</v>
      </c>
      <c r="C745" s="86">
        <f t="shared" si="21"/>
        <v>7118483.220000001</v>
      </c>
      <c r="D745" s="86">
        <f t="shared" si="21"/>
        <v>175681607.36999997</v>
      </c>
      <c r="E745" s="86">
        <f t="shared" si="21"/>
        <v>7226899.220000001</v>
      </c>
      <c r="F745" s="86">
        <f t="shared" si="21"/>
        <v>176382307.36999997</v>
      </c>
      <c r="G745" s="94">
        <f t="shared" si="21"/>
        <v>0</v>
      </c>
    </row>
    <row r="746" spans="1:7" ht="21.75">
      <c r="A746" s="87" t="s">
        <v>109</v>
      </c>
      <c r="B746" s="88"/>
      <c r="C746" s="89"/>
      <c r="D746" s="89"/>
      <c r="E746" s="89"/>
      <c r="F746" s="89"/>
      <c r="G746" s="89"/>
    </row>
    <row r="747" spans="1:7" ht="21.75">
      <c r="A747" s="90" t="s">
        <v>81</v>
      </c>
      <c r="B747" s="78"/>
      <c r="C747" s="79"/>
      <c r="D747" s="79"/>
      <c r="E747" s="79"/>
      <c r="F747" s="79"/>
      <c r="G747" s="79"/>
    </row>
    <row r="748" spans="1:7" ht="21.75">
      <c r="A748" s="77" t="s">
        <v>110</v>
      </c>
      <c r="B748" s="78"/>
      <c r="C748" s="79"/>
      <c r="D748" s="79"/>
      <c r="E748" s="79"/>
      <c r="F748" s="79"/>
      <c r="G748" s="79"/>
    </row>
    <row r="749" spans="1:7" ht="21.75">
      <c r="A749" s="77" t="s">
        <v>45</v>
      </c>
      <c r="B749" s="80">
        <v>2412</v>
      </c>
      <c r="C749" s="79">
        <v>886350</v>
      </c>
      <c r="D749" s="79">
        <v>7972770</v>
      </c>
      <c r="E749" s="79">
        <v>886350</v>
      </c>
      <c r="F749" s="79">
        <v>7972770</v>
      </c>
      <c r="G749" s="79"/>
    </row>
    <row r="750" spans="1:7" ht="21.75">
      <c r="A750" s="77" t="s">
        <v>46</v>
      </c>
      <c r="B750" s="78">
        <v>142</v>
      </c>
      <c r="C750" s="79">
        <v>54750</v>
      </c>
      <c r="D750" s="79">
        <v>517750</v>
      </c>
      <c r="E750" s="79">
        <v>54750</v>
      </c>
      <c r="F750" s="79">
        <v>517750</v>
      </c>
      <c r="G750" s="79"/>
    </row>
    <row r="751" spans="1:7" ht="21.75">
      <c r="A751" s="77" t="s">
        <v>99</v>
      </c>
      <c r="B751" s="78"/>
      <c r="C751" s="79"/>
      <c r="D751" s="79"/>
      <c r="E751" s="79"/>
      <c r="F751" s="79"/>
      <c r="G751" s="79"/>
    </row>
    <row r="752" spans="1:7" ht="21.75">
      <c r="A752" s="77" t="s">
        <v>100</v>
      </c>
      <c r="B752" s="78">
        <v>5</v>
      </c>
      <c r="C752" s="79">
        <v>42500</v>
      </c>
      <c r="D752" s="79">
        <v>367750</v>
      </c>
      <c r="E752" s="79">
        <v>42500</v>
      </c>
      <c r="F752" s="79">
        <v>367750</v>
      </c>
      <c r="G752" s="79"/>
    </row>
    <row r="753" spans="1:7" ht="21.75">
      <c r="A753" s="77" t="s">
        <v>107</v>
      </c>
      <c r="B753" s="78">
        <v>12</v>
      </c>
      <c r="C753" s="79">
        <v>68722</v>
      </c>
      <c r="D753" s="79">
        <v>190518.25</v>
      </c>
      <c r="E753" s="79">
        <v>68722</v>
      </c>
      <c r="F753" s="79">
        <v>190518.25</v>
      </c>
      <c r="G753" s="79"/>
    </row>
    <row r="754" spans="1:7" ht="21.75">
      <c r="A754" s="77" t="s">
        <v>48</v>
      </c>
      <c r="B754" s="78"/>
      <c r="C754" s="79"/>
      <c r="D754" s="79"/>
      <c r="E754" s="79"/>
      <c r="F754" s="79"/>
      <c r="G754" s="79"/>
    </row>
    <row r="755" spans="1:7" ht="21.75">
      <c r="A755" s="77" t="s">
        <v>49</v>
      </c>
      <c r="B755" s="80">
        <v>1187</v>
      </c>
      <c r="C755" s="79">
        <v>31700</v>
      </c>
      <c r="D755" s="79">
        <v>446440</v>
      </c>
      <c r="E755" s="79">
        <v>31700</v>
      </c>
      <c r="F755" s="79">
        <v>446440</v>
      </c>
      <c r="G755" s="79"/>
    </row>
    <row r="756" spans="1:7" ht="21.75">
      <c r="A756" s="77" t="s">
        <v>116</v>
      </c>
      <c r="B756" s="78">
        <v>36</v>
      </c>
      <c r="C756" s="79">
        <v>1620</v>
      </c>
      <c r="D756" s="79">
        <v>12010</v>
      </c>
      <c r="E756" s="79">
        <v>1620</v>
      </c>
      <c r="F756" s="79">
        <v>12010</v>
      </c>
      <c r="G756" s="79"/>
    </row>
    <row r="757" spans="1:7" ht="21.75">
      <c r="A757" s="77" t="s">
        <v>111</v>
      </c>
      <c r="B757" s="78"/>
      <c r="C757" s="79"/>
      <c r="D757" s="79"/>
      <c r="E757" s="79"/>
      <c r="F757" s="79"/>
      <c r="G757" s="79"/>
    </row>
    <row r="758" spans="1:7" ht="21.75">
      <c r="A758" s="77" t="s">
        <v>50</v>
      </c>
      <c r="B758" s="78"/>
      <c r="C758" s="79"/>
      <c r="D758" s="79"/>
      <c r="E758" s="79"/>
      <c r="F758" s="79"/>
      <c r="G758" s="79"/>
    </row>
    <row r="759" spans="1:7" ht="21.75">
      <c r="A759" s="77" t="s">
        <v>51</v>
      </c>
      <c r="B759" s="78">
        <v>35</v>
      </c>
      <c r="C759" s="79">
        <v>68250</v>
      </c>
      <c r="D759" s="79">
        <v>1087594</v>
      </c>
      <c r="E759" s="79">
        <v>68250</v>
      </c>
      <c r="F759" s="79">
        <v>1087594</v>
      </c>
      <c r="G759" s="79"/>
    </row>
    <row r="760" spans="1:7" ht="21.75">
      <c r="A760" s="77" t="s">
        <v>52</v>
      </c>
      <c r="B760" s="78"/>
      <c r="C760" s="79"/>
      <c r="D760" s="79"/>
      <c r="E760" s="79"/>
      <c r="F760" s="79"/>
      <c r="G760" s="79"/>
    </row>
    <row r="761" spans="1:7" ht="21.75">
      <c r="A761" s="77" t="s">
        <v>53</v>
      </c>
      <c r="B761" s="78">
        <v>7</v>
      </c>
      <c r="C761" s="79">
        <v>15225</v>
      </c>
      <c r="D761" s="79">
        <v>208180</v>
      </c>
      <c r="E761" s="79">
        <v>15225</v>
      </c>
      <c r="F761" s="79">
        <v>208180</v>
      </c>
      <c r="G761" s="79"/>
    </row>
    <row r="762" spans="1:7" ht="21.75">
      <c r="A762" s="77" t="s">
        <v>91</v>
      </c>
      <c r="B762" s="78"/>
      <c r="C762" s="79"/>
      <c r="D762" s="79"/>
      <c r="E762" s="79"/>
      <c r="F762" s="79"/>
      <c r="G762" s="79"/>
    </row>
    <row r="763" spans="1:7" ht="21.75">
      <c r="A763" s="77" t="s">
        <v>92</v>
      </c>
      <c r="B763" s="78">
        <v>143</v>
      </c>
      <c r="C763" s="79">
        <v>49292</v>
      </c>
      <c r="D763" s="79">
        <v>140997</v>
      </c>
      <c r="E763" s="79">
        <v>49292</v>
      </c>
      <c r="F763" s="79">
        <v>140997</v>
      </c>
      <c r="G763" s="79"/>
    </row>
    <row r="764" spans="1:7" ht="21.75">
      <c r="A764" s="77" t="s">
        <v>54</v>
      </c>
      <c r="B764" s="78">
        <v>9</v>
      </c>
      <c r="C764" s="79">
        <v>155</v>
      </c>
      <c r="D764" s="79">
        <v>2495</v>
      </c>
      <c r="E764" s="79">
        <v>155</v>
      </c>
      <c r="F764" s="79">
        <v>2495</v>
      </c>
      <c r="G764" s="79"/>
    </row>
    <row r="765" spans="1:7" ht="21.75">
      <c r="A765" s="77" t="s">
        <v>86</v>
      </c>
      <c r="B765" s="78">
        <v>2</v>
      </c>
      <c r="C765" s="91">
        <v>200</v>
      </c>
      <c r="D765" s="79">
        <v>63100</v>
      </c>
      <c r="E765" s="91">
        <v>200</v>
      </c>
      <c r="F765" s="79">
        <v>63100</v>
      </c>
      <c r="G765" s="79"/>
    </row>
    <row r="766" spans="1:7" ht="21.75">
      <c r="A766" s="77" t="s">
        <v>87</v>
      </c>
      <c r="B766" s="78"/>
      <c r="C766" s="91">
        <v>0</v>
      </c>
      <c r="D766" s="79">
        <v>14000</v>
      </c>
      <c r="E766" s="91">
        <v>0</v>
      </c>
      <c r="F766" s="79">
        <v>14000</v>
      </c>
      <c r="G766" s="79"/>
    </row>
    <row r="767" spans="1:7" ht="21.75">
      <c r="A767" s="77" t="s">
        <v>88</v>
      </c>
      <c r="B767" s="78"/>
      <c r="C767" s="79">
        <v>0</v>
      </c>
      <c r="D767" s="79">
        <v>6000</v>
      </c>
      <c r="E767" s="79">
        <v>0</v>
      </c>
      <c r="F767" s="79">
        <v>6000</v>
      </c>
      <c r="G767" s="79"/>
    </row>
    <row r="768" spans="1:7" ht="21.75">
      <c r="A768" s="77" t="s">
        <v>112</v>
      </c>
      <c r="B768" s="78"/>
      <c r="C768" s="79"/>
      <c r="D768" s="79"/>
      <c r="E768" s="79"/>
      <c r="F768" s="79"/>
      <c r="G768" s="79"/>
    </row>
    <row r="769" spans="1:7" ht="21.75">
      <c r="A769" s="77" t="s">
        <v>55</v>
      </c>
      <c r="B769" s="78">
        <v>650</v>
      </c>
      <c r="C769" s="79">
        <v>165220</v>
      </c>
      <c r="D769" s="79">
        <v>1938406</v>
      </c>
      <c r="E769" s="79">
        <v>165220</v>
      </c>
      <c r="F769" s="79">
        <v>1938406</v>
      </c>
      <c r="G769" s="79"/>
    </row>
    <row r="770" spans="1:7" ht="21.75">
      <c r="A770" s="77" t="s">
        <v>113</v>
      </c>
      <c r="B770" s="78"/>
      <c r="C770" s="79"/>
      <c r="D770" s="79"/>
      <c r="E770" s="79"/>
      <c r="F770" s="79"/>
      <c r="G770" s="79"/>
    </row>
    <row r="771" spans="1:7" ht="21.75">
      <c r="A771" s="77" t="s">
        <v>56</v>
      </c>
      <c r="B771" s="80">
        <v>659</v>
      </c>
      <c r="C771" s="79">
        <v>13110</v>
      </c>
      <c r="D771" s="79">
        <v>174820</v>
      </c>
      <c r="E771" s="79">
        <v>13110</v>
      </c>
      <c r="F771" s="79">
        <v>174820</v>
      </c>
      <c r="G771" s="79"/>
    </row>
    <row r="772" spans="1:7" ht="21.75">
      <c r="A772" s="77" t="s">
        <v>195</v>
      </c>
      <c r="B772" s="80"/>
      <c r="C772" s="79">
        <v>0</v>
      </c>
      <c r="D772" s="79">
        <v>2900</v>
      </c>
      <c r="E772" s="79">
        <v>0</v>
      </c>
      <c r="F772" s="79">
        <v>2900</v>
      </c>
      <c r="G772" s="79"/>
    </row>
    <row r="773" spans="1:7" ht="21.75">
      <c r="A773" s="77" t="s">
        <v>196</v>
      </c>
      <c r="B773" s="78"/>
      <c r="C773" s="91">
        <v>0</v>
      </c>
      <c r="D773" s="91">
        <v>15640</v>
      </c>
      <c r="E773" s="91">
        <v>0</v>
      </c>
      <c r="F773" s="91">
        <v>15640</v>
      </c>
      <c r="G773" s="79"/>
    </row>
    <row r="774" spans="1:7" ht="21.75">
      <c r="A774" s="77" t="s">
        <v>198</v>
      </c>
      <c r="B774" s="78"/>
      <c r="C774" s="79">
        <v>0</v>
      </c>
      <c r="D774" s="79">
        <v>16200</v>
      </c>
      <c r="E774" s="79">
        <v>0</v>
      </c>
      <c r="F774" s="79">
        <v>16200</v>
      </c>
      <c r="G774" s="79"/>
    </row>
    <row r="775" spans="1:7" ht="21.75">
      <c r="A775" s="77" t="s">
        <v>197</v>
      </c>
      <c r="B775" s="72">
        <v>2</v>
      </c>
      <c r="C775" s="94">
        <v>2500</v>
      </c>
      <c r="D775" s="94">
        <v>125100</v>
      </c>
      <c r="E775" s="94">
        <v>2500</v>
      </c>
      <c r="F775" s="94">
        <v>125100</v>
      </c>
      <c r="G775" s="94"/>
    </row>
    <row r="776" spans="1:7" ht="21.75">
      <c r="A776" s="54" t="s">
        <v>90</v>
      </c>
      <c r="B776" s="93">
        <f aca="true" t="shared" si="22" ref="B776:G776">SUM(B749:B775)</f>
        <v>5301</v>
      </c>
      <c r="C776" s="73">
        <f t="shared" si="22"/>
        <v>1399594</v>
      </c>
      <c r="D776" s="73">
        <f t="shared" si="22"/>
        <v>13302670.25</v>
      </c>
      <c r="E776" s="94">
        <f t="shared" si="22"/>
        <v>1399594</v>
      </c>
      <c r="F776" s="94">
        <f t="shared" si="22"/>
        <v>13302670.25</v>
      </c>
      <c r="G776" s="94">
        <f t="shared" si="22"/>
        <v>0</v>
      </c>
    </row>
    <row r="777" spans="1:7" ht="21.75">
      <c r="A777" s="147" t="s">
        <v>70</v>
      </c>
      <c r="B777" s="147"/>
      <c r="C777" s="147"/>
      <c r="D777" s="147"/>
      <c r="E777" s="147"/>
      <c r="F777" s="147"/>
      <c r="G777" s="147"/>
    </row>
    <row r="778" spans="1:7" ht="21.75">
      <c r="A778" s="98"/>
      <c r="B778" s="99"/>
      <c r="C778" s="100"/>
      <c r="D778" s="100"/>
      <c r="E778" s="100"/>
      <c r="F778" s="100"/>
      <c r="G778" s="101"/>
    </row>
    <row r="779" spans="1:7" ht="21.75">
      <c r="A779" s="68"/>
      <c r="B779" s="69" t="s">
        <v>78</v>
      </c>
      <c r="C779" s="146" t="s">
        <v>31</v>
      </c>
      <c r="D779" s="146"/>
      <c r="E779" s="146" t="s">
        <v>32</v>
      </c>
      <c r="F779" s="146"/>
      <c r="G779" s="102" t="s">
        <v>33</v>
      </c>
    </row>
    <row r="780" spans="1:7" ht="21.75">
      <c r="A780" s="72" t="s">
        <v>35</v>
      </c>
      <c r="B780" s="72" t="s">
        <v>79</v>
      </c>
      <c r="C780" s="73" t="s">
        <v>9</v>
      </c>
      <c r="D780" s="73" t="s">
        <v>36</v>
      </c>
      <c r="E780" s="73" t="s">
        <v>9</v>
      </c>
      <c r="F780" s="73" t="s">
        <v>36</v>
      </c>
      <c r="G780" s="73" t="s">
        <v>34</v>
      </c>
    </row>
    <row r="781" spans="1:7" ht="21.75">
      <c r="A781" s="74" t="s">
        <v>114</v>
      </c>
      <c r="B781" s="75"/>
      <c r="C781" s="76"/>
      <c r="D781" s="76"/>
      <c r="E781" s="76"/>
      <c r="F781" s="76"/>
      <c r="G781" s="76"/>
    </row>
    <row r="782" spans="1:7" ht="21.75">
      <c r="A782" s="77" t="s">
        <v>82</v>
      </c>
      <c r="B782" s="78">
        <v>5</v>
      </c>
      <c r="C782" s="79">
        <v>80031</v>
      </c>
      <c r="D782" s="79">
        <v>1065985.6</v>
      </c>
      <c r="E782" s="79">
        <v>80031</v>
      </c>
      <c r="F782" s="79">
        <v>1065985.6</v>
      </c>
      <c r="G782" s="79"/>
    </row>
    <row r="783" spans="1:7" ht="21.75">
      <c r="A783" s="77" t="s">
        <v>59</v>
      </c>
      <c r="B783" s="78"/>
      <c r="C783" s="91"/>
      <c r="D783" s="91"/>
      <c r="E783" s="91"/>
      <c r="F783" s="91"/>
      <c r="G783" s="79"/>
    </row>
    <row r="784" spans="1:7" ht="21.75">
      <c r="A784" s="87" t="s">
        <v>60</v>
      </c>
      <c r="B784" s="88"/>
      <c r="C784" s="89">
        <v>0</v>
      </c>
      <c r="D784" s="89">
        <v>370629.96</v>
      </c>
      <c r="E784" s="89">
        <v>0</v>
      </c>
      <c r="F784" s="89">
        <v>370629.96</v>
      </c>
      <c r="G784" s="89"/>
    </row>
    <row r="785" spans="1:7" ht="21.75">
      <c r="A785" s="110" t="s">
        <v>61</v>
      </c>
      <c r="B785" s="106">
        <f>SUM(B777:B784)</f>
        <v>5</v>
      </c>
      <c r="C785" s="86">
        <f>SUM(C782:C784)</f>
        <v>80031</v>
      </c>
      <c r="D785" s="86">
        <f>SUM(D782:D784)</f>
        <v>1436615.56</v>
      </c>
      <c r="E785" s="86">
        <f>SUM(E782:E784)</f>
        <v>80031</v>
      </c>
      <c r="F785" s="86">
        <f>SUM(F782:F784)</f>
        <v>1436615.56</v>
      </c>
      <c r="G785" s="86"/>
    </row>
    <row r="786" spans="1:7" ht="21.75">
      <c r="A786" s="87" t="s">
        <v>115</v>
      </c>
      <c r="B786" s="88"/>
      <c r="C786" s="89"/>
      <c r="D786" s="89"/>
      <c r="E786" s="89"/>
      <c r="F786" s="89"/>
      <c r="G786" s="89"/>
    </row>
    <row r="787" spans="1:7" ht="21.75">
      <c r="A787" s="107" t="s">
        <v>62</v>
      </c>
      <c r="B787" s="108">
        <v>497</v>
      </c>
      <c r="C787" s="109">
        <v>396370</v>
      </c>
      <c r="D787" s="109">
        <v>2121815.65</v>
      </c>
      <c r="E787" s="109">
        <v>396370</v>
      </c>
      <c r="F787" s="91">
        <v>2121815.65</v>
      </c>
      <c r="G787" s="79"/>
    </row>
    <row r="788" spans="1:7" ht="21.75">
      <c r="A788" s="77" t="s">
        <v>63</v>
      </c>
      <c r="B788" s="122"/>
      <c r="C788" s="109">
        <v>0</v>
      </c>
      <c r="D788" s="109">
        <v>399200</v>
      </c>
      <c r="E788" s="109">
        <v>0</v>
      </c>
      <c r="F788" s="91">
        <v>399200</v>
      </c>
      <c r="G788" s="79"/>
    </row>
    <row r="789" spans="1:7" ht="21.75">
      <c r="A789" s="77" t="s">
        <v>101</v>
      </c>
      <c r="B789" s="78">
        <v>150</v>
      </c>
      <c r="C789" s="79">
        <v>271316.6</v>
      </c>
      <c r="D789" s="79">
        <v>1557627.95</v>
      </c>
      <c r="E789" s="79">
        <v>271316.6</v>
      </c>
      <c r="F789" s="79">
        <v>1557627.95</v>
      </c>
      <c r="G789" s="79"/>
    </row>
    <row r="790" spans="1:7" ht="21.75">
      <c r="A790" s="77" t="s">
        <v>227</v>
      </c>
      <c r="B790" s="72">
        <v>6</v>
      </c>
      <c r="C790" s="94">
        <v>68778.07</v>
      </c>
      <c r="D790" s="94">
        <v>344562.49</v>
      </c>
      <c r="E790" s="94">
        <v>68778.07</v>
      </c>
      <c r="F790" s="94">
        <v>344562.49</v>
      </c>
      <c r="G790" s="94"/>
    </row>
    <row r="791" spans="1:7" ht="21.75">
      <c r="A791" s="110" t="s">
        <v>66</v>
      </c>
      <c r="B791" s="72">
        <f>SUM(B787:B790)</f>
        <v>653</v>
      </c>
      <c r="C791" s="94">
        <f>SUM(C786:C790)</f>
        <v>736464.6699999999</v>
      </c>
      <c r="D791" s="94">
        <f>SUM(D786:D790)</f>
        <v>4423206.09</v>
      </c>
      <c r="E791" s="94">
        <f>SUM(E786:E790)</f>
        <v>736464.6699999999</v>
      </c>
      <c r="F791" s="94">
        <f>SUM(F786:F790)</f>
        <v>4423206.09</v>
      </c>
      <c r="G791" s="94"/>
    </row>
    <row r="792" spans="1:7" ht="21.75">
      <c r="A792" s="110" t="s">
        <v>67</v>
      </c>
      <c r="B792" s="111">
        <f aca="true" t="shared" si="23" ref="B792:G792">SUM(B745+B776+B785+B791)</f>
        <v>6231</v>
      </c>
      <c r="C792" s="70">
        <f t="shared" si="23"/>
        <v>9334572.89</v>
      </c>
      <c r="D792" s="70">
        <f t="shared" si="23"/>
        <v>194844099.26999998</v>
      </c>
      <c r="E792" s="70">
        <f t="shared" si="23"/>
        <v>9442988.89</v>
      </c>
      <c r="F792" s="70">
        <f t="shared" si="23"/>
        <v>195544799.26999998</v>
      </c>
      <c r="G792" s="70">
        <f t="shared" si="23"/>
        <v>0</v>
      </c>
    </row>
    <row r="793" spans="1:7" ht="21.75">
      <c r="A793" s="110" t="s">
        <v>174</v>
      </c>
      <c r="B793" s="106"/>
      <c r="C793" s="86">
        <v>1963.4</v>
      </c>
      <c r="D793" s="86">
        <v>94282.97</v>
      </c>
      <c r="E793" s="86">
        <v>1963.4</v>
      </c>
      <c r="F793" s="86">
        <v>94282.97</v>
      </c>
      <c r="G793" s="86"/>
    </row>
    <row r="794" spans="1:7" ht="22.5" thickBot="1">
      <c r="A794" s="112" t="s">
        <v>69</v>
      </c>
      <c r="B794" s="113">
        <f>+B792</f>
        <v>6231</v>
      </c>
      <c r="C794" s="114">
        <f>C792-C793</f>
        <v>9332609.49</v>
      </c>
      <c r="D794" s="114">
        <f>D792-D793</f>
        <v>194749816.29999998</v>
      </c>
      <c r="E794" s="114">
        <f>+E792-E793</f>
        <v>9441025.49</v>
      </c>
      <c r="F794" s="114">
        <f>+F792-F793</f>
        <v>195450516.29999998</v>
      </c>
      <c r="G794" s="114">
        <f>+G792-G793</f>
        <v>0</v>
      </c>
    </row>
    <row r="795" spans="1:7" ht="22.5" thickTop="1">
      <c r="A795" s="95"/>
      <c r="B795" s="115"/>
      <c r="C795" s="97"/>
      <c r="D795" s="97"/>
      <c r="E795" s="97"/>
      <c r="F795" s="97"/>
      <c r="G795" s="97"/>
    </row>
    <row r="796" spans="1:7" ht="21.75">
      <c r="A796" s="95"/>
      <c r="B796" s="115"/>
      <c r="C796" s="97"/>
      <c r="D796" s="97"/>
      <c r="E796" s="97"/>
      <c r="F796" s="97"/>
      <c r="G796" s="97"/>
    </row>
    <row r="797" spans="1:7" ht="21.75">
      <c r="A797" s="95"/>
      <c r="B797" s="115"/>
      <c r="C797" s="97"/>
      <c r="D797" s="97" t="s">
        <v>12</v>
      </c>
      <c r="E797" s="97"/>
      <c r="F797" s="97"/>
      <c r="G797" s="97"/>
    </row>
    <row r="798" spans="1:7" ht="21.75">
      <c r="A798" s="64" t="s">
        <v>267</v>
      </c>
      <c r="B798" s="66"/>
      <c r="C798" s="67"/>
      <c r="D798" s="97" t="s">
        <v>13</v>
      </c>
      <c r="E798" s="97"/>
      <c r="F798" s="97"/>
      <c r="G798" s="97"/>
    </row>
    <row r="799" spans="1:7" ht="21.75">
      <c r="A799" s="64" t="s">
        <v>268</v>
      </c>
      <c r="B799" s="66"/>
      <c r="C799" s="67"/>
      <c r="D799" s="97" t="s">
        <v>11</v>
      </c>
      <c r="E799" s="97"/>
      <c r="F799" s="97"/>
      <c r="G799" s="97"/>
    </row>
    <row r="800" spans="1:7" ht="21.75">
      <c r="A800" s="64" t="s">
        <v>269</v>
      </c>
      <c r="B800" s="66"/>
      <c r="C800" s="67"/>
      <c r="D800" s="97" t="s">
        <v>10</v>
      </c>
      <c r="E800" s="97"/>
      <c r="F800" s="97"/>
      <c r="G800" s="97"/>
    </row>
    <row r="801" spans="1:7" ht="21.75">
      <c r="A801" s="64"/>
      <c r="B801" s="66"/>
      <c r="C801" s="67"/>
      <c r="D801" s="97"/>
      <c r="E801" s="97"/>
      <c r="F801" s="97"/>
      <c r="G801" s="97"/>
    </row>
    <row r="802" spans="1:7" ht="21">
      <c r="A802" s="64"/>
      <c r="B802" s="19"/>
      <c r="C802" s="15"/>
      <c r="D802" s="15"/>
      <c r="E802" s="15"/>
      <c r="F802" s="15"/>
      <c r="G802" s="15"/>
    </row>
    <row r="803" spans="1:7" ht="21">
      <c r="A803" s="14"/>
      <c r="B803" s="19"/>
      <c r="C803" s="15"/>
      <c r="D803" s="15"/>
      <c r="E803" s="15"/>
      <c r="F803" s="15"/>
      <c r="G803" s="15"/>
    </row>
    <row r="804" spans="1:7" ht="21">
      <c r="A804" s="14"/>
      <c r="B804" s="19"/>
      <c r="C804" s="15"/>
      <c r="D804" s="15"/>
      <c r="E804" s="15"/>
      <c r="F804" s="15"/>
      <c r="G804" s="15"/>
    </row>
    <row r="805" spans="1:7" ht="21">
      <c r="A805" s="14"/>
      <c r="B805" s="19"/>
      <c r="C805" s="15"/>
      <c r="D805" s="15"/>
      <c r="E805" s="15"/>
      <c r="F805" s="15"/>
      <c r="G805" s="15"/>
    </row>
    <row r="806" spans="1:7" ht="21">
      <c r="A806" s="60"/>
      <c r="B806" s="19"/>
      <c r="C806" s="15"/>
      <c r="D806" s="15"/>
      <c r="E806" s="15"/>
      <c r="F806" s="15"/>
      <c r="G806" s="15"/>
    </row>
    <row r="807" spans="1:7" ht="21">
      <c r="A807" s="60"/>
      <c r="B807" s="59"/>
      <c r="C807" s="15"/>
      <c r="D807" s="15"/>
      <c r="E807" s="15"/>
      <c r="F807" s="15"/>
      <c r="G807" s="15"/>
    </row>
    <row r="808" spans="1:7" ht="21">
      <c r="A808" s="61"/>
      <c r="B808" s="19"/>
      <c r="C808" s="15"/>
      <c r="D808" s="15"/>
      <c r="E808" s="15"/>
      <c r="F808" s="15"/>
      <c r="G808" s="15"/>
    </row>
    <row r="809" spans="1:7" ht="21">
      <c r="A809" s="61"/>
      <c r="B809" s="19"/>
      <c r="C809" s="15"/>
      <c r="D809" s="15"/>
      <c r="E809" s="15"/>
      <c r="F809" s="15"/>
      <c r="G809" s="15"/>
    </row>
    <row r="810" spans="1:7" ht="21">
      <c r="A810" s="61"/>
      <c r="B810" s="19"/>
      <c r="C810" s="15"/>
      <c r="D810" s="15"/>
      <c r="E810" s="15"/>
      <c r="F810" s="15"/>
      <c r="G810" s="15"/>
    </row>
    <row r="811" spans="1:7" ht="21">
      <c r="A811" s="14"/>
      <c r="B811" s="19"/>
      <c r="C811" s="15"/>
      <c r="D811" s="15"/>
      <c r="E811" s="15"/>
      <c r="F811" s="15"/>
      <c r="G811" s="15"/>
    </row>
    <row r="812" spans="1:7" ht="21">
      <c r="A812" s="14"/>
      <c r="B812" s="19"/>
      <c r="C812" s="15"/>
      <c r="D812" s="15"/>
      <c r="E812" s="15"/>
      <c r="F812" s="15"/>
      <c r="G812" s="15"/>
    </row>
    <row r="813" spans="1:7" ht="21">
      <c r="A813" s="14"/>
      <c r="B813" s="19"/>
      <c r="C813" s="15"/>
      <c r="D813" s="15"/>
      <c r="E813" s="15"/>
      <c r="F813" s="15"/>
      <c r="G813" s="15"/>
    </row>
    <row r="814" spans="1:7" ht="21">
      <c r="A814" s="14"/>
      <c r="B814" s="19"/>
      <c r="C814" s="15"/>
      <c r="D814" s="15"/>
      <c r="E814" s="15"/>
      <c r="F814" s="15"/>
      <c r="G814" s="15"/>
    </row>
    <row r="815" spans="1:7" ht="21">
      <c r="A815" s="14"/>
      <c r="B815" s="19"/>
      <c r="C815" s="15"/>
      <c r="D815" s="15"/>
      <c r="E815" s="15"/>
      <c r="F815" s="15"/>
      <c r="G815" s="15"/>
    </row>
    <row r="816" spans="1:7" ht="21">
      <c r="A816" s="14"/>
      <c r="B816" s="19"/>
      <c r="C816" s="15"/>
      <c r="D816" s="15"/>
      <c r="E816" s="15"/>
      <c r="F816" s="15"/>
      <c r="G816" s="15"/>
    </row>
  </sheetData>
  <sheetProtection/>
  <mergeCells count="84">
    <mergeCell ref="A311:G311"/>
    <mergeCell ref="C247:D247"/>
    <mergeCell ref="E247:F247"/>
    <mergeCell ref="A270:G270"/>
    <mergeCell ref="A271:G271"/>
    <mergeCell ref="C273:D273"/>
    <mergeCell ref="E273:F273"/>
    <mergeCell ref="C111:D111"/>
    <mergeCell ref="E111:F111"/>
    <mergeCell ref="A1:G1"/>
    <mergeCell ref="A2:G2"/>
    <mergeCell ref="C4:D4"/>
    <mergeCell ref="E4:F4"/>
    <mergeCell ref="A41:G41"/>
    <mergeCell ref="C43:D43"/>
    <mergeCell ref="E43:F43"/>
    <mergeCell ref="A138:G138"/>
    <mergeCell ref="A139:G139"/>
    <mergeCell ref="C141:D141"/>
    <mergeCell ref="E141:F141"/>
    <mergeCell ref="A179:G179"/>
    <mergeCell ref="A68:G68"/>
    <mergeCell ref="A69:G69"/>
    <mergeCell ref="C71:D71"/>
    <mergeCell ref="E71:F71"/>
    <mergeCell ref="A109:G109"/>
    <mergeCell ref="A204:G204"/>
    <mergeCell ref="A205:G205"/>
    <mergeCell ref="C207:D207"/>
    <mergeCell ref="E207:F207"/>
    <mergeCell ref="A245:G245"/>
    <mergeCell ref="C181:D181"/>
    <mergeCell ref="E181:F181"/>
    <mergeCell ref="A404:G404"/>
    <mergeCell ref="C313:D313"/>
    <mergeCell ref="E313:F313"/>
    <mergeCell ref="A336:G336"/>
    <mergeCell ref="A337:G337"/>
    <mergeCell ref="C339:D339"/>
    <mergeCell ref="E339:F339"/>
    <mergeCell ref="A377:G377"/>
    <mergeCell ref="C379:D379"/>
    <mergeCell ref="E379:F379"/>
    <mergeCell ref="A405:G405"/>
    <mergeCell ref="C407:D407"/>
    <mergeCell ref="E407:F407"/>
    <mergeCell ref="A445:G445"/>
    <mergeCell ref="C447:D447"/>
    <mergeCell ref="E447:F447"/>
    <mergeCell ref="A471:G471"/>
    <mergeCell ref="A472:G472"/>
    <mergeCell ref="C474:D474"/>
    <mergeCell ref="E474:F474"/>
    <mergeCell ref="A512:G512"/>
    <mergeCell ref="C514:D514"/>
    <mergeCell ref="E514:F514"/>
    <mergeCell ref="E647:F647"/>
    <mergeCell ref="A537:G537"/>
    <mergeCell ref="A538:G538"/>
    <mergeCell ref="C540:D540"/>
    <mergeCell ref="E540:F540"/>
    <mergeCell ref="A578:G578"/>
    <mergeCell ref="C580:D580"/>
    <mergeCell ref="E580:F580"/>
    <mergeCell ref="A777:G777"/>
    <mergeCell ref="C779:D779"/>
    <mergeCell ref="E779:F779"/>
    <mergeCell ref="A670:G670"/>
    <mergeCell ref="A671:G671"/>
    <mergeCell ref="C673:D673"/>
    <mergeCell ref="E673:F673"/>
    <mergeCell ref="A711:G711"/>
    <mergeCell ref="C713:D713"/>
    <mergeCell ref="E713:F713"/>
    <mergeCell ref="A736:G736"/>
    <mergeCell ref="A737:G737"/>
    <mergeCell ref="C739:D739"/>
    <mergeCell ref="E739:F739"/>
    <mergeCell ref="A604:G604"/>
    <mergeCell ref="A605:G605"/>
    <mergeCell ref="C607:D607"/>
    <mergeCell ref="E607:F607"/>
    <mergeCell ref="A645:G645"/>
    <mergeCell ref="C647:D647"/>
  </mergeCells>
  <printOptions/>
  <pageMargins left="0.5511811023622047" right="0.4330708661417323" top="0.67" bottom="0.5511811023622047" header="0.31496062992125984" footer="0.31496062992125984"/>
  <pageSetup horizontalDpi="600" verticalDpi="600" orientation="portrait" paperSize="9" scale="85" r:id="rId1"/>
  <rowBreaks count="23" manualBreakCount="23">
    <brk id="40" max="255" man="1"/>
    <brk id="67" max="255" man="1"/>
    <brk id="108" max="7" man="1"/>
    <brk id="137" max="255" man="1"/>
    <brk id="178" max="7" man="1"/>
    <brk id="203" max="255" man="1"/>
    <brk id="244" max="7" man="1"/>
    <brk id="269" max="255" man="1"/>
    <brk id="310" max="7" man="1"/>
    <brk id="335" max="7" man="1"/>
    <brk id="376" max="7" man="1"/>
    <brk id="403" max="7" man="1"/>
    <brk id="444" max="7" man="1"/>
    <brk id="470" max="7" man="1"/>
    <brk id="511" max="7" man="1"/>
    <brk id="536" max="255" man="1"/>
    <brk id="577" max="255" man="1"/>
    <brk id="602" max="255" man="1"/>
    <brk id="644" max="7" man="1"/>
    <brk id="668" max="255" man="1"/>
    <brk id="710" max="7" man="1"/>
    <brk id="735" max="7" man="1"/>
    <brk id="776" max="7" man="1"/>
  </rowBreaks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06"/>
  <sheetViews>
    <sheetView zoomScalePageLayoutView="0" workbookViewId="0" topLeftCell="A456">
      <selection activeCell="I790" sqref="I790"/>
    </sheetView>
  </sheetViews>
  <sheetFormatPr defaultColWidth="9.140625" defaultRowHeight="21.75"/>
  <cols>
    <col min="1" max="1" width="38.8515625" style="1" customWidth="1"/>
    <col min="2" max="2" width="8.7109375" style="17" customWidth="1"/>
    <col min="3" max="3" width="13.421875" style="2" customWidth="1"/>
    <col min="4" max="4" width="15.28125" style="2" customWidth="1"/>
    <col min="5" max="5" width="14.28125" style="2" customWidth="1"/>
    <col min="6" max="6" width="14.8515625" style="2" customWidth="1"/>
    <col min="7" max="7" width="11.421875" style="2" customWidth="1"/>
    <col min="8" max="16384" width="9.140625" style="1" customWidth="1"/>
  </cols>
  <sheetData>
    <row r="1" spans="1:7" ht="22.5" customHeight="1">
      <c r="A1" s="145" t="s">
        <v>58</v>
      </c>
      <c r="B1" s="145"/>
      <c r="C1" s="145"/>
      <c r="D1" s="145"/>
      <c r="E1" s="145"/>
      <c r="F1" s="145"/>
      <c r="G1" s="145"/>
    </row>
    <row r="2" spans="1:7" ht="22.5" customHeight="1">
      <c r="A2" s="145" t="s">
        <v>170</v>
      </c>
      <c r="B2" s="145"/>
      <c r="C2" s="145"/>
      <c r="D2" s="145"/>
      <c r="E2" s="145"/>
      <c r="F2" s="145"/>
      <c r="G2" s="145"/>
    </row>
    <row r="3" spans="1:7" ht="22.5" customHeight="1">
      <c r="A3" s="3"/>
      <c r="B3" s="18"/>
      <c r="C3" s="4"/>
      <c r="D3" s="4"/>
      <c r="E3" s="4"/>
      <c r="F3" s="4"/>
      <c r="G3" s="4"/>
    </row>
    <row r="4" spans="1:8" ht="22.5" customHeight="1">
      <c r="A4" s="68"/>
      <c r="B4" s="69" t="s">
        <v>78</v>
      </c>
      <c r="C4" s="146" t="s">
        <v>31</v>
      </c>
      <c r="D4" s="146"/>
      <c r="E4" s="146" t="s">
        <v>32</v>
      </c>
      <c r="F4" s="146"/>
      <c r="G4" s="71" t="s">
        <v>33</v>
      </c>
      <c r="H4" s="7"/>
    </row>
    <row r="5" spans="1:8" ht="22.5" customHeight="1">
      <c r="A5" s="72" t="s">
        <v>35</v>
      </c>
      <c r="B5" s="72" t="s">
        <v>79</v>
      </c>
      <c r="C5" s="73" t="s">
        <v>9</v>
      </c>
      <c r="D5" s="73" t="s">
        <v>36</v>
      </c>
      <c r="E5" s="73" t="s">
        <v>9</v>
      </c>
      <c r="F5" s="73" t="s">
        <v>36</v>
      </c>
      <c r="G5" s="73" t="s">
        <v>34</v>
      </c>
      <c r="H5" s="7"/>
    </row>
    <row r="6" spans="1:7" ht="22.5" customHeight="1">
      <c r="A6" s="74" t="s">
        <v>108</v>
      </c>
      <c r="B6" s="75"/>
      <c r="C6" s="76"/>
      <c r="D6" s="76"/>
      <c r="E6" s="76"/>
      <c r="F6" s="76"/>
      <c r="G6" s="76"/>
    </row>
    <row r="7" spans="1:7" ht="22.5" customHeight="1">
      <c r="A7" s="77" t="s">
        <v>37</v>
      </c>
      <c r="B7" s="78">
        <v>91</v>
      </c>
      <c r="C7" s="79">
        <v>2923314.3</v>
      </c>
      <c r="D7" s="79">
        <v>2923314.3</v>
      </c>
      <c r="E7" s="79">
        <v>2968961.3</v>
      </c>
      <c r="F7" s="79">
        <v>2968961.3</v>
      </c>
      <c r="G7" s="79">
        <v>22462.5</v>
      </c>
    </row>
    <row r="8" spans="1:7" ht="22.5" customHeight="1">
      <c r="A8" s="77" t="s">
        <v>39</v>
      </c>
      <c r="B8" s="80">
        <v>91</v>
      </c>
      <c r="C8" s="79">
        <v>15211.15</v>
      </c>
      <c r="D8" s="79">
        <v>15211.15</v>
      </c>
      <c r="E8" s="79">
        <v>15211.15</v>
      </c>
      <c r="F8" s="79">
        <v>15211.15</v>
      </c>
      <c r="G8" s="79">
        <v>0</v>
      </c>
    </row>
    <row r="9" spans="1:7" ht="22.5" customHeight="1">
      <c r="A9" s="77" t="s">
        <v>41</v>
      </c>
      <c r="B9" s="78">
        <v>94</v>
      </c>
      <c r="C9" s="79">
        <v>125702</v>
      </c>
      <c r="D9" s="79">
        <v>125702</v>
      </c>
      <c r="E9" s="79">
        <v>121522</v>
      </c>
      <c r="F9" s="79">
        <v>121522</v>
      </c>
      <c r="G9" s="79">
        <v>4180</v>
      </c>
    </row>
    <row r="10" spans="1:7" ht="22.5" customHeight="1">
      <c r="A10" s="110" t="s">
        <v>44</v>
      </c>
      <c r="B10" s="85">
        <f aca="true" t="shared" si="0" ref="B10:G10">SUM(B7:B9)</f>
        <v>276</v>
      </c>
      <c r="C10" s="86">
        <f t="shared" si="0"/>
        <v>3064227.4499999997</v>
      </c>
      <c r="D10" s="86">
        <f t="shared" si="0"/>
        <v>3064227.4499999997</v>
      </c>
      <c r="E10" s="86">
        <f t="shared" si="0"/>
        <v>3105694.4499999997</v>
      </c>
      <c r="F10" s="86">
        <f t="shared" si="0"/>
        <v>3105694.4499999997</v>
      </c>
      <c r="G10" s="86">
        <f t="shared" si="0"/>
        <v>26642.5</v>
      </c>
    </row>
    <row r="11" spans="1:7" ht="22.5" customHeight="1">
      <c r="A11" s="87" t="s">
        <v>109</v>
      </c>
      <c r="B11" s="88"/>
      <c r="C11" s="89"/>
      <c r="D11" s="89"/>
      <c r="E11" s="89"/>
      <c r="F11" s="89"/>
      <c r="G11" s="89"/>
    </row>
    <row r="12" spans="1:7" ht="22.5" customHeight="1">
      <c r="A12" s="90" t="s">
        <v>81</v>
      </c>
      <c r="B12" s="78"/>
      <c r="C12" s="79"/>
      <c r="D12" s="79"/>
      <c r="E12" s="79"/>
      <c r="F12" s="79"/>
      <c r="G12" s="79"/>
    </row>
    <row r="13" spans="1:7" ht="22.5" customHeight="1">
      <c r="A13" s="77" t="s">
        <v>110</v>
      </c>
      <c r="B13" s="78"/>
      <c r="C13" s="79"/>
      <c r="D13" s="79"/>
      <c r="E13" s="79"/>
      <c r="F13" s="79"/>
      <c r="G13" s="79"/>
    </row>
    <row r="14" spans="1:7" ht="22.5" customHeight="1">
      <c r="A14" s="77" t="s">
        <v>45</v>
      </c>
      <c r="B14" s="80">
        <v>1647</v>
      </c>
      <c r="C14" s="79">
        <v>582960</v>
      </c>
      <c r="D14" s="79">
        <v>582960</v>
      </c>
      <c r="E14" s="79">
        <v>582960</v>
      </c>
      <c r="F14" s="79">
        <v>582960</v>
      </c>
      <c r="G14" s="79"/>
    </row>
    <row r="15" spans="1:7" ht="22.5" customHeight="1">
      <c r="A15" s="77" t="s">
        <v>46</v>
      </c>
      <c r="B15" s="78">
        <v>157</v>
      </c>
      <c r="C15" s="79">
        <v>41750</v>
      </c>
      <c r="D15" s="79">
        <v>41750</v>
      </c>
      <c r="E15" s="79">
        <v>41750</v>
      </c>
      <c r="F15" s="79">
        <v>41750</v>
      </c>
      <c r="G15" s="79"/>
    </row>
    <row r="16" spans="1:7" ht="22.5" customHeight="1">
      <c r="A16" s="77" t="s">
        <v>99</v>
      </c>
      <c r="B16" s="78"/>
      <c r="C16" s="79"/>
      <c r="D16" s="79"/>
      <c r="E16" s="79"/>
      <c r="F16" s="79"/>
      <c r="G16" s="79"/>
    </row>
    <row r="17" spans="1:7" ht="22.5" customHeight="1">
      <c r="A17" s="77" t="s">
        <v>100</v>
      </c>
      <c r="B17" s="78">
        <v>3</v>
      </c>
      <c r="C17" s="79">
        <v>27000</v>
      </c>
      <c r="D17" s="79">
        <v>27000</v>
      </c>
      <c r="E17" s="79">
        <v>27000</v>
      </c>
      <c r="F17" s="79">
        <v>27000</v>
      </c>
      <c r="G17" s="79"/>
    </row>
    <row r="18" spans="1:7" ht="22.5" customHeight="1">
      <c r="A18" s="77" t="s">
        <v>107</v>
      </c>
      <c r="B18" s="78">
        <v>2</v>
      </c>
      <c r="C18" s="79">
        <v>137.5</v>
      </c>
      <c r="D18" s="79">
        <v>137.5</v>
      </c>
      <c r="E18" s="79">
        <v>137.5</v>
      </c>
      <c r="F18" s="79">
        <v>137.5</v>
      </c>
      <c r="G18" s="79"/>
    </row>
    <row r="19" spans="1:7" ht="22.5" customHeight="1">
      <c r="A19" s="77" t="s">
        <v>48</v>
      </c>
      <c r="B19" s="78"/>
      <c r="C19" s="79"/>
      <c r="D19" s="79"/>
      <c r="E19" s="79"/>
      <c r="F19" s="79"/>
      <c r="G19" s="79"/>
    </row>
    <row r="20" spans="1:7" ht="22.5" customHeight="1">
      <c r="A20" s="77" t="s">
        <v>49</v>
      </c>
      <c r="B20" s="80">
        <v>1187</v>
      </c>
      <c r="C20" s="79">
        <v>35230</v>
      </c>
      <c r="D20" s="79">
        <v>35230</v>
      </c>
      <c r="E20" s="79">
        <v>35230</v>
      </c>
      <c r="F20" s="79">
        <v>35230</v>
      </c>
      <c r="G20" s="79"/>
    </row>
    <row r="21" spans="1:7" ht="22.5" customHeight="1">
      <c r="A21" s="77" t="s">
        <v>116</v>
      </c>
      <c r="B21" s="78">
        <v>22</v>
      </c>
      <c r="C21" s="79">
        <v>840</v>
      </c>
      <c r="D21" s="79">
        <v>840</v>
      </c>
      <c r="E21" s="79">
        <v>840</v>
      </c>
      <c r="F21" s="79">
        <v>840</v>
      </c>
      <c r="G21" s="79"/>
    </row>
    <row r="22" spans="1:7" ht="22.5" customHeight="1">
      <c r="A22" s="77" t="s">
        <v>111</v>
      </c>
      <c r="B22" s="78"/>
      <c r="C22" s="79"/>
      <c r="D22" s="79"/>
      <c r="E22" s="79"/>
      <c r="F22" s="79"/>
      <c r="G22" s="79"/>
    </row>
    <row r="23" spans="1:7" ht="22.5" customHeight="1">
      <c r="A23" s="77" t="s">
        <v>50</v>
      </c>
      <c r="B23" s="78"/>
      <c r="C23" s="79"/>
      <c r="D23" s="79"/>
      <c r="E23" s="79"/>
      <c r="F23" s="79"/>
      <c r="G23" s="79"/>
    </row>
    <row r="24" spans="1:7" ht="22.5" customHeight="1">
      <c r="A24" s="77" t="s">
        <v>51</v>
      </c>
      <c r="B24" s="78">
        <v>60</v>
      </c>
      <c r="C24" s="79">
        <v>139285</v>
      </c>
      <c r="D24" s="79">
        <v>139285</v>
      </c>
      <c r="E24" s="79">
        <v>139285</v>
      </c>
      <c r="F24" s="79">
        <v>139285</v>
      </c>
      <c r="G24" s="79"/>
    </row>
    <row r="25" spans="1:7" ht="22.5" customHeight="1">
      <c r="A25" s="77" t="s">
        <v>52</v>
      </c>
      <c r="B25" s="78"/>
      <c r="C25" s="79"/>
      <c r="D25" s="79"/>
      <c r="E25" s="79"/>
      <c r="F25" s="79"/>
      <c r="G25" s="79"/>
    </row>
    <row r="26" spans="1:7" ht="22.5" customHeight="1">
      <c r="A26" s="77" t="s">
        <v>53</v>
      </c>
      <c r="B26" s="78">
        <v>8</v>
      </c>
      <c r="C26" s="79">
        <v>19200</v>
      </c>
      <c r="D26" s="79">
        <v>19200</v>
      </c>
      <c r="E26" s="79">
        <v>19200</v>
      </c>
      <c r="F26" s="79">
        <v>19200</v>
      </c>
      <c r="G26" s="79"/>
    </row>
    <row r="27" spans="1:7" ht="22.5" customHeight="1">
      <c r="A27" s="77" t="s">
        <v>91</v>
      </c>
      <c r="B27" s="78"/>
      <c r="C27" s="79"/>
      <c r="D27" s="79"/>
      <c r="E27" s="79"/>
      <c r="F27" s="79"/>
      <c r="G27" s="79"/>
    </row>
    <row r="28" spans="1:7" ht="22.5" customHeight="1">
      <c r="A28" s="77" t="s">
        <v>92</v>
      </c>
      <c r="B28" s="78">
        <v>104</v>
      </c>
      <c r="C28" s="79">
        <v>35580</v>
      </c>
      <c r="D28" s="79">
        <v>35580</v>
      </c>
      <c r="E28" s="79">
        <v>35580</v>
      </c>
      <c r="F28" s="79">
        <v>35580</v>
      </c>
      <c r="G28" s="79"/>
    </row>
    <row r="29" spans="1:7" ht="22.5" customHeight="1">
      <c r="A29" s="77" t="s">
        <v>54</v>
      </c>
      <c r="B29" s="78">
        <v>17</v>
      </c>
      <c r="C29" s="79">
        <v>545</v>
      </c>
      <c r="D29" s="79">
        <v>545</v>
      </c>
      <c r="E29" s="79">
        <v>545</v>
      </c>
      <c r="F29" s="79">
        <v>545</v>
      </c>
      <c r="G29" s="79"/>
    </row>
    <row r="30" spans="1:7" ht="22.5" customHeight="1">
      <c r="A30" s="77" t="s">
        <v>86</v>
      </c>
      <c r="B30" s="78">
        <v>237</v>
      </c>
      <c r="C30" s="91">
        <v>23700</v>
      </c>
      <c r="D30" s="79">
        <v>23700</v>
      </c>
      <c r="E30" s="91">
        <v>23700</v>
      </c>
      <c r="F30" s="79">
        <v>23700</v>
      </c>
      <c r="G30" s="79"/>
    </row>
    <row r="31" spans="1:7" ht="22.5" customHeight="1">
      <c r="A31" s="77" t="s">
        <v>87</v>
      </c>
      <c r="B31" s="78">
        <v>1</v>
      </c>
      <c r="C31" s="91">
        <v>2000</v>
      </c>
      <c r="D31" s="79">
        <v>2000</v>
      </c>
      <c r="E31" s="91">
        <v>2000</v>
      </c>
      <c r="F31" s="79">
        <v>2000</v>
      </c>
      <c r="G31" s="79"/>
    </row>
    <row r="32" spans="1:7" ht="22.5" customHeight="1">
      <c r="A32" s="77" t="s">
        <v>88</v>
      </c>
      <c r="B32" s="78">
        <v>2</v>
      </c>
      <c r="C32" s="79">
        <v>1500</v>
      </c>
      <c r="D32" s="79">
        <v>1500</v>
      </c>
      <c r="E32" s="79">
        <v>1500</v>
      </c>
      <c r="F32" s="79">
        <v>1500</v>
      </c>
      <c r="G32" s="79"/>
    </row>
    <row r="33" spans="1:7" ht="22.5" customHeight="1">
      <c r="A33" s="77" t="s">
        <v>112</v>
      </c>
      <c r="B33" s="78"/>
      <c r="C33" s="79"/>
      <c r="D33" s="79"/>
      <c r="E33" s="79"/>
      <c r="F33" s="79"/>
      <c r="G33" s="79"/>
    </row>
    <row r="34" spans="1:7" ht="22.5" customHeight="1">
      <c r="A34" s="77" t="s">
        <v>55</v>
      </c>
      <c r="B34" s="78">
        <v>690</v>
      </c>
      <c r="C34" s="79">
        <v>140121</v>
      </c>
      <c r="D34" s="79">
        <v>140121</v>
      </c>
      <c r="E34" s="79">
        <v>140121</v>
      </c>
      <c r="F34" s="79">
        <v>140121</v>
      </c>
      <c r="G34" s="79"/>
    </row>
    <row r="35" spans="1:7" ht="22.5" customHeight="1">
      <c r="A35" s="77" t="s">
        <v>113</v>
      </c>
      <c r="B35" s="78"/>
      <c r="C35" s="79"/>
      <c r="D35" s="79"/>
      <c r="E35" s="79"/>
      <c r="F35" s="79"/>
      <c r="G35" s="79"/>
    </row>
    <row r="36" spans="1:7" ht="22.5" customHeight="1">
      <c r="A36" s="77" t="s">
        <v>56</v>
      </c>
      <c r="B36" s="80">
        <v>734</v>
      </c>
      <c r="C36" s="79">
        <v>14955</v>
      </c>
      <c r="D36" s="79">
        <v>14955</v>
      </c>
      <c r="E36" s="79">
        <v>14955</v>
      </c>
      <c r="F36" s="79">
        <v>14955</v>
      </c>
      <c r="G36" s="79"/>
    </row>
    <row r="37" spans="1:7" ht="22.5" customHeight="1">
      <c r="A37" s="77" t="s">
        <v>57</v>
      </c>
      <c r="B37" s="78">
        <v>2</v>
      </c>
      <c r="C37" s="91">
        <v>136</v>
      </c>
      <c r="D37" s="91">
        <v>136</v>
      </c>
      <c r="E37" s="91">
        <v>136</v>
      </c>
      <c r="F37" s="91">
        <v>136</v>
      </c>
      <c r="G37" s="79"/>
    </row>
    <row r="38" spans="1:7" ht="22.5" customHeight="1">
      <c r="A38" s="77" t="s">
        <v>89</v>
      </c>
      <c r="B38" s="78">
        <v>2</v>
      </c>
      <c r="C38" s="79">
        <v>1950</v>
      </c>
      <c r="D38" s="79">
        <v>1950</v>
      </c>
      <c r="E38" s="79">
        <v>1950</v>
      </c>
      <c r="F38" s="79">
        <v>1950</v>
      </c>
      <c r="G38" s="79"/>
    </row>
    <row r="39" spans="1:7" ht="22.5" customHeight="1">
      <c r="A39" s="77" t="s">
        <v>137</v>
      </c>
      <c r="B39" s="72">
        <v>3</v>
      </c>
      <c r="C39" s="94">
        <v>9500</v>
      </c>
      <c r="D39" s="94">
        <v>9500</v>
      </c>
      <c r="E39" s="94">
        <v>9500</v>
      </c>
      <c r="F39" s="94">
        <v>9500</v>
      </c>
      <c r="G39" s="94"/>
    </row>
    <row r="40" spans="1:7" ht="22.5" customHeight="1">
      <c r="A40" s="54" t="s">
        <v>90</v>
      </c>
      <c r="B40" s="93">
        <f>SUM(B14:B39)</f>
        <v>4878</v>
      </c>
      <c r="C40" s="73">
        <f>SUM(C14:C39)</f>
        <v>1076389.5</v>
      </c>
      <c r="D40" s="73">
        <f>SUM(D14:D39)</f>
        <v>1076389.5</v>
      </c>
      <c r="E40" s="94">
        <f>SUM(E14:E39)</f>
        <v>1076389.5</v>
      </c>
      <c r="F40" s="94">
        <f>SUM(F14:F39)</f>
        <v>1076389.5</v>
      </c>
      <c r="G40" s="86"/>
    </row>
    <row r="41" spans="1:7" ht="22.5" customHeight="1">
      <c r="A41" s="147" t="s">
        <v>70</v>
      </c>
      <c r="B41" s="147"/>
      <c r="C41" s="147"/>
      <c r="D41" s="147"/>
      <c r="E41" s="147"/>
      <c r="F41" s="147"/>
      <c r="G41" s="147"/>
    </row>
    <row r="42" spans="1:7" ht="22.5" customHeight="1">
      <c r="A42" s="98"/>
      <c r="B42" s="99"/>
      <c r="C42" s="100"/>
      <c r="D42" s="100"/>
      <c r="E42" s="100"/>
      <c r="F42" s="100"/>
      <c r="G42" s="101"/>
    </row>
    <row r="43" spans="1:7" ht="22.5" customHeight="1">
      <c r="A43" s="68"/>
      <c r="B43" s="69" t="s">
        <v>78</v>
      </c>
      <c r="C43" s="146" t="s">
        <v>31</v>
      </c>
      <c r="D43" s="146"/>
      <c r="E43" s="146" t="s">
        <v>32</v>
      </c>
      <c r="F43" s="146"/>
      <c r="G43" s="102" t="s">
        <v>33</v>
      </c>
    </row>
    <row r="44" spans="1:7" ht="22.5" customHeight="1">
      <c r="A44" s="72" t="s">
        <v>35</v>
      </c>
      <c r="B44" s="72" t="s">
        <v>79</v>
      </c>
      <c r="C44" s="73" t="s">
        <v>9</v>
      </c>
      <c r="D44" s="73" t="s">
        <v>36</v>
      </c>
      <c r="E44" s="73" t="s">
        <v>9</v>
      </c>
      <c r="F44" s="73" t="s">
        <v>36</v>
      </c>
      <c r="G44" s="73" t="s">
        <v>34</v>
      </c>
    </row>
    <row r="45" spans="1:7" ht="22.5" customHeight="1">
      <c r="A45" s="74" t="s">
        <v>114</v>
      </c>
      <c r="B45" s="75"/>
      <c r="C45" s="76"/>
      <c r="D45" s="76"/>
      <c r="E45" s="76"/>
      <c r="F45" s="76"/>
      <c r="G45" s="76"/>
    </row>
    <row r="46" spans="1:7" ht="22.5" customHeight="1">
      <c r="A46" s="77" t="s">
        <v>82</v>
      </c>
      <c r="B46" s="78">
        <v>5</v>
      </c>
      <c r="C46" s="79">
        <v>56950</v>
      </c>
      <c r="D46" s="79">
        <v>56950</v>
      </c>
      <c r="E46" s="79">
        <v>56950</v>
      </c>
      <c r="F46" s="79">
        <v>56950</v>
      </c>
      <c r="G46" s="79"/>
    </row>
    <row r="47" spans="1:7" ht="22.5" customHeight="1">
      <c r="A47" s="77" t="s">
        <v>59</v>
      </c>
      <c r="B47" s="78"/>
      <c r="C47" s="91"/>
      <c r="D47" s="91"/>
      <c r="E47" s="91"/>
      <c r="F47" s="91"/>
      <c r="G47" s="79"/>
    </row>
    <row r="48" spans="1:7" ht="22.5" customHeight="1">
      <c r="A48" s="87" t="s">
        <v>60</v>
      </c>
      <c r="B48" s="88"/>
      <c r="C48" s="89">
        <v>0</v>
      </c>
      <c r="D48" s="89">
        <v>0</v>
      </c>
      <c r="E48" s="89">
        <v>0</v>
      </c>
      <c r="F48" s="89">
        <v>0</v>
      </c>
      <c r="G48" s="89"/>
    </row>
    <row r="49" spans="1:7" ht="22.5" customHeight="1">
      <c r="A49" s="110" t="s">
        <v>61</v>
      </c>
      <c r="B49" s="106">
        <f>SUM(B41:B48)</f>
        <v>5</v>
      </c>
      <c r="C49" s="86">
        <f>SUM(C46:C48)</f>
        <v>56950</v>
      </c>
      <c r="D49" s="86">
        <f>SUM(D46:D48)</f>
        <v>56950</v>
      </c>
      <c r="E49" s="86">
        <f>SUM(E46:E48)</f>
        <v>56950</v>
      </c>
      <c r="F49" s="86">
        <f>SUM(F46:F48)</f>
        <v>56950</v>
      </c>
      <c r="G49" s="86"/>
    </row>
    <row r="50" spans="1:8" ht="22.5" customHeight="1">
      <c r="A50" s="87" t="s">
        <v>115</v>
      </c>
      <c r="B50" s="88"/>
      <c r="C50" s="89"/>
      <c r="D50" s="89"/>
      <c r="E50" s="89"/>
      <c r="F50" s="89"/>
      <c r="G50" s="89"/>
      <c r="H50" s="7"/>
    </row>
    <row r="51" spans="1:8" ht="22.5" customHeight="1">
      <c r="A51" s="107" t="s">
        <v>62</v>
      </c>
      <c r="B51" s="108">
        <v>26</v>
      </c>
      <c r="C51" s="109">
        <v>136305</v>
      </c>
      <c r="D51" s="109">
        <v>136305</v>
      </c>
      <c r="E51" s="109">
        <v>136305</v>
      </c>
      <c r="F51" s="91">
        <v>136305</v>
      </c>
      <c r="G51" s="79"/>
      <c r="H51" s="7"/>
    </row>
    <row r="52" spans="1:7" ht="21.75">
      <c r="A52" s="77" t="s">
        <v>63</v>
      </c>
      <c r="B52" s="122">
        <v>1</v>
      </c>
      <c r="C52" s="109">
        <v>4500</v>
      </c>
      <c r="D52" s="109">
        <v>4500</v>
      </c>
      <c r="E52" s="109">
        <v>4500</v>
      </c>
      <c r="F52" s="91">
        <v>4500</v>
      </c>
      <c r="G52" s="79"/>
    </row>
    <row r="53" spans="1:8" ht="22.5" customHeight="1">
      <c r="A53" s="77" t="s">
        <v>101</v>
      </c>
      <c r="B53" s="92">
        <v>142</v>
      </c>
      <c r="C53" s="83">
        <v>21990.5</v>
      </c>
      <c r="D53" s="83">
        <v>21990.5</v>
      </c>
      <c r="E53" s="83">
        <v>21990.5</v>
      </c>
      <c r="F53" s="83">
        <v>21990.5</v>
      </c>
      <c r="G53" s="83"/>
      <c r="H53" s="7"/>
    </row>
    <row r="54" spans="1:8" ht="22.5" customHeight="1">
      <c r="A54" s="110" t="s">
        <v>66</v>
      </c>
      <c r="B54" s="72">
        <f>SUM(B51:B53)</f>
        <v>169</v>
      </c>
      <c r="C54" s="94">
        <f>SUM(C50:C53)</f>
        <v>162795.5</v>
      </c>
      <c r="D54" s="94">
        <f>SUM(D50:D53)</f>
        <v>162795.5</v>
      </c>
      <c r="E54" s="94">
        <f>SUM(E50:E53)</f>
        <v>162795.5</v>
      </c>
      <c r="F54" s="94">
        <f>SUM(F50:F53)</f>
        <v>162795.5</v>
      </c>
      <c r="G54" s="94"/>
      <c r="H54" s="7"/>
    </row>
    <row r="55" spans="1:8" ht="22.5" customHeight="1">
      <c r="A55" s="110" t="s">
        <v>67</v>
      </c>
      <c r="B55" s="111">
        <f aca="true" t="shared" si="1" ref="B55:G55">SUM(B10+B40+B49+B54)</f>
        <v>5328</v>
      </c>
      <c r="C55" s="70">
        <f t="shared" si="1"/>
        <v>4360362.449999999</v>
      </c>
      <c r="D55" s="70">
        <f t="shared" si="1"/>
        <v>4360362.449999999</v>
      </c>
      <c r="E55" s="70">
        <f t="shared" si="1"/>
        <v>4401829.449999999</v>
      </c>
      <c r="F55" s="70">
        <f t="shared" si="1"/>
        <v>4401829.449999999</v>
      </c>
      <c r="G55" s="70">
        <f t="shared" si="1"/>
        <v>26642.5</v>
      </c>
      <c r="H55" s="7"/>
    </row>
    <row r="56" spans="1:8" ht="22.5" customHeight="1">
      <c r="A56" s="110" t="s">
        <v>174</v>
      </c>
      <c r="B56" s="106"/>
      <c r="C56" s="86">
        <v>760.58</v>
      </c>
      <c r="D56" s="86">
        <v>760.58</v>
      </c>
      <c r="E56" s="86">
        <v>760.58</v>
      </c>
      <c r="F56" s="86">
        <v>760.58</v>
      </c>
      <c r="G56" s="86"/>
      <c r="H56" s="7"/>
    </row>
    <row r="57" spans="1:8" ht="22.5" customHeight="1" thickBot="1">
      <c r="A57" s="112" t="s">
        <v>69</v>
      </c>
      <c r="B57" s="113">
        <f>+B55</f>
        <v>5328</v>
      </c>
      <c r="C57" s="114">
        <f>C55-C56</f>
        <v>4359601.869999999</v>
      </c>
      <c r="D57" s="114">
        <f>D55-D56</f>
        <v>4359601.869999999</v>
      </c>
      <c r="E57" s="114">
        <f>+E55-E56</f>
        <v>4401068.869999999</v>
      </c>
      <c r="F57" s="114">
        <f>+F55-F56</f>
        <v>4401068.869999999</v>
      </c>
      <c r="G57" s="114">
        <f>+G55-G56</f>
        <v>26642.5</v>
      </c>
      <c r="H57" s="7"/>
    </row>
    <row r="58" spans="1:8" ht="22.5" customHeight="1" thickTop="1">
      <c r="A58" s="95"/>
      <c r="B58" s="115"/>
      <c r="C58" s="97"/>
      <c r="D58" s="97"/>
      <c r="E58" s="97"/>
      <c r="F58" s="97"/>
      <c r="G58" s="97"/>
      <c r="H58" s="7"/>
    </row>
    <row r="59" spans="1:8" ht="22.5" customHeight="1">
      <c r="A59" s="95"/>
      <c r="B59" s="115"/>
      <c r="C59" s="97"/>
      <c r="D59" s="97"/>
      <c r="E59" s="97"/>
      <c r="F59" s="97"/>
      <c r="G59" s="97"/>
      <c r="H59" s="7"/>
    </row>
    <row r="60" spans="1:8" ht="22.5" customHeight="1">
      <c r="A60" s="95"/>
      <c r="B60" s="115"/>
      <c r="C60" s="97"/>
      <c r="D60" s="97" t="s">
        <v>12</v>
      </c>
      <c r="E60" s="97"/>
      <c r="F60" s="97"/>
      <c r="G60" s="97"/>
      <c r="H60" s="7"/>
    </row>
    <row r="61" spans="1:8" ht="22.5" customHeight="1">
      <c r="A61" s="64" t="s">
        <v>171</v>
      </c>
      <c r="B61" s="66"/>
      <c r="C61" s="67"/>
      <c r="D61" s="97" t="s">
        <v>13</v>
      </c>
      <c r="E61" s="97"/>
      <c r="F61" s="97"/>
      <c r="G61" s="97"/>
      <c r="H61" s="14"/>
    </row>
    <row r="62" spans="1:8" s="65" customFormat="1" ht="22.5" customHeight="1">
      <c r="A62" s="64" t="s">
        <v>172</v>
      </c>
      <c r="B62" s="66"/>
      <c r="C62" s="67"/>
      <c r="D62" s="97" t="s">
        <v>11</v>
      </c>
      <c r="E62" s="97"/>
      <c r="F62" s="97"/>
      <c r="G62" s="97"/>
      <c r="H62" s="61"/>
    </row>
    <row r="63" spans="1:8" ht="22.5" customHeight="1">
      <c r="A63" s="64" t="s">
        <v>173</v>
      </c>
      <c r="B63" s="66"/>
      <c r="C63" s="67"/>
      <c r="D63" s="97" t="s">
        <v>10</v>
      </c>
      <c r="E63" s="97"/>
      <c r="F63" s="97"/>
      <c r="G63" s="97"/>
      <c r="H63" s="14"/>
    </row>
    <row r="64" spans="1:8" ht="22.5" customHeight="1">
      <c r="A64" s="95"/>
      <c r="B64" s="115"/>
      <c r="C64" s="97"/>
      <c r="D64" s="97"/>
      <c r="E64" s="97"/>
      <c r="F64" s="97"/>
      <c r="G64" s="97"/>
      <c r="H64" s="14"/>
    </row>
    <row r="65" spans="1:8" ht="22.5" customHeight="1">
      <c r="A65" s="95"/>
      <c r="B65" s="115"/>
      <c r="C65" s="97"/>
      <c r="D65" s="97"/>
      <c r="E65" s="97"/>
      <c r="F65" s="97"/>
      <c r="G65" s="97"/>
      <c r="H65" s="14"/>
    </row>
    <row r="66" spans="1:8" ht="22.5" customHeight="1">
      <c r="A66" s="95"/>
      <c r="B66" s="115"/>
      <c r="C66" s="97"/>
      <c r="D66" s="97"/>
      <c r="E66" s="97"/>
      <c r="F66" s="97"/>
      <c r="G66" s="97"/>
      <c r="H66" s="14"/>
    </row>
    <row r="67" spans="1:8" ht="22.5" customHeight="1">
      <c r="A67" s="95"/>
      <c r="B67" s="115"/>
      <c r="C67" s="97"/>
      <c r="D67" s="97"/>
      <c r="E67" s="97"/>
      <c r="F67" s="97"/>
      <c r="G67" s="97"/>
      <c r="H67" s="14"/>
    </row>
    <row r="68" spans="1:8" ht="23.25">
      <c r="A68" s="145" t="s">
        <v>58</v>
      </c>
      <c r="B68" s="145"/>
      <c r="C68" s="145"/>
      <c r="D68" s="145"/>
      <c r="E68" s="145"/>
      <c r="F68" s="145"/>
      <c r="G68" s="145"/>
      <c r="H68" s="14"/>
    </row>
    <row r="69" spans="1:8" ht="23.25">
      <c r="A69" s="145" t="s">
        <v>175</v>
      </c>
      <c r="B69" s="145"/>
      <c r="C69" s="145"/>
      <c r="D69" s="145"/>
      <c r="E69" s="145"/>
      <c r="F69" s="145"/>
      <c r="G69" s="145"/>
      <c r="H69" s="14"/>
    </row>
    <row r="70" spans="1:8" ht="21">
      <c r="A70" s="3"/>
      <c r="B70" s="18"/>
      <c r="C70" s="4"/>
      <c r="D70" s="4"/>
      <c r="E70" s="4"/>
      <c r="F70" s="4"/>
      <c r="G70" s="4"/>
      <c r="H70" s="14"/>
    </row>
    <row r="71" spans="1:8" ht="21.75">
      <c r="A71" s="68"/>
      <c r="B71" s="69" t="s">
        <v>78</v>
      </c>
      <c r="C71" s="146" t="s">
        <v>31</v>
      </c>
      <c r="D71" s="146"/>
      <c r="E71" s="146" t="s">
        <v>32</v>
      </c>
      <c r="F71" s="146"/>
      <c r="G71" s="71" t="s">
        <v>33</v>
      </c>
      <c r="H71" s="14"/>
    </row>
    <row r="72" spans="1:8" ht="21.75">
      <c r="A72" s="72" t="s">
        <v>35</v>
      </c>
      <c r="B72" s="72" t="s">
        <v>79</v>
      </c>
      <c r="C72" s="73" t="s">
        <v>9</v>
      </c>
      <c r="D72" s="73" t="s">
        <v>36</v>
      </c>
      <c r="E72" s="73" t="s">
        <v>9</v>
      </c>
      <c r="F72" s="73" t="s">
        <v>36</v>
      </c>
      <c r="G72" s="73" t="s">
        <v>34</v>
      </c>
      <c r="H72" s="14"/>
    </row>
    <row r="73" spans="1:8" ht="21.75">
      <c r="A73" s="74" t="s">
        <v>108</v>
      </c>
      <c r="B73" s="75"/>
      <c r="C73" s="76"/>
      <c r="D73" s="76"/>
      <c r="E73" s="76"/>
      <c r="F73" s="76"/>
      <c r="G73" s="76"/>
      <c r="H73" s="14"/>
    </row>
    <row r="74" spans="1:8" ht="21.75">
      <c r="A74" s="77" t="s">
        <v>37</v>
      </c>
      <c r="B74" s="78">
        <v>73</v>
      </c>
      <c r="C74" s="79">
        <v>2896843.54</v>
      </c>
      <c r="D74" s="79">
        <v>5820157.84</v>
      </c>
      <c r="E74" s="79">
        <v>2907211.04</v>
      </c>
      <c r="F74" s="79">
        <v>5876172.34</v>
      </c>
      <c r="G74" s="79">
        <v>13095</v>
      </c>
      <c r="H74" s="14"/>
    </row>
    <row r="75" spans="1:8" ht="21.75">
      <c r="A75" s="77" t="s">
        <v>39</v>
      </c>
      <c r="B75" s="80">
        <v>10</v>
      </c>
      <c r="C75" s="79">
        <v>1434.6</v>
      </c>
      <c r="D75" s="79">
        <v>16645.75</v>
      </c>
      <c r="E75" s="79">
        <v>1434.6</v>
      </c>
      <c r="F75" s="79">
        <v>16645.75</v>
      </c>
      <c r="G75" s="79">
        <v>0</v>
      </c>
      <c r="H75" s="14"/>
    </row>
    <row r="76" spans="1:8" ht="21.75">
      <c r="A76" s="77" t="s">
        <v>41</v>
      </c>
      <c r="B76" s="78">
        <v>66</v>
      </c>
      <c r="C76" s="79">
        <v>86406.6</v>
      </c>
      <c r="D76" s="79">
        <v>212108.6</v>
      </c>
      <c r="E76" s="79">
        <v>89794.6</v>
      </c>
      <c r="F76" s="79">
        <v>211316.6</v>
      </c>
      <c r="G76" s="79">
        <v>792</v>
      </c>
      <c r="H76" s="14"/>
    </row>
    <row r="77" spans="1:8" ht="21.75">
      <c r="A77" s="110" t="s">
        <v>44</v>
      </c>
      <c r="B77" s="85">
        <f aca="true" t="shared" si="2" ref="B77:G77">SUM(B74:B76)</f>
        <v>149</v>
      </c>
      <c r="C77" s="86">
        <f t="shared" si="2"/>
        <v>2984684.74</v>
      </c>
      <c r="D77" s="86">
        <f t="shared" si="2"/>
        <v>6048912.1899999995</v>
      </c>
      <c r="E77" s="86">
        <f t="shared" si="2"/>
        <v>2998440.24</v>
      </c>
      <c r="F77" s="86">
        <f t="shared" si="2"/>
        <v>6104134.6899999995</v>
      </c>
      <c r="G77" s="86">
        <f t="shared" si="2"/>
        <v>13887</v>
      </c>
      <c r="H77" s="14"/>
    </row>
    <row r="78" spans="1:8" ht="21.75">
      <c r="A78" s="87" t="s">
        <v>109</v>
      </c>
      <c r="B78" s="88"/>
      <c r="C78" s="89"/>
      <c r="D78" s="89"/>
      <c r="E78" s="89"/>
      <c r="F78" s="89"/>
      <c r="G78" s="89"/>
      <c r="H78" s="14"/>
    </row>
    <row r="79" spans="1:8" ht="21.75">
      <c r="A79" s="90" t="s">
        <v>81</v>
      </c>
      <c r="B79" s="78"/>
      <c r="C79" s="79"/>
      <c r="D79" s="79"/>
      <c r="E79" s="79"/>
      <c r="F79" s="79"/>
      <c r="G79" s="79"/>
      <c r="H79" s="14"/>
    </row>
    <row r="80" spans="1:8" ht="21.75">
      <c r="A80" s="77" t="s">
        <v>110</v>
      </c>
      <c r="B80" s="78"/>
      <c r="C80" s="79"/>
      <c r="D80" s="79"/>
      <c r="E80" s="79"/>
      <c r="F80" s="79"/>
      <c r="G80" s="79"/>
      <c r="H80" s="14"/>
    </row>
    <row r="81" spans="1:7" ht="21.75" customHeight="1">
      <c r="A81" s="77" t="s">
        <v>45</v>
      </c>
      <c r="B81" s="80">
        <v>1403</v>
      </c>
      <c r="C81" s="79">
        <v>457340</v>
      </c>
      <c r="D81" s="79">
        <v>1040300</v>
      </c>
      <c r="E81" s="79">
        <v>457340</v>
      </c>
      <c r="F81" s="79">
        <v>1040300</v>
      </c>
      <c r="G81" s="79"/>
    </row>
    <row r="82" spans="1:7" ht="21.75" customHeight="1">
      <c r="A82" s="77" t="s">
        <v>46</v>
      </c>
      <c r="B82" s="78">
        <v>139</v>
      </c>
      <c r="C82" s="79">
        <v>37000</v>
      </c>
      <c r="D82" s="79">
        <v>78750</v>
      </c>
      <c r="E82" s="79">
        <v>37000</v>
      </c>
      <c r="F82" s="79">
        <v>78750</v>
      </c>
      <c r="G82" s="79"/>
    </row>
    <row r="83" spans="1:7" ht="21.75" customHeight="1">
      <c r="A83" s="77" t="s">
        <v>99</v>
      </c>
      <c r="B83" s="78"/>
      <c r="C83" s="79"/>
      <c r="D83" s="79"/>
      <c r="E83" s="79"/>
      <c r="F83" s="79"/>
      <c r="G83" s="79"/>
    </row>
    <row r="84" spans="1:7" ht="21.75" customHeight="1">
      <c r="A84" s="77" t="s">
        <v>100</v>
      </c>
      <c r="B84" s="78">
        <v>2</v>
      </c>
      <c r="C84" s="79">
        <v>15000</v>
      </c>
      <c r="D84" s="79">
        <v>42000</v>
      </c>
      <c r="E84" s="79">
        <v>15000</v>
      </c>
      <c r="F84" s="79">
        <v>42000</v>
      </c>
      <c r="G84" s="79"/>
    </row>
    <row r="85" spans="1:8" ht="21.75">
      <c r="A85" s="77" t="s">
        <v>107</v>
      </c>
      <c r="B85" s="78">
        <v>2</v>
      </c>
      <c r="C85" s="79">
        <v>335</v>
      </c>
      <c r="D85" s="79">
        <v>472.5</v>
      </c>
      <c r="E85" s="79">
        <v>335</v>
      </c>
      <c r="F85" s="79">
        <v>472.5</v>
      </c>
      <c r="G85" s="79"/>
      <c r="H85" s="14"/>
    </row>
    <row r="86" spans="1:8" ht="21.75">
      <c r="A86" s="77" t="s">
        <v>48</v>
      </c>
      <c r="B86" s="78"/>
      <c r="C86" s="79"/>
      <c r="D86" s="79"/>
      <c r="E86" s="79"/>
      <c r="F86" s="79"/>
      <c r="G86" s="79"/>
      <c r="H86" s="14"/>
    </row>
    <row r="87" spans="1:8" ht="21.75">
      <c r="A87" s="77" t="s">
        <v>49</v>
      </c>
      <c r="B87" s="80">
        <v>1156</v>
      </c>
      <c r="C87" s="79">
        <v>30620</v>
      </c>
      <c r="D87" s="79">
        <v>65850</v>
      </c>
      <c r="E87" s="79">
        <v>30620</v>
      </c>
      <c r="F87" s="79">
        <v>65850</v>
      </c>
      <c r="G87" s="79"/>
      <c r="H87" s="14"/>
    </row>
    <row r="88" spans="1:8" ht="21.75">
      <c r="A88" s="77" t="s">
        <v>116</v>
      </c>
      <c r="B88" s="78">
        <v>22</v>
      </c>
      <c r="C88" s="79">
        <v>930</v>
      </c>
      <c r="D88" s="79">
        <v>1770</v>
      </c>
      <c r="E88" s="79">
        <v>930</v>
      </c>
      <c r="F88" s="79">
        <v>1770</v>
      </c>
      <c r="G88" s="79"/>
      <c r="H88" s="14"/>
    </row>
    <row r="89" spans="1:8" ht="21.75">
      <c r="A89" s="77" t="s">
        <v>111</v>
      </c>
      <c r="B89" s="78"/>
      <c r="C89" s="79"/>
      <c r="D89" s="79"/>
      <c r="E89" s="79"/>
      <c r="F89" s="79"/>
      <c r="G89" s="79"/>
      <c r="H89" s="14"/>
    </row>
    <row r="90" spans="1:8" ht="21.75">
      <c r="A90" s="77" t="s">
        <v>50</v>
      </c>
      <c r="B90" s="78"/>
      <c r="C90" s="79"/>
      <c r="D90" s="79"/>
      <c r="E90" s="79"/>
      <c r="F90" s="79"/>
      <c r="G90" s="79"/>
      <c r="H90" s="14"/>
    </row>
    <row r="91" spans="1:8" ht="21.75">
      <c r="A91" s="77" t="s">
        <v>51</v>
      </c>
      <c r="B91" s="78">
        <v>49</v>
      </c>
      <c r="C91" s="79">
        <v>135485</v>
      </c>
      <c r="D91" s="79">
        <v>274770</v>
      </c>
      <c r="E91" s="79">
        <v>135485</v>
      </c>
      <c r="F91" s="79">
        <v>274770</v>
      </c>
      <c r="G91" s="79"/>
      <c r="H91" s="14"/>
    </row>
    <row r="92" spans="1:8" ht="21.75">
      <c r="A92" s="77" t="s">
        <v>52</v>
      </c>
      <c r="B92" s="78"/>
      <c r="C92" s="79"/>
      <c r="D92" s="79"/>
      <c r="E92" s="79"/>
      <c r="F92" s="79"/>
      <c r="G92" s="79"/>
      <c r="H92" s="14"/>
    </row>
    <row r="93" spans="1:8" ht="21.75">
      <c r="A93" s="77" t="s">
        <v>53</v>
      </c>
      <c r="B93" s="78">
        <v>10</v>
      </c>
      <c r="C93" s="79">
        <v>22395</v>
      </c>
      <c r="D93" s="79">
        <v>41595</v>
      </c>
      <c r="E93" s="79">
        <v>22395</v>
      </c>
      <c r="F93" s="79">
        <v>41595</v>
      </c>
      <c r="G93" s="79"/>
      <c r="H93" s="14"/>
    </row>
    <row r="94" spans="1:8" ht="21.75">
      <c r="A94" s="77" t="s">
        <v>91</v>
      </c>
      <c r="B94" s="78"/>
      <c r="C94" s="79"/>
      <c r="D94" s="79"/>
      <c r="E94" s="79"/>
      <c r="F94" s="79"/>
      <c r="G94" s="79"/>
      <c r="H94" s="14"/>
    </row>
    <row r="95" spans="1:8" ht="21.75">
      <c r="A95" s="77" t="s">
        <v>92</v>
      </c>
      <c r="B95" s="78">
        <v>14</v>
      </c>
      <c r="C95" s="79">
        <v>6055</v>
      </c>
      <c r="D95" s="79">
        <v>41635</v>
      </c>
      <c r="E95" s="79">
        <v>6055</v>
      </c>
      <c r="F95" s="79">
        <v>41635</v>
      </c>
      <c r="G95" s="79"/>
      <c r="H95" s="14"/>
    </row>
    <row r="96" spans="1:8" ht="21.75">
      <c r="A96" s="77" t="s">
        <v>54</v>
      </c>
      <c r="B96" s="78">
        <v>15</v>
      </c>
      <c r="C96" s="79">
        <v>540</v>
      </c>
      <c r="D96" s="79">
        <v>1085</v>
      </c>
      <c r="E96" s="79">
        <v>540</v>
      </c>
      <c r="F96" s="79">
        <v>1085</v>
      </c>
      <c r="G96" s="79"/>
      <c r="H96" s="14"/>
    </row>
    <row r="97" spans="1:8" ht="21.75">
      <c r="A97" s="77" t="s">
        <v>86</v>
      </c>
      <c r="B97" s="78">
        <v>347</v>
      </c>
      <c r="C97" s="91">
        <v>34700</v>
      </c>
      <c r="D97" s="79">
        <v>58400</v>
      </c>
      <c r="E97" s="91">
        <v>34700</v>
      </c>
      <c r="F97" s="79">
        <v>58400</v>
      </c>
      <c r="G97" s="79"/>
      <c r="H97" s="14"/>
    </row>
    <row r="98" spans="1:8" ht="21.75">
      <c r="A98" s="77" t="s">
        <v>87</v>
      </c>
      <c r="B98" s="78">
        <v>1</v>
      </c>
      <c r="C98" s="91">
        <v>2000</v>
      </c>
      <c r="D98" s="79">
        <v>4000</v>
      </c>
      <c r="E98" s="91">
        <v>2000</v>
      </c>
      <c r="F98" s="79">
        <v>4000</v>
      </c>
      <c r="G98" s="79"/>
      <c r="H98" s="14"/>
    </row>
    <row r="99" spans="1:8" ht="21.75">
      <c r="A99" s="77" t="s">
        <v>88</v>
      </c>
      <c r="B99" s="78">
        <v>4</v>
      </c>
      <c r="C99" s="79">
        <v>3000</v>
      </c>
      <c r="D99" s="79">
        <v>4500</v>
      </c>
      <c r="E99" s="79">
        <v>3000</v>
      </c>
      <c r="F99" s="79">
        <v>4500</v>
      </c>
      <c r="G99" s="79"/>
      <c r="H99" s="14"/>
    </row>
    <row r="100" spans="1:7" ht="21.75">
      <c r="A100" s="77" t="s">
        <v>112</v>
      </c>
      <c r="B100" s="78"/>
      <c r="C100" s="79"/>
      <c r="D100" s="79"/>
      <c r="E100" s="79"/>
      <c r="F100" s="79"/>
      <c r="G100" s="79"/>
    </row>
    <row r="101" spans="1:7" ht="21.75">
      <c r="A101" s="77" t="s">
        <v>55</v>
      </c>
      <c r="B101" s="78">
        <v>628</v>
      </c>
      <c r="C101" s="79">
        <v>133156</v>
      </c>
      <c r="D101" s="79">
        <v>273277</v>
      </c>
      <c r="E101" s="79">
        <v>133156</v>
      </c>
      <c r="F101" s="79">
        <v>273277</v>
      </c>
      <c r="G101" s="79"/>
    </row>
    <row r="102" spans="1:7" ht="21.75">
      <c r="A102" s="77" t="s">
        <v>113</v>
      </c>
      <c r="B102" s="78"/>
      <c r="C102" s="79"/>
      <c r="D102" s="79"/>
      <c r="E102" s="79"/>
      <c r="F102" s="79"/>
      <c r="G102" s="79"/>
    </row>
    <row r="103" spans="1:7" ht="21.75">
      <c r="A103" s="77" t="s">
        <v>56</v>
      </c>
      <c r="B103" s="80">
        <v>635</v>
      </c>
      <c r="C103" s="79">
        <v>11840</v>
      </c>
      <c r="D103" s="79">
        <v>26795</v>
      </c>
      <c r="E103" s="79">
        <v>11840</v>
      </c>
      <c r="F103" s="79">
        <v>26795</v>
      </c>
      <c r="G103" s="79"/>
    </row>
    <row r="104" spans="1:7" ht="21.75">
      <c r="A104" s="77" t="s">
        <v>57</v>
      </c>
      <c r="B104" s="78"/>
      <c r="C104" s="91">
        <v>0</v>
      </c>
      <c r="D104" s="91">
        <v>136</v>
      </c>
      <c r="E104" s="91">
        <v>0</v>
      </c>
      <c r="F104" s="91">
        <v>136</v>
      </c>
      <c r="G104" s="79"/>
    </row>
    <row r="105" spans="1:7" ht="21.75">
      <c r="A105" s="77" t="s">
        <v>89</v>
      </c>
      <c r="B105" s="78">
        <v>12</v>
      </c>
      <c r="C105" s="79">
        <v>16903</v>
      </c>
      <c r="D105" s="79">
        <v>18853</v>
      </c>
      <c r="E105" s="79">
        <v>16903</v>
      </c>
      <c r="F105" s="79">
        <v>18853</v>
      </c>
      <c r="G105" s="79"/>
    </row>
    <row r="106" spans="1:7" ht="21.75">
      <c r="A106" s="77" t="s">
        <v>137</v>
      </c>
      <c r="B106" s="72">
        <v>2</v>
      </c>
      <c r="C106" s="94">
        <v>1000</v>
      </c>
      <c r="D106" s="94">
        <v>10500</v>
      </c>
      <c r="E106" s="94">
        <v>1000</v>
      </c>
      <c r="F106" s="94">
        <v>10500</v>
      </c>
      <c r="G106" s="94"/>
    </row>
    <row r="107" spans="1:7" ht="21.75">
      <c r="A107" s="54" t="s">
        <v>90</v>
      </c>
      <c r="B107" s="93">
        <f>SUM(B81:B106)</f>
        <v>4441</v>
      </c>
      <c r="C107" s="73">
        <f>SUM(C81:C106)</f>
        <v>908299</v>
      </c>
      <c r="D107" s="73">
        <f>SUM(D81:D106)</f>
        <v>1984688.5</v>
      </c>
      <c r="E107" s="94">
        <f>SUM(E81:E106)</f>
        <v>908299</v>
      </c>
      <c r="F107" s="94">
        <f>SUM(F81:F106)</f>
        <v>1984688.5</v>
      </c>
      <c r="G107" s="86"/>
    </row>
    <row r="108" spans="1:7" ht="21.75">
      <c r="A108" s="147" t="s">
        <v>70</v>
      </c>
      <c r="B108" s="147"/>
      <c r="C108" s="147"/>
      <c r="D108" s="147"/>
      <c r="E108" s="147"/>
      <c r="F108" s="147"/>
      <c r="G108" s="147"/>
    </row>
    <row r="109" spans="1:7" ht="21.75">
      <c r="A109" s="98"/>
      <c r="B109" s="99"/>
      <c r="C109" s="100"/>
      <c r="D109" s="100"/>
      <c r="E109" s="100"/>
      <c r="F109" s="100"/>
      <c r="G109" s="101"/>
    </row>
    <row r="110" spans="1:7" ht="21.75">
      <c r="A110" s="68"/>
      <c r="B110" s="69" t="s">
        <v>78</v>
      </c>
      <c r="C110" s="146" t="s">
        <v>31</v>
      </c>
      <c r="D110" s="146"/>
      <c r="E110" s="146" t="s">
        <v>32</v>
      </c>
      <c r="F110" s="146"/>
      <c r="G110" s="102" t="s">
        <v>33</v>
      </c>
    </row>
    <row r="111" spans="1:7" ht="21.75">
      <c r="A111" s="72" t="s">
        <v>35</v>
      </c>
      <c r="B111" s="72" t="s">
        <v>79</v>
      </c>
      <c r="C111" s="73" t="s">
        <v>9</v>
      </c>
      <c r="D111" s="73" t="s">
        <v>36</v>
      </c>
      <c r="E111" s="73" t="s">
        <v>9</v>
      </c>
      <c r="F111" s="73" t="s">
        <v>36</v>
      </c>
      <c r="G111" s="73" t="s">
        <v>34</v>
      </c>
    </row>
    <row r="112" spans="1:7" ht="21.75">
      <c r="A112" s="74" t="s">
        <v>114</v>
      </c>
      <c r="B112" s="75"/>
      <c r="C112" s="76"/>
      <c r="D112" s="76"/>
      <c r="E112" s="76"/>
      <c r="F112" s="76"/>
      <c r="G112" s="76"/>
    </row>
    <row r="113" spans="1:7" ht="21.75">
      <c r="A113" s="77" t="s">
        <v>82</v>
      </c>
      <c r="B113" s="78">
        <v>5</v>
      </c>
      <c r="C113" s="79">
        <v>56950</v>
      </c>
      <c r="D113" s="79">
        <v>113900</v>
      </c>
      <c r="E113" s="79">
        <v>56950</v>
      </c>
      <c r="F113" s="79">
        <v>113900</v>
      </c>
      <c r="G113" s="79"/>
    </row>
    <row r="114" spans="1:7" ht="21.75">
      <c r="A114" s="77" t="s">
        <v>59</v>
      </c>
      <c r="B114" s="78"/>
      <c r="C114" s="91"/>
      <c r="D114" s="91"/>
      <c r="E114" s="91"/>
      <c r="F114" s="91"/>
      <c r="G114" s="79"/>
    </row>
    <row r="115" spans="1:7" ht="21.75">
      <c r="A115" s="87" t="s">
        <v>60</v>
      </c>
      <c r="B115" s="88"/>
      <c r="C115" s="89">
        <v>0</v>
      </c>
      <c r="D115" s="89">
        <v>0</v>
      </c>
      <c r="E115" s="89">
        <v>0</v>
      </c>
      <c r="F115" s="89">
        <v>0</v>
      </c>
      <c r="G115" s="89"/>
    </row>
    <row r="116" spans="1:7" ht="21.75">
      <c r="A116" s="110" t="s">
        <v>61</v>
      </c>
      <c r="B116" s="106">
        <f>SUM(B108:B115)</f>
        <v>5</v>
      </c>
      <c r="C116" s="86">
        <f>SUM(C113:C115)</f>
        <v>56950</v>
      </c>
      <c r="D116" s="86">
        <f>SUM(D113:D115)</f>
        <v>113900</v>
      </c>
      <c r="E116" s="86">
        <f>SUM(E113:E115)</f>
        <v>56950</v>
      </c>
      <c r="F116" s="86">
        <f>SUM(F113:F115)</f>
        <v>113900</v>
      </c>
      <c r="G116" s="86"/>
    </row>
    <row r="117" spans="1:7" ht="21.75">
      <c r="A117" s="87" t="s">
        <v>115</v>
      </c>
      <c r="B117" s="88"/>
      <c r="C117" s="89"/>
      <c r="D117" s="89"/>
      <c r="E117" s="89"/>
      <c r="F117" s="89"/>
      <c r="G117" s="89"/>
    </row>
    <row r="118" spans="1:7" ht="21.75">
      <c r="A118" s="107" t="s">
        <v>62</v>
      </c>
      <c r="B118" s="108">
        <v>4</v>
      </c>
      <c r="C118" s="109">
        <v>375300</v>
      </c>
      <c r="D118" s="109">
        <v>511605</v>
      </c>
      <c r="E118" s="109">
        <v>375300</v>
      </c>
      <c r="F118" s="91">
        <v>511605</v>
      </c>
      <c r="G118" s="79"/>
    </row>
    <row r="119" spans="1:7" ht="21.75">
      <c r="A119" s="77" t="s">
        <v>63</v>
      </c>
      <c r="B119" s="122"/>
      <c r="C119" s="109">
        <v>0</v>
      </c>
      <c r="D119" s="109">
        <v>4500</v>
      </c>
      <c r="E119" s="109">
        <v>0</v>
      </c>
      <c r="F119" s="91">
        <v>4500</v>
      </c>
      <c r="G119" s="79"/>
    </row>
    <row r="120" spans="1:7" ht="21.75">
      <c r="A120" s="77" t="s">
        <v>101</v>
      </c>
      <c r="B120" s="92">
        <v>185</v>
      </c>
      <c r="C120" s="83">
        <v>4680</v>
      </c>
      <c r="D120" s="83">
        <v>26670.5</v>
      </c>
      <c r="E120" s="83">
        <v>4680</v>
      </c>
      <c r="F120" s="83">
        <v>26670.5</v>
      </c>
      <c r="G120" s="83"/>
    </row>
    <row r="121" spans="1:7" ht="21.75">
      <c r="A121" s="110" t="s">
        <v>66</v>
      </c>
      <c r="B121" s="72">
        <f>SUM(B118:B120)</f>
        <v>189</v>
      </c>
      <c r="C121" s="94">
        <f>SUM(C117:C120)</f>
        <v>379980</v>
      </c>
      <c r="D121" s="94">
        <f>SUM(D117:D120)</f>
        <v>542775.5</v>
      </c>
      <c r="E121" s="94">
        <f>SUM(E117:E120)</f>
        <v>379980</v>
      </c>
      <c r="F121" s="94">
        <f>SUM(F117:F120)</f>
        <v>542775.5</v>
      </c>
      <c r="G121" s="94"/>
    </row>
    <row r="122" spans="1:7" ht="21.75">
      <c r="A122" s="110" t="s">
        <v>67</v>
      </c>
      <c r="B122" s="111">
        <f aca="true" t="shared" si="3" ref="B122:G122">SUM(B77+B107+B116+B121)</f>
        <v>4784</v>
      </c>
      <c r="C122" s="70">
        <f t="shared" si="3"/>
        <v>4329913.74</v>
      </c>
      <c r="D122" s="70">
        <f t="shared" si="3"/>
        <v>8690276.19</v>
      </c>
      <c r="E122" s="70">
        <f t="shared" si="3"/>
        <v>4343669.24</v>
      </c>
      <c r="F122" s="70">
        <f t="shared" si="3"/>
        <v>8745498.69</v>
      </c>
      <c r="G122" s="70">
        <f t="shared" si="3"/>
        <v>13887</v>
      </c>
    </row>
    <row r="123" spans="1:7" ht="21.75">
      <c r="A123" s="110" t="s">
        <v>174</v>
      </c>
      <c r="B123" s="106"/>
      <c r="C123" s="86">
        <v>71.76</v>
      </c>
      <c r="D123" s="86">
        <v>832.34</v>
      </c>
      <c r="E123" s="86">
        <v>71.76</v>
      </c>
      <c r="F123" s="86">
        <v>832.34</v>
      </c>
      <c r="G123" s="86"/>
    </row>
    <row r="124" spans="1:7" ht="22.5" thickBot="1">
      <c r="A124" s="112" t="s">
        <v>69</v>
      </c>
      <c r="B124" s="113">
        <f>+B122</f>
        <v>4784</v>
      </c>
      <c r="C124" s="114">
        <f>C122-C123</f>
        <v>4329841.98</v>
      </c>
      <c r="D124" s="114">
        <f>D122-D123</f>
        <v>8689443.85</v>
      </c>
      <c r="E124" s="114">
        <f>+E122-E123</f>
        <v>4343597.48</v>
      </c>
      <c r="F124" s="114">
        <f>+F122-F123</f>
        <v>8744666.35</v>
      </c>
      <c r="G124" s="114">
        <f>+G122-G123</f>
        <v>13887</v>
      </c>
    </row>
    <row r="125" spans="1:7" ht="22.5" thickTop="1">
      <c r="A125" s="95"/>
      <c r="B125" s="115"/>
      <c r="C125" s="97"/>
      <c r="D125" s="97"/>
      <c r="E125" s="97"/>
      <c r="F125" s="97"/>
      <c r="G125" s="97"/>
    </row>
    <row r="126" spans="1:7" ht="21.75">
      <c r="A126" s="95"/>
      <c r="B126" s="115"/>
      <c r="C126" s="97"/>
      <c r="D126" s="97"/>
      <c r="E126" s="97"/>
      <c r="F126" s="97"/>
      <c r="G126" s="97"/>
    </row>
    <row r="127" spans="1:7" ht="21.75">
      <c r="A127" s="95"/>
      <c r="B127" s="115"/>
      <c r="C127" s="97"/>
      <c r="D127" s="97" t="s">
        <v>12</v>
      </c>
      <c r="E127" s="97"/>
      <c r="F127" s="97"/>
      <c r="G127" s="97"/>
    </row>
    <row r="128" spans="1:7" ht="21.75">
      <c r="A128" s="64" t="s">
        <v>176</v>
      </c>
      <c r="B128" s="66"/>
      <c r="C128" s="67"/>
      <c r="D128" s="97" t="s">
        <v>13</v>
      </c>
      <c r="E128" s="97"/>
      <c r="F128" s="97"/>
      <c r="G128" s="97"/>
    </row>
    <row r="129" spans="1:7" ht="21.75">
      <c r="A129" s="64" t="s">
        <v>177</v>
      </c>
      <c r="B129" s="66"/>
      <c r="C129" s="67"/>
      <c r="D129" s="97" t="s">
        <v>11</v>
      </c>
      <c r="E129" s="97"/>
      <c r="F129" s="97"/>
      <c r="G129" s="97"/>
    </row>
    <row r="130" spans="1:7" ht="21.75">
      <c r="A130" s="64"/>
      <c r="B130" s="66"/>
      <c r="C130" s="67"/>
      <c r="D130" s="97" t="s">
        <v>10</v>
      </c>
      <c r="E130" s="97"/>
      <c r="F130" s="97"/>
      <c r="G130" s="97"/>
    </row>
    <row r="131" spans="1:7" ht="21.75">
      <c r="A131" s="95"/>
      <c r="B131" s="115"/>
      <c r="C131" s="97"/>
      <c r="D131" s="97"/>
      <c r="E131" s="97"/>
      <c r="F131" s="97"/>
      <c r="G131" s="97"/>
    </row>
    <row r="132" spans="1:7" ht="21.75">
      <c r="A132" s="95"/>
      <c r="B132" s="115"/>
      <c r="C132" s="97"/>
      <c r="D132" s="97"/>
      <c r="E132" s="97"/>
      <c r="F132" s="97"/>
      <c r="G132" s="97"/>
    </row>
    <row r="133" spans="1:7" ht="21.75">
      <c r="A133" s="95"/>
      <c r="B133" s="115"/>
      <c r="C133" s="97"/>
      <c r="D133" s="97"/>
      <c r="E133" s="97"/>
      <c r="F133" s="97"/>
      <c r="G133" s="97"/>
    </row>
    <row r="134" spans="1:7" ht="21.75">
      <c r="A134" s="95"/>
      <c r="B134" s="115"/>
      <c r="C134" s="97"/>
      <c r="D134" s="97"/>
      <c r="E134" s="97"/>
      <c r="F134" s="97"/>
      <c r="G134" s="97"/>
    </row>
    <row r="135" spans="1:7" ht="21.75">
      <c r="A135" s="95"/>
      <c r="B135" s="115"/>
      <c r="C135" s="97"/>
      <c r="D135" s="97"/>
      <c r="E135" s="97"/>
      <c r="F135" s="97"/>
      <c r="G135" s="97"/>
    </row>
    <row r="136" spans="1:8" ht="21.75" customHeight="1">
      <c r="A136" s="145" t="s">
        <v>58</v>
      </c>
      <c r="B136" s="145"/>
      <c r="C136" s="145"/>
      <c r="D136" s="145"/>
      <c r="E136" s="145"/>
      <c r="F136" s="145"/>
      <c r="G136" s="145"/>
      <c r="H136" s="14"/>
    </row>
    <row r="137" spans="1:8" ht="21.75" customHeight="1">
      <c r="A137" s="145" t="s">
        <v>178</v>
      </c>
      <c r="B137" s="145"/>
      <c r="C137" s="145"/>
      <c r="D137" s="145"/>
      <c r="E137" s="145"/>
      <c r="F137" s="145"/>
      <c r="G137" s="145"/>
      <c r="H137" s="14"/>
    </row>
    <row r="138" spans="1:8" ht="21.75" customHeight="1">
      <c r="A138" s="3"/>
      <c r="B138" s="18"/>
      <c r="C138" s="4"/>
      <c r="D138" s="4"/>
      <c r="E138" s="4"/>
      <c r="F138" s="4"/>
      <c r="G138" s="4"/>
      <c r="H138" s="14"/>
    </row>
    <row r="139" spans="1:8" ht="21.75" customHeight="1">
      <c r="A139" s="68"/>
      <c r="B139" s="69" t="s">
        <v>78</v>
      </c>
      <c r="C139" s="146" t="s">
        <v>31</v>
      </c>
      <c r="D139" s="146"/>
      <c r="E139" s="146" t="s">
        <v>32</v>
      </c>
      <c r="F139" s="146"/>
      <c r="G139" s="71" t="s">
        <v>33</v>
      </c>
      <c r="H139" s="14"/>
    </row>
    <row r="140" spans="1:8" ht="21.75" customHeight="1">
      <c r="A140" s="72" t="s">
        <v>35</v>
      </c>
      <c r="B140" s="72" t="s">
        <v>79</v>
      </c>
      <c r="C140" s="73" t="s">
        <v>9</v>
      </c>
      <c r="D140" s="73" t="s">
        <v>36</v>
      </c>
      <c r="E140" s="73" t="s">
        <v>9</v>
      </c>
      <c r="F140" s="73" t="s">
        <v>36</v>
      </c>
      <c r="G140" s="73" t="s">
        <v>34</v>
      </c>
      <c r="H140" s="14"/>
    </row>
    <row r="141" spans="1:8" ht="21.75" customHeight="1">
      <c r="A141" s="74" t="s">
        <v>108</v>
      </c>
      <c r="B141" s="75"/>
      <c r="C141" s="76"/>
      <c r="D141" s="76"/>
      <c r="E141" s="76"/>
      <c r="F141" s="76"/>
      <c r="G141" s="76"/>
      <c r="H141" s="14"/>
    </row>
    <row r="142" spans="1:8" ht="21.75" customHeight="1">
      <c r="A142" s="77" t="s">
        <v>37</v>
      </c>
      <c r="B142" s="78">
        <v>130</v>
      </c>
      <c r="C142" s="79">
        <v>4158958.51</v>
      </c>
      <c r="D142" s="79">
        <v>9979116.35</v>
      </c>
      <c r="E142" s="79">
        <v>4220333.29</v>
      </c>
      <c r="F142" s="79">
        <v>10096505.63</v>
      </c>
      <c r="G142" s="79">
        <v>18600</v>
      </c>
      <c r="H142" s="14"/>
    </row>
    <row r="143" spans="1:8" ht="21.75" customHeight="1">
      <c r="A143" s="77" t="s">
        <v>39</v>
      </c>
      <c r="B143" s="80">
        <v>43</v>
      </c>
      <c r="C143" s="79">
        <v>10650.88</v>
      </c>
      <c r="D143" s="79">
        <v>27296.63</v>
      </c>
      <c r="E143" s="79">
        <v>10650.88</v>
      </c>
      <c r="F143" s="79">
        <v>27296.63</v>
      </c>
      <c r="G143" s="79">
        <v>0</v>
      </c>
      <c r="H143" s="14"/>
    </row>
    <row r="144" spans="1:8" ht="21.75" customHeight="1">
      <c r="A144" s="77" t="s">
        <v>41</v>
      </c>
      <c r="B144" s="78">
        <v>28</v>
      </c>
      <c r="C144" s="79">
        <v>83315</v>
      </c>
      <c r="D144" s="79">
        <v>295423.6</v>
      </c>
      <c r="E144" s="79">
        <v>84107</v>
      </c>
      <c r="F144" s="79">
        <v>295423.6</v>
      </c>
      <c r="G144" s="79">
        <v>0</v>
      </c>
      <c r="H144" s="14"/>
    </row>
    <row r="145" spans="1:8" ht="21.75" customHeight="1">
      <c r="A145" s="110" t="s">
        <v>44</v>
      </c>
      <c r="B145" s="85">
        <f aca="true" t="shared" si="4" ref="B145:G145">SUM(B142:B144)</f>
        <v>201</v>
      </c>
      <c r="C145" s="86">
        <f t="shared" si="4"/>
        <v>4252924.39</v>
      </c>
      <c r="D145" s="86">
        <f t="shared" si="4"/>
        <v>10301836.58</v>
      </c>
      <c r="E145" s="86">
        <f t="shared" si="4"/>
        <v>4315091.17</v>
      </c>
      <c r="F145" s="86">
        <f t="shared" si="4"/>
        <v>10419225.860000001</v>
      </c>
      <c r="G145" s="86">
        <f t="shared" si="4"/>
        <v>18600</v>
      </c>
      <c r="H145" s="14"/>
    </row>
    <row r="146" spans="1:8" ht="21.75" customHeight="1">
      <c r="A146" s="87" t="s">
        <v>109</v>
      </c>
      <c r="B146" s="88"/>
      <c r="C146" s="89"/>
      <c r="D146" s="89"/>
      <c r="E146" s="89"/>
      <c r="F146" s="89"/>
      <c r="G146" s="89"/>
      <c r="H146" s="14"/>
    </row>
    <row r="147" spans="1:8" ht="21.75" customHeight="1">
      <c r="A147" s="90" t="s">
        <v>81</v>
      </c>
      <c r="B147" s="78"/>
      <c r="C147" s="79"/>
      <c r="D147" s="79"/>
      <c r="E147" s="79"/>
      <c r="F147" s="79"/>
      <c r="G147" s="79"/>
      <c r="H147" s="14"/>
    </row>
    <row r="148" spans="1:8" ht="21.75" customHeight="1">
      <c r="A148" s="77" t="s">
        <v>110</v>
      </c>
      <c r="B148" s="78"/>
      <c r="C148" s="79"/>
      <c r="D148" s="79"/>
      <c r="E148" s="79"/>
      <c r="F148" s="79"/>
      <c r="G148" s="79"/>
      <c r="H148" s="14"/>
    </row>
    <row r="149" spans="1:7" ht="21.75" customHeight="1">
      <c r="A149" s="77" t="s">
        <v>45</v>
      </c>
      <c r="B149" s="80">
        <v>1099</v>
      </c>
      <c r="C149" s="79">
        <v>443120</v>
      </c>
      <c r="D149" s="79">
        <v>1483420</v>
      </c>
      <c r="E149" s="79">
        <v>443120</v>
      </c>
      <c r="F149" s="79">
        <v>1483420</v>
      </c>
      <c r="G149" s="79"/>
    </row>
    <row r="150" spans="1:7" ht="21.75" customHeight="1">
      <c r="A150" s="77" t="s">
        <v>46</v>
      </c>
      <c r="B150" s="78">
        <v>143</v>
      </c>
      <c r="C150" s="79">
        <v>39500</v>
      </c>
      <c r="D150" s="79">
        <v>118250</v>
      </c>
      <c r="E150" s="79">
        <v>39500</v>
      </c>
      <c r="F150" s="79">
        <v>118250</v>
      </c>
      <c r="G150" s="79"/>
    </row>
    <row r="151" spans="1:7" ht="21.75" customHeight="1">
      <c r="A151" s="77" t="s">
        <v>99</v>
      </c>
      <c r="B151" s="78"/>
      <c r="C151" s="79"/>
      <c r="D151" s="79"/>
      <c r="E151" s="79"/>
      <c r="F151" s="79"/>
      <c r="G151" s="79"/>
    </row>
    <row r="152" spans="1:7" ht="21.75" customHeight="1">
      <c r="A152" s="77" t="s">
        <v>100</v>
      </c>
      <c r="B152" s="78">
        <v>2</v>
      </c>
      <c r="C152" s="79">
        <v>15000</v>
      </c>
      <c r="D152" s="79">
        <v>57000</v>
      </c>
      <c r="E152" s="79">
        <v>15000</v>
      </c>
      <c r="F152" s="79">
        <v>57000</v>
      </c>
      <c r="G152" s="79"/>
    </row>
    <row r="153" spans="1:8" ht="21.75" customHeight="1">
      <c r="A153" s="77" t="s">
        <v>107</v>
      </c>
      <c r="B153" s="78">
        <v>10</v>
      </c>
      <c r="C153" s="79">
        <v>31809</v>
      </c>
      <c r="D153" s="79">
        <v>32281.5</v>
      </c>
      <c r="E153" s="79">
        <v>31809</v>
      </c>
      <c r="F153" s="79">
        <v>32281.5</v>
      </c>
      <c r="G153" s="79"/>
      <c r="H153" s="14"/>
    </row>
    <row r="154" spans="1:8" ht="21.75" customHeight="1">
      <c r="A154" s="77" t="s">
        <v>48</v>
      </c>
      <c r="B154" s="78"/>
      <c r="C154" s="79"/>
      <c r="D154" s="79"/>
      <c r="E154" s="79"/>
      <c r="F154" s="79"/>
      <c r="G154" s="79"/>
      <c r="H154" s="14"/>
    </row>
    <row r="155" spans="1:8" ht="21.75" customHeight="1">
      <c r="A155" s="77" t="s">
        <v>49</v>
      </c>
      <c r="B155" s="80">
        <v>1189</v>
      </c>
      <c r="C155" s="79">
        <v>30770</v>
      </c>
      <c r="D155" s="79">
        <v>96620</v>
      </c>
      <c r="E155" s="79">
        <v>30770</v>
      </c>
      <c r="F155" s="79">
        <v>96620</v>
      </c>
      <c r="G155" s="79"/>
      <c r="H155" s="14"/>
    </row>
    <row r="156" spans="1:8" ht="21.75" customHeight="1">
      <c r="A156" s="77" t="s">
        <v>116</v>
      </c>
      <c r="B156" s="78">
        <v>29</v>
      </c>
      <c r="C156" s="79">
        <v>1040</v>
      </c>
      <c r="D156" s="79">
        <v>2810</v>
      </c>
      <c r="E156" s="79">
        <v>1040</v>
      </c>
      <c r="F156" s="79">
        <v>2810</v>
      </c>
      <c r="G156" s="79"/>
      <c r="H156" s="14"/>
    </row>
    <row r="157" spans="1:8" ht="21.75" customHeight="1">
      <c r="A157" s="77" t="s">
        <v>111</v>
      </c>
      <c r="B157" s="78"/>
      <c r="C157" s="79"/>
      <c r="D157" s="79"/>
      <c r="E157" s="79"/>
      <c r="F157" s="79"/>
      <c r="G157" s="79"/>
      <c r="H157" s="14"/>
    </row>
    <row r="158" spans="1:8" ht="21.75" customHeight="1">
      <c r="A158" s="77" t="s">
        <v>50</v>
      </c>
      <c r="B158" s="78"/>
      <c r="C158" s="79"/>
      <c r="D158" s="79"/>
      <c r="E158" s="79"/>
      <c r="F158" s="79"/>
      <c r="G158" s="79"/>
      <c r="H158" s="14"/>
    </row>
    <row r="159" spans="1:8" ht="21.75" customHeight="1">
      <c r="A159" s="77" t="s">
        <v>51</v>
      </c>
      <c r="B159" s="78">
        <v>108</v>
      </c>
      <c r="C159" s="79">
        <v>260729</v>
      </c>
      <c r="D159" s="79">
        <v>535499</v>
      </c>
      <c r="E159" s="79">
        <v>260729</v>
      </c>
      <c r="F159" s="79">
        <v>535499</v>
      </c>
      <c r="G159" s="79"/>
      <c r="H159" s="14"/>
    </row>
    <row r="160" spans="1:8" ht="21.75" customHeight="1">
      <c r="A160" s="77" t="s">
        <v>52</v>
      </c>
      <c r="B160" s="78"/>
      <c r="C160" s="79"/>
      <c r="D160" s="79"/>
      <c r="E160" s="79"/>
      <c r="F160" s="79"/>
      <c r="G160" s="79"/>
      <c r="H160" s="14"/>
    </row>
    <row r="161" spans="1:8" ht="21.75" customHeight="1">
      <c r="A161" s="77" t="s">
        <v>53</v>
      </c>
      <c r="B161" s="78">
        <v>10</v>
      </c>
      <c r="C161" s="79">
        <v>24015</v>
      </c>
      <c r="D161" s="79">
        <v>65610</v>
      </c>
      <c r="E161" s="79">
        <v>24015</v>
      </c>
      <c r="F161" s="79">
        <v>65610</v>
      </c>
      <c r="G161" s="79"/>
      <c r="H161" s="14"/>
    </row>
    <row r="162" spans="1:8" ht="21.75" customHeight="1">
      <c r="A162" s="77" t="s">
        <v>91</v>
      </c>
      <c r="B162" s="78"/>
      <c r="C162" s="79"/>
      <c r="D162" s="79"/>
      <c r="E162" s="79"/>
      <c r="F162" s="79"/>
      <c r="G162" s="79"/>
      <c r="H162" s="14"/>
    </row>
    <row r="163" spans="1:8" ht="21.75" customHeight="1">
      <c r="A163" s="77" t="s">
        <v>92</v>
      </c>
      <c r="B163" s="78">
        <v>7</v>
      </c>
      <c r="C163" s="79">
        <v>2485</v>
      </c>
      <c r="D163" s="79">
        <v>44120</v>
      </c>
      <c r="E163" s="79">
        <v>2485</v>
      </c>
      <c r="F163" s="79">
        <v>44120</v>
      </c>
      <c r="G163" s="79"/>
      <c r="H163" s="14"/>
    </row>
    <row r="164" spans="1:8" ht="21.75" customHeight="1">
      <c r="A164" s="77" t="s">
        <v>54</v>
      </c>
      <c r="B164" s="78">
        <v>15</v>
      </c>
      <c r="C164" s="79">
        <v>280</v>
      </c>
      <c r="D164" s="79">
        <v>1365</v>
      </c>
      <c r="E164" s="79">
        <v>280</v>
      </c>
      <c r="F164" s="79">
        <v>1365</v>
      </c>
      <c r="G164" s="79"/>
      <c r="H164" s="14"/>
    </row>
    <row r="165" spans="1:8" ht="21.75" customHeight="1">
      <c r="A165" s="77" t="s">
        <v>86</v>
      </c>
      <c r="B165" s="78">
        <v>211</v>
      </c>
      <c r="C165" s="91">
        <v>21100</v>
      </c>
      <c r="D165" s="79">
        <v>79500</v>
      </c>
      <c r="E165" s="91">
        <v>21100</v>
      </c>
      <c r="F165" s="79">
        <v>79500</v>
      </c>
      <c r="G165" s="79"/>
      <c r="H165" s="14"/>
    </row>
    <row r="166" spans="1:8" ht="21.75" customHeight="1">
      <c r="A166" s="77" t="s">
        <v>87</v>
      </c>
      <c r="B166" s="78">
        <v>3</v>
      </c>
      <c r="C166" s="91">
        <v>6000</v>
      </c>
      <c r="D166" s="79">
        <v>10000</v>
      </c>
      <c r="E166" s="91">
        <v>6000</v>
      </c>
      <c r="F166" s="79">
        <v>10000</v>
      </c>
      <c r="G166" s="79"/>
      <c r="H166" s="14"/>
    </row>
    <row r="167" spans="1:8" ht="21.75" customHeight="1">
      <c r="A167" s="77" t="s">
        <v>88</v>
      </c>
      <c r="B167" s="78">
        <v>4</v>
      </c>
      <c r="C167" s="79">
        <v>3000</v>
      </c>
      <c r="D167" s="79">
        <v>7500</v>
      </c>
      <c r="E167" s="79">
        <v>3000</v>
      </c>
      <c r="F167" s="79">
        <v>7500</v>
      </c>
      <c r="G167" s="79"/>
      <c r="H167" s="14"/>
    </row>
    <row r="168" spans="1:7" ht="21.75" customHeight="1">
      <c r="A168" s="77" t="s">
        <v>112</v>
      </c>
      <c r="B168" s="78"/>
      <c r="C168" s="79"/>
      <c r="D168" s="79"/>
      <c r="E168" s="79"/>
      <c r="F168" s="79"/>
      <c r="G168" s="79"/>
    </row>
    <row r="169" spans="1:7" ht="21.75" customHeight="1">
      <c r="A169" s="77" t="s">
        <v>55</v>
      </c>
      <c r="B169" s="78">
        <v>1048</v>
      </c>
      <c r="C169" s="79">
        <v>201928</v>
      </c>
      <c r="D169" s="79">
        <v>475205</v>
      </c>
      <c r="E169" s="79">
        <v>201928</v>
      </c>
      <c r="F169" s="79">
        <v>475205</v>
      </c>
      <c r="G169" s="79"/>
    </row>
    <row r="170" spans="1:7" ht="21.75" customHeight="1">
      <c r="A170" s="77" t="s">
        <v>113</v>
      </c>
      <c r="B170" s="78"/>
      <c r="C170" s="79"/>
      <c r="D170" s="79"/>
      <c r="E170" s="79"/>
      <c r="F170" s="79"/>
      <c r="G170" s="79"/>
    </row>
    <row r="171" spans="1:7" ht="21.75" customHeight="1">
      <c r="A171" s="77" t="s">
        <v>56</v>
      </c>
      <c r="B171" s="80">
        <v>677</v>
      </c>
      <c r="C171" s="79">
        <v>14780</v>
      </c>
      <c r="D171" s="79">
        <v>41575</v>
      </c>
      <c r="E171" s="79">
        <v>14780</v>
      </c>
      <c r="F171" s="79">
        <v>41575</v>
      </c>
      <c r="G171" s="79"/>
    </row>
    <row r="172" spans="1:7" ht="21.75" customHeight="1">
      <c r="A172" s="77" t="s">
        <v>57</v>
      </c>
      <c r="B172" s="78">
        <v>5</v>
      </c>
      <c r="C172" s="91">
        <v>100</v>
      </c>
      <c r="D172" s="91">
        <v>236</v>
      </c>
      <c r="E172" s="91">
        <v>100</v>
      </c>
      <c r="F172" s="91">
        <v>236</v>
      </c>
      <c r="G172" s="79"/>
    </row>
    <row r="173" spans="1:7" ht="21.75" customHeight="1">
      <c r="A173" s="77" t="s">
        <v>89</v>
      </c>
      <c r="B173" s="78">
        <v>13</v>
      </c>
      <c r="C173" s="79">
        <v>27071</v>
      </c>
      <c r="D173" s="79">
        <v>45924</v>
      </c>
      <c r="E173" s="79">
        <v>27071</v>
      </c>
      <c r="F173" s="79">
        <v>45924</v>
      </c>
      <c r="G173" s="79"/>
    </row>
    <row r="174" spans="1:7" ht="21.75" customHeight="1">
      <c r="A174" s="77" t="s">
        <v>137</v>
      </c>
      <c r="B174" s="72">
        <v>3</v>
      </c>
      <c r="C174" s="94">
        <v>2200</v>
      </c>
      <c r="D174" s="94">
        <v>12700</v>
      </c>
      <c r="E174" s="94">
        <v>2200</v>
      </c>
      <c r="F174" s="94">
        <v>12700</v>
      </c>
      <c r="G174" s="94"/>
    </row>
    <row r="175" spans="1:7" ht="21.75" customHeight="1">
      <c r="A175" s="54" t="s">
        <v>90</v>
      </c>
      <c r="B175" s="93">
        <f>SUM(B149:B174)</f>
        <v>4576</v>
      </c>
      <c r="C175" s="73">
        <f>SUM(C149:C174)</f>
        <v>1124927</v>
      </c>
      <c r="D175" s="73">
        <f>SUM(D149:D174)</f>
        <v>3109615.5</v>
      </c>
      <c r="E175" s="94">
        <f>SUM(E149:E174)</f>
        <v>1124927</v>
      </c>
      <c r="F175" s="94">
        <f>SUM(F149:F174)</f>
        <v>3109615.5</v>
      </c>
      <c r="G175" s="86"/>
    </row>
    <row r="176" spans="1:7" ht="21.75" customHeight="1">
      <c r="A176" s="147" t="s">
        <v>70</v>
      </c>
      <c r="B176" s="147"/>
      <c r="C176" s="147"/>
      <c r="D176" s="147"/>
      <c r="E176" s="147"/>
      <c r="F176" s="147"/>
      <c r="G176" s="147"/>
    </row>
    <row r="177" spans="1:7" ht="21.75" customHeight="1">
      <c r="A177" s="98"/>
      <c r="B177" s="99"/>
      <c r="C177" s="100"/>
      <c r="D177" s="100"/>
      <c r="E177" s="100"/>
      <c r="F177" s="100"/>
      <c r="G177" s="101"/>
    </row>
    <row r="178" spans="1:7" ht="21.75" customHeight="1">
      <c r="A178" s="68"/>
      <c r="B178" s="69" t="s">
        <v>78</v>
      </c>
      <c r="C178" s="146" t="s">
        <v>31</v>
      </c>
      <c r="D178" s="146"/>
      <c r="E178" s="146" t="s">
        <v>32</v>
      </c>
      <c r="F178" s="146"/>
      <c r="G178" s="102" t="s">
        <v>33</v>
      </c>
    </row>
    <row r="179" spans="1:7" ht="21.75" customHeight="1">
      <c r="A179" s="72" t="s">
        <v>35</v>
      </c>
      <c r="B179" s="72" t="s">
        <v>79</v>
      </c>
      <c r="C179" s="73" t="s">
        <v>9</v>
      </c>
      <c r="D179" s="73" t="s">
        <v>36</v>
      </c>
      <c r="E179" s="73" t="s">
        <v>9</v>
      </c>
      <c r="F179" s="73" t="s">
        <v>36</v>
      </c>
      <c r="G179" s="73" t="s">
        <v>34</v>
      </c>
    </row>
    <row r="180" spans="1:7" ht="21.75" customHeight="1">
      <c r="A180" s="74" t="s">
        <v>114</v>
      </c>
      <c r="B180" s="75"/>
      <c r="C180" s="76"/>
      <c r="D180" s="76"/>
      <c r="E180" s="76"/>
      <c r="F180" s="76"/>
      <c r="G180" s="76"/>
    </row>
    <row r="181" spans="1:7" ht="21.75" customHeight="1">
      <c r="A181" s="77" t="s">
        <v>82</v>
      </c>
      <c r="B181" s="78">
        <v>5</v>
      </c>
      <c r="C181" s="79">
        <v>56950</v>
      </c>
      <c r="D181" s="79">
        <v>170850</v>
      </c>
      <c r="E181" s="79">
        <v>56950</v>
      </c>
      <c r="F181" s="79">
        <v>170850</v>
      </c>
      <c r="G181" s="79"/>
    </row>
    <row r="182" spans="1:7" ht="21.75" customHeight="1">
      <c r="A182" s="77" t="s">
        <v>59</v>
      </c>
      <c r="B182" s="78"/>
      <c r="C182" s="91"/>
      <c r="D182" s="91"/>
      <c r="E182" s="91"/>
      <c r="F182" s="91"/>
      <c r="G182" s="79"/>
    </row>
    <row r="183" spans="1:7" ht="21.75" customHeight="1">
      <c r="A183" s="87" t="s">
        <v>60</v>
      </c>
      <c r="B183" s="88">
        <v>1</v>
      </c>
      <c r="C183" s="89">
        <v>479.89</v>
      </c>
      <c r="D183" s="89">
        <v>479.89</v>
      </c>
      <c r="E183" s="89">
        <v>479.89</v>
      </c>
      <c r="F183" s="89">
        <v>479.89</v>
      </c>
      <c r="G183" s="89"/>
    </row>
    <row r="184" spans="1:7" ht="21.75" customHeight="1">
      <c r="A184" s="110" t="s">
        <v>61</v>
      </c>
      <c r="B184" s="106">
        <f>SUM(B176:B183)</f>
        <v>6</v>
      </c>
      <c r="C184" s="86">
        <f>SUM(C181:C183)</f>
        <v>57429.89</v>
      </c>
      <c r="D184" s="86">
        <f>SUM(D181:D183)</f>
        <v>171329.89</v>
      </c>
      <c r="E184" s="86">
        <f>SUM(E181:E183)</f>
        <v>57429.89</v>
      </c>
      <c r="F184" s="86">
        <f>SUM(F181:F183)</f>
        <v>171329.89</v>
      </c>
      <c r="G184" s="86"/>
    </row>
    <row r="185" spans="1:7" ht="21.75" customHeight="1">
      <c r="A185" s="87" t="s">
        <v>115</v>
      </c>
      <c r="B185" s="88"/>
      <c r="C185" s="89"/>
      <c r="D185" s="89"/>
      <c r="E185" s="89"/>
      <c r="F185" s="89"/>
      <c r="G185" s="89"/>
    </row>
    <row r="186" spans="1:7" ht="21.75" customHeight="1">
      <c r="A186" s="107" t="s">
        <v>62</v>
      </c>
      <c r="B186" s="108">
        <v>76</v>
      </c>
      <c r="C186" s="109">
        <v>197833.05</v>
      </c>
      <c r="D186" s="109">
        <v>709438.05</v>
      </c>
      <c r="E186" s="109">
        <v>197833.05</v>
      </c>
      <c r="F186" s="91">
        <v>709438.05</v>
      </c>
      <c r="G186" s="79"/>
    </row>
    <row r="187" spans="1:7" ht="21.75" customHeight="1">
      <c r="A187" s="77" t="s">
        <v>63</v>
      </c>
      <c r="B187" s="122"/>
      <c r="C187" s="109">
        <v>0</v>
      </c>
      <c r="D187" s="109">
        <v>4500</v>
      </c>
      <c r="E187" s="109">
        <v>0</v>
      </c>
      <c r="F187" s="91">
        <v>4500</v>
      </c>
      <c r="G187" s="79"/>
    </row>
    <row r="188" spans="1:7" ht="21.75" customHeight="1">
      <c r="A188" s="77" t="s">
        <v>101</v>
      </c>
      <c r="B188" s="92">
        <v>140</v>
      </c>
      <c r="C188" s="83">
        <v>1353844.75</v>
      </c>
      <c r="D188" s="83">
        <v>1380515.25</v>
      </c>
      <c r="E188" s="83">
        <v>1353844.75</v>
      </c>
      <c r="F188" s="83">
        <v>1380515.25</v>
      </c>
      <c r="G188" s="83"/>
    </row>
    <row r="189" spans="1:7" ht="21.75" customHeight="1">
      <c r="A189" s="110" t="s">
        <v>66</v>
      </c>
      <c r="B189" s="72">
        <f>SUM(B186:B188)</f>
        <v>216</v>
      </c>
      <c r="C189" s="94">
        <f>SUM(C185:C188)</f>
        <v>1551677.8</v>
      </c>
      <c r="D189" s="94">
        <f>SUM(D185:D188)</f>
        <v>2094453.3</v>
      </c>
      <c r="E189" s="94">
        <f>SUM(E185:E188)</f>
        <v>1551677.8</v>
      </c>
      <c r="F189" s="94">
        <f>SUM(F185:F188)</f>
        <v>2094453.3</v>
      </c>
      <c r="G189" s="94"/>
    </row>
    <row r="190" spans="1:7" ht="21.75" customHeight="1">
      <c r="A190" s="110" t="s">
        <v>67</v>
      </c>
      <c r="B190" s="111">
        <f aca="true" t="shared" si="5" ref="B190:G190">SUM(B145+B175+B184+B189)</f>
        <v>4999</v>
      </c>
      <c r="C190" s="70">
        <f t="shared" si="5"/>
        <v>6986959.079999999</v>
      </c>
      <c r="D190" s="70">
        <f t="shared" si="5"/>
        <v>15677235.270000001</v>
      </c>
      <c r="E190" s="70">
        <f t="shared" si="5"/>
        <v>7049125.859999999</v>
      </c>
      <c r="F190" s="70">
        <f t="shared" si="5"/>
        <v>15794624.550000003</v>
      </c>
      <c r="G190" s="70">
        <f t="shared" si="5"/>
        <v>18600</v>
      </c>
    </row>
    <row r="191" spans="1:7" ht="21.75" customHeight="1">
      <c r="A191" s="110" t="s">
        <v>174</v>
      </c>
      <c r="B191" s="106"/>
      <c r="C191" s="86">
        <v>532.56</v>
      </c>
      <c r="D191" s="86">
        <v>1364.9</v>
      </c>
      <c r="E191" s="86">
        <v>532.56</v>
      </c>
      <c r="F191" s="86">
        <v>1364.9</v>
      </c>
      <c r="G191" s="86"/>
    </row>
    <row r="192" spans="1:7" ht="21.75" customHeight="1" thickBot="1">
      <c r="A192" s="112" t="s">
        <v>69</v>
      </c>
      <c r="B192" s="113">
        <f>+B190</f>
        <v>4999</v>
      </c>
      <c r="C192" s="114">
        <f>C190-C191</f>
        <v>6986426.52</v>
      </c>
      <c r="D192" s="114">
        <f>D190-D191</f>
        <v>15675870.370000001</v>
      </c>
      <c r="E192" s="114">
        <f>+E190-E191</f>
        <v>7048593.3</v>
      </c>
      <c r="F192" s="114">
        <f>+F190-F191</f>
        <v>15793259.650000002</v>
      </c>
      <c r="G192" s="114">
        <f>+G190-G191</f>
        <v>18600</v>
      </c>
    </row>
    <row r="193" spans="1:7" ht="21.75" customHeight="1" thickTop="1">
      <c r="A193" s="95"/>
      <c r="B193" s="115"/>
      <c r="C193" s="97"/>
      <c r="D193" s="97"/>
      <c r="E193" s="97"/>
      <c r="F193" s="97"/>
      <c r="G193" s="97"/>
    </row>
    <row r="194" spans="1:7" ht="21.75" customHeight="1">
      <c r="A194" s="95"/>
      <c r="B194" s="115"/>
      <c r="C194" s="97"/>
      <c r="D194" s="97"/>
      <c r="E194" s="97"/>
      <c r="F194" s="97"/>
      <c r="G194" s="97"/>
    </row>
    <row r="195" spans="1:7" ht="21.75" customHeight="1">
      <c r="A195" s="95"/>
      <c r="B195" s="115"/>
      <c r="C195" s="97"/>
      <c r="D195" s="97" t="s">
        <v>12</v>
      </c>
      <c r="E195" s="97"/>
      <c r="F195" s="97"/>
      <c r="G195" s="97"/>
    </row>
    <row r="196" spans="1:7" ht="21.75" customHeight="1">
      <c r="A196" s="64" t="s">
        <v>179</v>
      </c>
      <c r="B196" s="66"/>
      <c r="C196" s="67"/>
      <c r="D196" s="97" t="s">
        <v>13</v>
      </c>
      <c r="E196" s="97"/>
      <c r="F196" s="97"/>
      <c r="G196" s="97"/>
    </row>
    <row r="197" spans="1:7" ht="21.75" customHeight="1">
      <c r="A197" s="64" t="s">
        <v>182</v>
      </c>
      <c r="B197" s="66"/>
      <c r="C197" s="67"/>
      <c r="D197" s="97" t="s">
        <v>11</v>
      </c>
      <c r="E197" s="97"/>
      <c r="F197" s="97"/>
      <c r="G197" s="97"/>
    </row>
    <row r="198" spans="1:7" ht="21.75" customHeight="1">
      <c r="A198" s="64" t="s">
        <v>181</v>
      </c>
      <c r="B198" s="66"/>
      <c r="C198" s="67"/>
      <c r="D198" s="97" t="s">
        <v>10</v>
      </c>
      <c r="E198" s="97"/>
      <c r="F198" s="97"/>
      <c r="G198" s="97"/>
    </row>
    <row r="199" spans="1:7" ht="21.75" customHeight="1">
      <c r="A199" s="64" t="s">
        <v>180</v>
      </c>
      <c r="B199" s="115"/>
      <c r="C199" s="97"/>
      <c r="D199" s="97"/>
      <c r="E199" s="97"/>
      <c r="F199" s="97"/>
      <c r="G199" s="97"/>
    </row>
    <row r="200" spans="1:7" ht="21.75">
      <c r="A200" s="95"/>
      <c r="B200" s="115"/>
      <c r="C200" s="97"/>
      <c r="D200" s="97"/>
      <c r="E200" s="97"/>
      <c r="F200" s="97"/>
      <c r="G200" s="97"/>
    </row>
    <row r="201" spans="1:7" ht="21">
      <c r="A201" s="14"/>
      <c r="B201" s="22"/>
      <c r="C201" s="15"/>
      <c r="D201" s="15"/>
      <c r="E201" s="15"/>
      <c r="F201" s="15"/>
      <c r="G201" s="15"/>
    </row>
    <row r="202" spans="1:7" ht="23.25">
      <c r="A202" s="145" t="s">
        <v>58</v>
      </c>
      <c r="B202" s="145"/>
      <c r="C202" s="145"/>
      <c r="D202" s="145"/>
      <c r="E202" s="145"/>
      <c r="F202" s="145"/>
      <c r="G202" s="145"/>
    </row>
    <row r="203" spans="1:7" ht="23.25">
      <c r="A203" s="145" t="s">
        <v>183</v>
      </c>
      <c r="B203" s="145"/>
      <c r="C203" s="145"/>
      <c r="D203" s="145"/>
      <c r="E203" s="145"/>
      <c r="F203" s="145"/>
      <c r="G203" s="145"/>
    </row>
    <row r="204" spans="1:7" ht="21">
      <c r="A204" s="3"/>
      <c r="B204" s="18"/>
      <c r="C204" s="4"/>
      <c r="D204" s="4"/>
      <c r="E204" s="4"/>
      <c r="F204" s="4"/>
      <c r="G204" s="4"/>
    </row>
    <row r="205" spans="1:7" ht="21.75">
      <c r="A205" s="68"/>
      <c r="B205" s="69" t="s">
        <v>78</v>
      </c>
      <c r="C205" s="146" t="s">
        <v>31</v>
      </c>
      <c r="D205" s="146"/>
      <c r="E205" s="146" t="s">
        <v>32</v>
      </c>
      <c r="F205" s="146"/>
      <c r="G205" s="71" t="s">
        <v>33</v>
      </c>
    </row>
    <row r="206" spans="1:7" ht="21.75">
      <c r="A206" s="72" t="s">
        <v>35</v>
      </c>
      <c r="B206" s="72" t="s">
        <v>79</v>
      </c>
      <c r="C206" s="73" t="s">
        <v>9</v>
      </c>
      <c r="D206" s="73" t="s">
        <v>36</v>
      </c>
      <c r="E206" s="73" t="s">
        <v>9</v>
      </c>
      <c r="F206" s="73" t="s">
        <v>36</v>
      </c>
      <c r="G206" s="73" t="s">
        <v>34</v>
      </c>
    </row>
    <row r="207" spans="1:7" ht="21.75">
      <c r="A207" s="74" t="s">
        <v>108</v>
      </c>
      <c r="B207" s="75"/>
      <c r="C207" s="76"/>
      <c r="D207" s="76"/>
      <c r="E207" s="76"/>
      <c r="F207" s="76"/>
      <c r="G207" s="76"/>
    </row>
    <row r="208" spans="1:7" ht="21.75">
      <c r="A208" s="77" t="s">
        <v>37</v>
      </c>
      <c r="B208" s="78">
        <v>238</v>
      </c>
      <c r="C208" s="79">
        <v>3659861.54</v>
      </c>
      <c r="D208" s="79">
        <v>13638977.89</v>
      </c>
      <c r="E208" s="79">
        <v>3787261.54</v>
      </c>
      <c r="F208" s="79">
        <v>13883767.17</v>
      </c>
      <c r="G208" s="79">
        <v>0</v>
      </c>
    </row>
    <row r="209" spans="1:7" ht="21.75">
      <c r="A209" s="77" t="s">
        <v>39</v>
      </c>
      <c r="B209" s="80">
        <v>477</v>
      </c>
      <c r="C209" s="79">
        <v>199840.22</v>
      </c>
      <c r="D209" s="79">
        <v>227136.85</v>
      </c>
      <c r="E209" s="79">
        <v>199840.22</v>
      </c>
      <c r="F209" s="79">
        <v>227136.85</v>
      </c>
      <c r="G209" s="79">
        <v>0</v>
      </c>
    </row>
    <row r="210" spans="1:7" ht="21.75">
      <c r="A210" s="77" t="s">
        <v>41</v>
      </c>
      <c r="B210" s="78">
        <v>300</v>
      </c>
      <c r="C210" s="79">
        <v>1107787</v>
      </c>
      <c r="D210" s="79">
        <v>1403210.6</v>
      </c>
      <c r="E210" s="79">
        <v>1104007</v>
      </c>
      <c r="F210" s="79">
        <v>1399430.6</v>
      </c>
      <c r="G210" s="79">
        <v>3780</v>
      </c>
    </row>
    <row r="211" spans="1:7" ht="21.75">
      <c r="A211" s="110" t="s">
        <v>44</v>
      </c>
      <c r="B211" s="85">
        <f aca="true" t="shared" si="6" ref="B211:G211">SUM(B208:B210)</f>
        <v>1015</v>
      </c>
      <c r="C211" s="86">
        <f t="shared" si="6"/>
        <v>4967488.76</v>
      </c>
      <c r="D211" s="86">
        <f t="shared" si="6"/>
        <v>15269325.34</v>
      </c>
      <c r="E211" s="86">
        <f t="shared" si="6"/>
        <v>5091108.76</v>
      </c>
      <c r="F211" s="86">
        <f t="shared" si="6"/>
        <v>15510334.62</v>
      </c>
      <c r="G211" s="86">
        <f t="shared" si="6"/>
        <v>3780</v>
      </c>
    </row>
    <row r="212" spans="1:7" ht="21.75">
      <c r="A212" s="87" t="s">
        <v>109</v>
      </c>
      <c r="B212" s="88"/>
      <c r="C212" s="89"/>
      <c r="D212" s="89"/>
      <c r="E212" s="89"/>
      <c r="F212" s="89"/>
      <c r="G212" s="89"/>
    </row>
    <row r="213" spans="1:7" ht="21.75">
      <c r="A213" s="90" t="s">
        <v>81</v>
      </c>
      <c r="B213" s="78"/>
      <c r="C213" s="79"/>
      <c r="D213" s="79"/>
      <c r="E213" s="79"/>
      <c r="F213" s="79"/>
      <c r="G213" s="79"/>
    </row>
    <row r="214" spans="1:7" ht="21.75">
      <c r="A214" s="77" t="s">
        <v>110</v>
      </c>
      <c r="B214" s="78"/>
      <c r="C214" s="79"/>
      <c r="D214" s="79"/>
      <c r="E214" s="79"/>
      <c r="F214" s="79"/>
      <c r="G214" s="79"/>
    </row>
    <row r="215" spans="1:7" ht="21.75">
      <c r="A215" s="77" t="s">
        <v>45</v>
      </c>
      <c r="B215" s="80">
        <v>1224</v>
      </c>
      <c r="C215" s="79">
        <v>515310</v>
      </c>
      <c r="D215" s="79">
        <v>1998730</v>
      </c>
      <c r="E215" s="79">
        <v>515310</v>
      </c>
      <c r="F215" s="79">
        <v>1998730</v>
      </c>
      <c r="G215" s="79"/>
    </row>
    <row r="216" spans="1:7" ht="21.75">
      <c r="A216" s="77" t="s">
        <v>46</v>
      </c>
      <c r="B216" s="78">
        <v>141</v>
      </c>
      <c r="C216" s="79">
        <v>38750</v>
      </c>
      <c r="D216" s="79">
        <v>157000</v>
      </c>
      <c r="E216" s="79">
        <v>38750</v>
      </c>
      <c r="F216" s="79">
        <v>157000</v>
      </c>
      <c r="G216" s="79"/>
    </row>
    <row r="217" spans="1:7" ht="21" customHeight="1">
      <c r="A217" s="77" t="s">
        <v>99</v>
      </c>
      <c r="B217" s="78"/>
      <c r="C217" s="79"/>
      <c r="D217" s="79"/>
      <c r="E217" s="79"/>
      <c r="F217" s="79"/>
      <c r="G217" s="79"/>
    </row>
    <row r="218" spans="1:8" ht="21" customHeight="1">
      <c r="A218" s="77" t="s">
        <v>100</v>
      </c>
      <c r="B218" s="78">
        <v>4</v>
      </c>
      <c r="C218" s="79">
        <v>21000</v>
      </c>
      <c r="D218" s="79">
        <v>78000</v>
      </c>
      <c r="E218" s="79">
        <v>21000</v>
      </c>
      <c r="F218" s="79">
        <v>78000</v>
      </c>
      <c r="G218" s="79"/>
      <c r="H218" s="14"/>
    </row>
    <row r="219" spans="1:7" ht="21.75">
      <c r="A219" s="77" t="s">
        <v>107</v>
      </c>
      <c r="B219" s="78">
        <v>6</v>
      </c>
      <c r="C219" s="79">
        <v>47848</v>
      </c>
      <c r="D219" s="79">
        <v>80129.5</v>
      </c>
      <c r="E219" s="79">
        <v>47848</v>
      </c>
      <c r="F219" s="79">
        <v>80129.5</v>
      </c>
      <c r="G219" s="79"/>
    </row>
    <row r="220" spans="1:7" ht="21.75">
      <c r="A220" s="77" t="s">
        <v>48</v>
      </c>
      <c r="B220" s="78"/>
      <c r="C220" s="79"/>
      <c r="D220" s="79"/>
      <c r="E220" s="79"/>
      <c r="F220" s="79"/>
      <c r="G220" s="79"/>
    </row>
    <row r="221" spans="1:7" ht="21.75">
      <c r="A221" s="77" t="s">
        <v>49</v>
      </c>
      <c r="B221" s="80">
        <v>1185</v>
      </c>
      <c r="C221" s="79">
        <v>30830</v>
      </c>
      <c r="D221" s="79">
        <v>127450</v>
      </c>
      <c r="E221" s="79">
        <v>30830</v>
      </c>
      <c r="F221" s="79">
        <v>127450</v>
      </c>
      <c r="G221" s="79"/>
    </row>
    <row r="222" spans="1:7" ht="21.75">
      <c r="A222" s="77" t="s">
        <v>116</v>
      </c>
      <c r="B222" s="78">
        <v>23</v>
      </c>
      <c r="C222" s="79">
        <v>840</v>
      </c>
      <c r="D222" s="79">
        <v>3650</v>
      </c>
      <c r="E222" s="79">
        <v>840</v>
      </c>
      <c r="F222" s="79">
        <v>3650</v>
      </c>
      <c r="G222" s="79"/>
    </row>
    <row r="223" spans="1:7" ht="21.75">
      <c r="A223" s="77" t="s">
        <v>111</v>
      </c>
      <c r="B223" s="78"/>
      <c r="C223" s="79"/>
      <c r="D223" s="79"/>
      <c r="E223" s="79"/>
      <c r="F223" s="79"/>
      <c r="G223" s="79"/>
    </row>
    <row r="224" spans="1:7" ht="21.75">
      <c r="A224" s="77" t="s">
        <v>50</v>
      </c>
      <c r="B224" s="78"/>
      <c r="C224" s="79"/>
      <c r="D224" s="79"/>
      <c r="E224" s="79"/>
      <c r="F224" s="79"/>
      <c r="G224" s="79"/>
    </row>
    <row r="225" spans="1:7" ht="21.75">
      <c r="A225" s="77" t="s">
        <v>51</v>
      </c>
      <c r="B225" s="78">
        <v>33</v>
      </c>
      <c r="C225" s="79">
        <v>75355</v>
      </c>
      <c r="D225" s="79">
        <v>610854</v>
      </c>
      <c r="E225" s="79">
        <v>75355</v>
      </c>
      <c r="F225" s="79">
        <v>610854</v>
      </c>
      <c r="G225" s="79"/>
    </row>
    <row r="226" spans="1:7" ht="21.75">
      <c r="A226" s="77" t="s">
        <v>52</v>
      </c>
      <c r="B226" s="78"/>
      <c r="C226" s="79"/>
      <c r="D226" s="79"/>
      <c r="E226" s="79"/>
      <c r="F226" s="79"/>
      <c r="G226" s="79"/>
    </row>
    <row r="227" spans="1:7" ht="21.75">
      <c r="A227" s="77" t="s">
        <v>53</v>
      </c>
      <c r="B227" s="78">
        <v>3</v>
      </c>
      <c r="C227" s="79">
        <v>8000</v>
      </c>
      <c r="D227" s="79">
        <v>73610</v>
      </c>
      <c r="E227" s="79">
        <v>8000</v>
      </c>
      <c r="F227" s="79">
        <v>73610</v>
      </c>
      <c r="G227" s="79"/>
    </row>
    <row r="228" spans="1:7" ht="21.75">
      <c r="A228" s="77" t="s">
        <v>91</v>
      </c>
      <c r="B228" s="78"/>
      <c r="C228" s="79"/>
      <c r="D228" s="79"/>
      <c r="E228" s="79"/>
      <c r="F228" s="79"/>
      <c r="G228" s="79"/>
    </row>
    <row r="229" spans="1:7" ht="21.75">
      <c r="A229" s="77" t="s">
        <v>92</v>
      </c>
      <c r="B229" s="78">
        <v>12</v>
      </c>
      <c r="C229" s="79">
        <v>3665</v>
      </c>
      <c r="D229" s="79">
        <v>47785</v>
      </c>
      <c r="E229" s="79">
        <v>3665</v>
      </c>
      <c r="F229" s="79">
        <v>47785</v>
      </c>
      <c r="G229" s="79"/>
    </row>
    <row r="230" spans="1:7" ht="21.75">
      <c r="A230" s="77" t="s">
        <v>54</v>
      </c>
      <c r="B230" s="78">
        <v>7</v>
      </c>
      <c r="C230" s="79">
        <v>135</v>
      </c>
      <c r="D230" s="79">
        <v>1500</v>
      </c>
      <c r="E230" s="79">
        <v>135</v>
      </c>
      <c r="F230" s="79">
        <v>1500</v>
      </c>
      <c r="G230" s="79"/>
    </row>
    <row r="231" spans="1:7" ht="21.75">
      <c r="A231" s="77" t="s">
        <v>86</v>
      </c>
      <c r="B231" s="78">
        <v>21</v>
      </c>
      <c r="C231" s="91">
        <v>2100</v>
      </c>
      <c r="D231" s="79">
        <v>81600</v>
      </c>
      <c r="E231" s="91">
        <v>2100</v>
      </c>
      <c r="F231" s="79">
        <v>81600</v>
      </c>
      <c r="G231" s="79"/>
    </row>
    <row r="232" spans="1:7" ht="21.75">
      <c r="A232" s="77" t="s">
        <v>87</v>
      </c>
      <c r="B232" s="78">
        <v>2</v>
      </c>
      <c r="C232" s="91">
        <v>4000</v>
      </c>
      <c r="D232" s="79">
        <v>14000</v>
      </c>
      <c r="E232" s="91">
        <v>4000</v>
      </c>
      <c r="F232" s="79">
        <v>14000</v>
      </c>
      <c r="G232" s="79"/>
    </row>
    <row r="233" spans="1:7" ht="21.75">
      <c r="A233" s="77" t="s">
        <v>88</v>
      </c>
      <c r="B233" s="78">
        <v>6</v>
      </c>
      <c r="C233" s="79">
        <v>4500</v>
      </c>
      <c r="D233" s="79">
        <v>12000</v>
      </c>
      <c r="E233" s="79">
        <v>4500</v>
      </c>
      <c r="F233" s="79">
        <v>12000</v>
      </c>
      <c r="G233" s="79"/>
    </row>
    <row r="234" spans="1:7" ht="21.75">
      <c r="A234" s="77" t="s">
        <v>112</v>
      </c>
      <c r="B234" s="78"/>
      <c r="C234" s="79"/>
      <c r="D234" s="79"/>
      <c r="E234" s="79"/>
      <c r="F234" s="79"/>
      <c r="G234" s="79"/>
    </row>
    <row r="235" spans="1:7" ht="21.75">
      <c r="A235" s="77" t="s">
        <v>55</v>
      </c>
      <c r="B235" s="78">
        <v>705</v>
      </c>
      <c r="C235" s="79">
        <v>153334</v>
      </c>
      <c r="D235" s="79">
        <v>628539</v>
      </c>
      <c r="E235" s="79">
        <v>153334</v>
      </c>
      <c r="F235" s="79">
        <v>628539</v>
      </c>
      <c r="G235" s="79"/>
    </row>
    <row r="236" spans="1:7" ht="21.75">
      <c r="A236" s="77" t="s">
        <v>113</v>
      </c>
      <c r="B236" s="78"/>
      <c r="C236" s="79"/>
      <c r="D236" s="79"/>
      <c r="E236" s="79"/>
      <c r="F236" s="79"/>
      <c r="G236" s="79"/>
    </row>
    <row r="237" spans="1:7" ht="21.75">
      <c r="A237" s="77" t="s">
        <v>56</v>
      </c>
      <c r="B237" s="80">
        <v>693</v>
      </c>
      <c r="C237" s="79">
        <v>14830</v>
      </c>
      <c r="D237" s="79">
        <v>56405</v>
      </c>
      <c r="E237" s="79">
        <v>14830</v>
      </c>
      <c r="F237" s="79">
        <v>56405</v>
      </c>
      <c r="G237" s="79"/>
    </row>
    <row r="238" spans="1:7" ht="21.75">
      <c r="A238" s="77" t="s">
        <v>57</v>
      </c>
      <c r="B238" s="78"/>
      <c r="C238" s="91">
        <v>0</v>
      </c>
      <c r="D238" s="91">
        <v>236</v>
      </c>
      <c r="E238" s="91">
        <v>0</v>
      </c>
      <c r="F238" s="91">
        <v>236</v>
      </c>
      <c r="G238" s="79"/>
    </row>
    <row r="239" spans="1:7" ht="21.75">
      <c r="A239" s="77" t="s">
        <v>89</v>
      </c>
      <c r="B239" s="78">
        <v>3</v>
      </c>
      <c r="C239" s="79">
        <v>2800</v>
      </c>
      <c r="D239" s="79">
        <v>48724</v>
      </c>
      <c r="E239" s="79">
        <v>2800</v>
      </c>
      <c r="F239" s="79">
        <v>48724</v>
      </c>
      <c r="G239" s="79"/>
    </row>
    <row r="240" spans="1:7" ht="21.75">
      <c r="A240" s="77" t="s">
        <v>137</v>
      </c>
      <c r="B240" s="72">
        <v>5</v>
      </c>
      <c r="C240" s="94">
        <v>11000</v>
      </c>
      <c r="D240" s="94">
        <v>23700</v>
      </c>
      <c r="E240" s="94">
        <v>11000</v>
      </c>
      <c r="F240" s="94">
        <v>23700</v>
      </c>
      <c r="G240" s="94"/>
    </row>
    <row r="241" spans="1:7" ht="21.75">
      <c r="A241" s="54" t="s">
        <v>90</v>
      </c>
      <c r="B241" s="93">
        <f>SUM(B215:B240)</f>
        <v>4073</v>
      </c>
      <c r="C241" s="73">
        <f>SUM(C215:C240)</f>
        <v>934297</v>
      </c>
      <c r="D241" s="73">
        <f>SUM(D215:D240)</f>
        <v>4043912.5</v>
      </c>
      <c r="E241" s="94">
        <f>SUM(E215:E240)</f>
        <v>934297</v>
      </c>
      <c r="F241" s="94">
        <f>SUM(F215:F240)</f>
        <v>4043912.5</v>
      </c>
      <c r="G241" s="86"/>
    </row>
    <row r="242" spans="1:7" ht="21.75">
      <c r="A242" s="147" t="s">
        <v>70</v>
      </c>
      <c r="B242" s="147"/>
      <c r="C242" s="147"/>
      <c r="D242" s="147"/>
      <c r="E242" s="147"/>
      <c r="F242" s="147"/>
      <c r="G242" s="147"/>
    </row>
    <row r="243" spans="1:7" ht="21.75">
      <c r="A243" s="98"/>
      <c r="B243" s="99"/>
      <c r="C243" s="100"/>
      <c r="D243" s="100"/>
      <c r="E243" s="100"/>
      <c r="F243" s="100"/>
      <c r="G243" s="101"/>
    </row>
    <row r="244" spans="1:7" ht="21.75">
      <c r="A244" s="68"/>
      <c r="B244" s="69" t="s">
        <v>78</v>
      </c>
      <c r="C244" s="146" t="s">
        <v>31</v>
      </c>
      <c r="D244" s="146"/>
      <c r="E244" s="146" t="s">
        <v>32</v>
      </c>
      <c r="F244" s="146"/>
      <c r="G244" s="102" t="s">
        <v>33</v>
      </c>
    </row>
    <row r="245" spans="1:7" ht="21.75">
      <c r="A245" s="72" t="s">
        <v>35</v>
      </c>
      <c r="B245" s="72" t="s">
        <v>79</v>
      </c>
      <c r="C245" s="73" t="s">
        <v>9</v>
      </c>
      <c r="D245" s="73" t="s">
        <v>36</v>
      </c>
      <c r="E245" s="73" t="s">
        <v>9</v>
      </c>
      <c r="F245" s="73" t="s">
        <v>36</v>
      </c>
      <c r="G245" s="73" t="s">
        <v>34</v>
      </c>
    </row>
    <row r="246" spans="1:7" ht="21.75">
      <c r="A246" s="74" t="s">
        <v>114</v>
      </c>
      <c r="B246" s="75"/>
      <c r="C246" s="76"/>
      <c r="D246" s="76"/>
      <c r="E246" s="76"/>
      <c r="F246" s="76"/>
      <c r="G246" s="76"/>
    </row>
    <row r="247" spans="1:7" ht="21.75">
      <c r="A247" s="77" t="s">
        <v>82</v>
      </c>
      <c r="B247" s="78">
        <v>5</v>
      </c>
      <c r="C247" s="79">
        <v>56950</v>
      </c>
      <c r="D247" s="79">
        <v>227800</v>
      </c>
      <c r="E247" s="79">
        <v>56950</v>
      </c>
      <c r="F247" s="79">
        <v>227800</v>
      </c>
      <c r="G247" s="79"/>
    </row>
    <row r="248" spans="1:7" ht="21.75">
      <c r="A248" s="77" t="s">
        <v>59</v>
      </c>
      <c r="B248" s="78"/>
      <c r="C248" s="91"/>
      <c r="D248" s="91"/>
      <c r="E248" s="91"/>
      <c r="F248" s="91"/>
      <c r="G248" s="79"/>
    </row>
    <row r="249" spans="1:7" ht="21.75">
      <c r="A249" s="87" t="s">
        <v>60</v>
      </c>
      <c r="B249" s="88">
        <v>35</v>
      </c>
      <c r="C249" s="89">
        <v>186456.27</v>
      </c>
      <c r="D249" s="89">
        <v>186936.16</v>
      </c>
      <c r="E249" s="89">
        <v>186456.27</v>
      </c>
      <c r="F249" s="89">
        <v>186936.16</v>
      </c>
      <c r="G249" s="89"/>
    </row>
    <row r="250" spans="1:7" ht="21.75">
      <c r="A250" s="110" t="s">
        <v>61</v>
      </c>
      <c r="B250" s="106">
        <f>SUM(B242:B249)</f>
        <v>40</v>
      </c>
      <c r="C250" s="86">
        <f>SUM(C247:C249)</f>
        <v>243406.27</v>
      </c>
      <c r="D250" s="86">
        <f>SUM(D247:D249)</f>
        <v>414736.16000000003</v>
      </c>
      <c r="E250" s="86">
        <f>SUM(E247:E249)</f>
        <v>243406.27</v>
      </c>
      <c r="F250" s="86">
        <f>SUM(F247:F249)</f>
        <v>414736.16000000003</v>
      </c>
      <c r="G250" s="86"/>
    </row>
    <row r="251" spans="1:7" ht="21.75">
      <c r="A251" s="87" t="s">
        <v>115</v>
      </c>
      <c r="B251" s="88"/>
      <c r="C251" s="89"/>
      <c r="D251" s="89"/>
      <c r="E251" s="89"/>
      <c r="F251" s="89"/>
      <c r="G251" s="89"/>
    </row>
    <row r="252" spans="1:7" ht="21.75">
      <c r="A252" s="107" t="s">
        <v>62</v>
      </c>
      <c r="B252" s="108">
        <v>76</v>
      </c>
      <c r="C252" s="109">
        <v>1191187.5</v>
      </c>
      <c r="D252" s="109">
        <v>1900625.55</v>
      </c>
      <c r="E252" s="109">
        <v>1191187.5</v>
      </c>
      <c r="F252" s="91">
        <v>1900625.55</v>
      </c>
      <c r="G252" s="79"/>
    </row>
    <row r="253" spans="1:7" ht="21.75">
      <c r="A253" s="77" t="s">
        <v>63</v>
      </c>
      <c r="B253" s="122">
        <v>34</v>
      </c>
      <c r="C253" s="109">
        <v>25750</v>
      </c>
      <c r="D253" s="109">
        <v>30250</v>
      </c>
      <c r="E253" s="109">
        <v>21750</v>
      </c>
      <c r="F253" s="91">
        <v>26250</v>
      </c>
      <c r="G253" s="79">
        <v>4000</v>
      </c>
    </row>
    <row r="254" spans="1:7" ht="21.75">
      <c r="A254" s="77" t="s">
        <v>101</v>
      </c>
      <c r="B254" s="92">
        <v>192</v>
      </c>
      <c r="C254" s="83">
        <v>279082.78</v>
      </c>
      <c r="D254" s="83">
        <v>1659598.03</v>
      </c>
      <c r="E254" s="83">
        <v>279082.78</v>
      </c>
      <c r="F254" s="83">
        <v>1659598.03</v>
      </c>
      <c r="G254" s="83"/>
    </row>
    <row r="255" spans="1:7" ht="21.75">
      <c r="A255" s="110" t="s">
        <v>66</v>
      </c>
      <c r="B255" s="72">
        <f>SUM(B252:B254)</f>
        <v>302</v>
      </c>
      <c r="C255" s="94">
        <f>SUM(C251:C254)</f>
        <v>1496020.28</v>
      </c>
      <c r="D255" s="94">
        <f>SUM(D251:D254)</f>
        <v>3590473.58</v>
      </c>
      <c r="E255" s="94">
        <f>SUM(E251:E254)</f>
        <v>1492020.28</v>
      </c>
      <c r="F255" s="94">
        <f>SUM(F251:F254)</f>
        <v>3586473.58</v>
      </c>
      <c r="G255" s="94">
        <f>SUM(G252:G254)</f>
        <v>4000</v>
      </c>
    </row>
    <row r="256" spans="1:7" ht="21.75">
      <c r="A256" s="110" t="s">
        <v>67</v>
      </c>
      <c r="B256" s="111">
        <f aca="true" t="shared" si="7" ref="B256:G256">SUM(B211+B241+B250+B255)</f>
        <v>5430</v>
      </c>
      <c r="C256" s="70">
        <f t="shared" si="7"/>
        <v>7641212.31</v>
      </c>
      <c r="D256" s="70">
        <f t="shared" si="7"/>
        <v>23318447.58</v>
      </c>
      <c r="E256" s="70">
        <f t="shared" si="7"/>
        <v>7760832.31</v>
      </c>
      <c r="F256" s="70">
        <f t="shared" si="7"/>
        <v>23555456.86</v>
      </c>
      <c r="G256" s="70">
        <f t="shared" si="7"/>
        <v>7780</v>
      </c>
    </row>
    <row r="257" spans="1:7" ht="21.75">
      <c r="A257" s="110" t="s">
        <v>174</v>
      </c>
      <c r="B257" s="106"/>
      <c r="C257" s="86">
        <v>9993.04</v>
      </c>
      <c r="D257" s="86">
        <v>11357.94</v>
      </c>
      <c r="E257" s="86">
        <v>9993.04</v>
      </c>
      <c r="F257" s="86">
        <v>11357.94</v>
      </c>
      <c r="G257" s="86"/>
    </row>
    <row r="258" spans="1:7" ht="22.5" thickBot="1">
      <c r="A258" s="112" t="s">
        <v>69</v>
      </c>
      <c r="B258" s="113">
        <f>+B256</f>
        <v>5430</v>
      </c>
      <c r="C258" s="114">
        <f>C256-C257</f>
        <v>7631219.27</v>
      </c>
      <c r="D258" s="114">
        <f>D256-D257</f>
        <v>23307089.639999997</v>
      </c>
      <c r="E258" s="114">
        <f>+E256-E257</f>
        <v>7750839.27</v>
      </c>
      <c r="F258" s="114">
        <f>+F256-F257</f>
        <v>23544098.919999998</v>
      </c>
      <c r="G258" s="114">
        <f>+G256-G257</f>
        <v>7780</v>
      </c>
    </row>
    <row r="259" spans="1:7" ht="22.5" thickTop="1">
      <c r="A259" s="95"/>
      <c r="B259" s="115"/>
      <c r="C259" s="97"/>
      <c r="D259" s="97"/>
      <c r="E259" s="97"/>
      <c r="F259" s="97"/>
      <c r="G259" s="97"/>
    </row>
    <row r="260" spans="1:7" ht="21.75">
      <c r="A260" s="95"/>
      <c r="B260" s="115"/>
      <c r="C260" s="97"/>
      <c r="D260" s="97"/>
      <c r="E260" s="97"/>
      <c r="F260" s="97"/>
      <c r="G260" s="97"/>
    </row>
    <row r="261" spans="1:7" ht="21.75">
      <c r="A261" s="95"/>
      <c r="B261" s="115"/>
      <c r="C261" s="97"/>
      <c r="D261" s="97" t="s">
        <v>12</v>
      </c>
      <c r="E261" s="97"/>
      <c r="F261" s="97"/>
      <c r="G261" s="97"/>
    </row>
    <row r="262" spans="1:7" ht="21.75">
      <c r="A262" s="64" t="s">
        <v>184</v>
      </c>
      <c r="B262" s="66"/>
      <c r="C262" s="67"/>
      <c r="D262" s="97" t="s">
        <v>13</v>
      </c>
      <c r="E262" s="97"/>
      <c r="F262" s="97"/>
      <c r="G262" s="97"/>
    </row>
    <row r="263" spans="1:7" ht="21.75">
      <c r="A263" s="64" t="s">
        <v>185</v>
      </c>
      <c r="B263" s="66"/>
      <c r="C263" s="67"/>
      <c r="D263" s="97" t="s">
        <v>11</v>
      </c>
      <c r="E263" s="97"/>
      <c r="F263" s="97"/>
      <c r="G263" s="97"/>
    </row>
    <row r="264" spans="1:7" ht="21.75">
      <c r="A264" s="64" t="s">
        <v>186</v>
      </c>
      <c r="B264" s="66"/>
      <c r="C264" s="67"/>
      <c r="D264" s="97" t="s">
        <v>10</v>
      </c>
      <c r="E264" s="97"/>
      <c r="F264" s="97"/>
      <c r="G264" s="97"/>
    </row>
    <row r="265" spans="1:7" ht="21.75">
      <c r="A265" s="64"/>
      <c r="B265" s="115"/>
      <c r="C265" s="97"/>
      <c r="D265" s="97"/>
      <c r="E265" s="97"/>
      <c r="F265" s="97"/>
      <c r="G265" s="97"/>
    </row>
    <row r="266" spans="1:7" ht="23.25">
      <c r="A266" s="145" t="s">
        <v>58</v>
      </c>
      <c r="B266" s="145"/>
      <c r="C266" s="145"/>
      <c r="D266" s="145"/>
      <c r="E266" s="145"/>
      <c r="F266" s="145"/>
      <c r="G266" s="145"/>
    </row>
    <row r="267" spans="1:7" ht="23.25">
      <c r="A267" s="145" t="s">
        <v>187</v>
      </c>
      <c r="B267" s="145"/>
      <c r="C267" s="145"/>
      <c r="D267" s="145"/>
      <c r="E267" s="145"/>
      <c r="F267" s="145"/>
      <c r="G267" s="145"/>
    </row>
    <row r="268" spans="1:7" ht="21">
      <c r="A268" s="3"/>
      <c r="B268" s="18"/>
      <c r="C268" s="4"/>
      <c r="D268" s="4"/>
      <c r="E268" s="4"/>
      <c r="F268" s="4"/>
      <c r="G268" s="4"/>
    </row>
    <row r="269" spans="1:7" ht="21.75">
      <c r="A269" s="68"/>
      <c r="B269" s="69" t="s">
        <v>78</v>
      </c>
      <c r="C269" s="146" t="s">
        <v>31</v>
      </c>
      <c r="D269" s="146"/>
      <c r="E269" s="146" t="s">
        <v>32</v>
      </c>
      <c r="F269" s="146"/>
      <c r="G269" s="71" t="s">
        <v>33</v>
      </c>
    </row>
    <row r="270" spans="1:7" ht="21.75">
      <c r="A270" s="72" t="s">
        <v>35</v>
      </c>
      <c r="B270" s="72" t="s">
        <v>79</v>
      </c>
      <c r="C270" s="73" t="s">
        <v>9</v>
      </c>
      <c r="D270" s="73" t="s">
        <v>36</v>
      </c>
      <c r="E270" s="73" t="s">
        <v>9</v>
      </c>
      <c r="F270" s="73" t="s">
        <v>36</v>
      </c>
      <c r="G270" s="73" t="s">
        <v>34</v>
      </c>
    </row>
    <row r="271" spans="1:7" ht="21.75">
      <c r="A271" s="74" t="s">
        <v>108</v>
      </c>
      <c r="B271" s="75"/>
      <c r="C271" s="76"/>
      <c r="D271" s="76"/>
      <c r="E271" s="76"/>
      <c r="F271" s="76"/>
      <c r="G271" s="76"/>
    </row>
    <row r="272" spans="1:7" ht="21.75">
      <c r="A272" s="77" t="s">
        <v>37</v>
      </c>
      <c r="B272" s="78">
        <v>610</v>
      </c>
      <c r="C272" s="79">
        <v>19360668.16</v>
      </c>
      <c r="D272" s="79">
        <v>32999646.05</v>
      </c>
      <c r="E272" s="79">
        <v>19276543.16</v>
      </c>
      <c r="F272" s="79">
        <v>33160310.33</v>
      </c>
      <c r="G272" s="79">
        <v>85125</v>
      </c>
    </row>
    <row r="273" spans="1:7" ht="21.75">
      <c r="A273" s="77" t="s">
        <v>39</v>
      </c>
      <c r="B273" s="80">
        <v>550</v>
      </c>
      <c r="C273" s="79">
        <v>239194.83</v>
      </c>
      <c r="D273" s="79">
        <v>466331.68</v>
      </c>
      <c r="E273" s="79">
        <v>228030.55</v>
      </c>
      <c r="F273" s="79">
        <v>455167.4</v>
      </c>
      <c r="G273" s="79">
        <v>11164.28</v>
      </c>
    </row>
    <row r="274" spans="1:7" ht="21.75">
      <c r="A274" s="77" t="s">
        <v>41</v>
      </c>
      <c r="B274" s="78">
        <v>492</v>
      </c>
      <c r="C274" s="79">
        <v>2407105.52</v>
      </c>
      <c r="D274" s="79">
        <v>3810316.12</v>
      </c>
      <c r="E274" s="79">
        <v>2410170.52</v>
      </c>
      <c r="F274" s="79">
        <v>3809601.12</v>
      </c>
      <c r="G274" s="79">
        <v>715</v>
      </c>
    </row>
    <row r="275" spans="1:7" ht="21.75">
      <c r="A275" s="110" t="s">
        <v>44</v>
      </c>
      <c r="B275" s="85">
        <f aca="true" t="shared" si="8" ref="B275:G275">SUM(B272:B274)</f>
        <v>1652</v>
      </c>
      <c r="C275" s="86">
        <f t="shared" si="8"/>
        <v>22006968.509999998</v>
      </c>
      <c r="D275" s="86">
        <f t="shared" si="8"/>
        <v>37276293.85</v>
      </c>
      <c r="E275" s="86">
        <f t="shared" si="8"/>
        <v>21914744.23</v>
      </c>
      <c r="F275" s="86">
        <f t="shared" si="8"/>
        <v>37425078.849999994</v>
      </c>
      <c r="G275" s="86">
        <f t="shared" si="8"/>
        <v>97004.28</v>
      </c>
    </row>
    <row r="276" spans="1:7" ht="21.75">
      <c r="A276" s="87" t="s">
        <v>109</v>
      </c>
      <c r="B276" s="88"/>
      <c r="C276" s="89"/>
      <c r="D276" s="89"/>
      <c r="E276" s="89"/>
      <c r="F276" s="89"/>
      <c r="G276" s="89"/>
    </row>
    <row r="277" spans="1:7" ht="21.75">
      <c r="A277" s="90" t="s">
        <v>81</v>
      </c>
      <c r="B277" s="78"/>
      <c r="C277" s="79"/>
      <c r="D277" s="79"/>
      <c r="E277" s="79"/>
      <c r="F277" s="79"/>
      <c r="G277" s="79"/>
    </row>
    <row r="278" spans="1:7" ht="21.75">
      <c r="A278" s="77" t="s">
        <v>110</v>
      </c>
      <c r="B278" s="78"/>
      <c r="C278" s="79"/>
      <c r="D278" s="79"/>
      <c r="E278" s="79"/>
      <c r="F278" s="79"/>
      <c r="G278" s="79"/>
    </row>
    <row r="279" spans="1:7" ht="21.75">
      <c r="A279" s="77" t="s">
        <v>45</v>
      </c>
      <c r="B279" s="80">
        <v>1492</v>
      </c>
      <c r="C279" s="79">
        <v>609760</v>
      </c>
      <c r="D279" s="79">
        <v>2608490</v>
      </c>
      <c r="E279" s="79">
        <v>609760</v>
      </c>
      <c r="F279" s="79">
        <v>2608490</v>
      </c>
      <c r="G279" s="79"/>
    </row>
    <row r="280" spans="1:7" ht="21.75">
      <c r="A280" s="77" t="s">
        <v>46</v>
      </c>
      <c r="B280" s="78">
        <v>143</v>
      </c>
      <c r="C280" s="79">
        <v>41500</v>
      </c>
      <c r="D280" s="79">
        <v>198500</v>
      </c>
      <c r="E280" s="79">
        <v>41500</v>
      </c>
      <c r="F280" s="79">
        <v>198500</v>
      </c>
      <c r="G280" s="79"/>
    </row>
    <row r="281" spans="1:7" ht="21.75">
      <c r="A281" s="77" t="s">
        <v>99</v>
      </c>
      <c r="B281" s="78"/>
      <c r="C281" s="79"/>
      <c r="D281" s="79"/>
      <c r="E281" s="79"/>
      <c r="F281" s="79"/>
      <c r="G281" s="79"/>
    </row>
    <row r="282" spans="1:7" ht="21.75">
      <c r="A282" s="77" t="s">
        <v>100</v>
      </c>
      <c r="B282" s="78">
        <v>1</v>
      </c>
      <c r="C282" s="79">
        <v>3000</v>
      </c>
      <c r="D282" s="79">
        <v>81000</v>
      </c>
      <c r="E282" s="79">
        <v>3000</v>
      </c>
      <c r="F282" s="79">
        <v>81000</v>
      </c>
      <c r="G282" s="79"/>
    </row>
    <row r="283" spans="1:7" ht="21.75">
      <c r="A283" s="77" t="s">
        <v>107</v>
      </c>
      <c r="B283" s="78">
        <v>3</v>
      </c>
      <c r="C283" s="79">
        <v>1541</v>
      </c>
      <c r="D283" s="79">
        <v>81670.5</v>
      </c>
      <c r="E283" s="79">
        <v>1541</v>
      </c>
      <c r="F283" s="79">
        <v>81670.5</v>
      </c>
      <c r="G283" s="79"/>
    </row>
    <row r="284" spans="1:7" ht="21.75">
      <c r="A284" s="77" t="s">
        <v>48</v>
      </c>
      <c r="B284" s="78"/>
      <c r="C284" s="79"/>
      <c r="D284" s="79"/>
      <c r="E284" s="79"/>
      <c r="F284" s="79"/>
      <c r="G284" s="79"/>
    </row>
    <row r="285" spans="1:7" ht="21.75">
      <c r="A285" s="77" t="s">
        <v>49</v>
      </c>
      <c r="B285" s="80">
        <v>1203</v>
      </c>
      <c r="C285" s="79">
        <v>31780</v>
      </c>
      <c r="D285" s="79">
        <v>159230</v>
      </c>
      <c r="E285" s="79">
        <v>31780</v>
      </c>
      <c r="F285" s="79">
        <v>159230</v>
      </c>
      <c r="G285" s="79"/>
    </row>
    <row r="286" spans="1:7" ht="21.75">
      <c r="A286" s="77" t="s">
        <v>116</v>
      </c>
      <c r="B286" s="78">
        <v>20</v>
      </c>
      <c r="C286" s="79">
        <v>770</v>
      </c>
      <c r="D286" s="79">
        <v>4420</v>
      </c>
      <c r="E286" s="79">
        <v>770</v>
      </c>
      <c r="F286" s="79">
        <v>4420</v>
      </c>
      <c r="G286" s="79"/>
    </row>
    <row r="287" spans="1:7" ht="21.75">
      <c r="A287" s="77" t="s">
        <v>111</v>
      </c>
      <c r="B287" s="78"/>
      <c r="C287" s="79"/>
      <c r="D287" s="79"/>
      <c r="E287" s="79"/>
      <c r="F287" s="79"/>
      <c r="G287" s="79"/>
    </row>
    <row r="288" spans="1:7" ht="21.75">
      <c r="A288" s="77" t="s">
        <v>50</v>
      </c>
      <c r="B288" s="78"/>
      <c r="C288" s="79"/>
      <c r="D288" s="79"/>
      <c r="E288" s="79"/>
      <c r="F288" s="79"/>
      <c r="G288" s="79"/>
    </row>
    <row r="289" spans="1:7" ht="21.75">
      <c r="A289" s="77" t="s">
        <v>51</v>
      </c>
      <c r="B289" s="78">
        <v>32</v>
      </c>
      <c r="C289" s="79">
        <v>57793</v>
      </c>
      <c r="D289" s="79">
        <v>668647</v>
      </c>
      <c r="E289" s="79">
        <v>57793</v>
      </c>
      <c r="F289" s="79">
        <v>668647</v>
      </c>
      <c r="G289" s="79"/>
    </row>
    <row r="290" spans="1:7" ht="21.75">
      <c r="A290" s="77" t="s">
        <v>52</v>
      </c>
      <c r="B290" s="78"/>
      <c r="C290" s="79"/>
      <c r="D290" s="79"/>
      <c r="E290" s="79"/>
      <c r="F290" s="79"/>
      <c r="G290" s="79"/>
    </row>
    <row r="291" spans="1:7" ht="21.75">
      <c r="A291" s="77" t="s">
        <v>53</v>
      </c>
      <c r="B291" s="78">
        <v>1</v>
      </c>
      <c r="C291" s="79">
        <v>1110</v>
      </c>
      <c r="D291" s="79">
        <v>74720</v>
      </c>
      <c r="E291" s="79">
        <v>1110</v>
      </c>
      <c r="F291" s="79">
        <v>74720</v>
      </c>
      <c r="G291" s="79"/>
    </row>
    <row r="292" spans="1:7" ht="21.75">
      <c r="A292" s="77" t="s">
        <v>91</v>
      </c>
      <c r="B292" s="78"/>
      <c r="C292" s="79"/>
      <c r="D292" s="79"/>
      <c r="E292" s="79"/>
      <c r="F292" s="79"/>
      <c r="G292" s="79"/>
    </row>
    <row r="293" spans="1:7" ht="21.75">
      <c r="A293" s="77" t="s">
        <v>92</v>
      </c>
      <c r="B293" s="78">
        <v>8</v>
      </c>
      <c r="C293" s="79">
        <v>4835</v>
      </c>
      <c r="D293" s="79">
        <v>52620</v>
      </c>
      <c r="E293" s="79">
        <v>4835</v>
      </c>
      <c r="F293" s="79">
        <v>52620</v>
      </c>
      <c r="G293" s="79"/>
    </row>
    <row r="294" spans="1:7" ht="21.75">
      <c r="A294" s="77" t="s">
        <v>54</v>
      </c>
      <c r="B294" s="78">
        <v>13</v>
      </c>
      <c r="C294" s="79">
        <v>130</v>
      </c>
      <c r="D294" s="79">
        <v>1630</v>
      </c>
      <c r="E294" s="79">
        <v>130</v>
      </c>
      <c r="F294" s="79">
        <v>1630</v>
      </c>
      <c r="G294" s="79"/>
    </row>
    <row r="295" spans="1:7" ht="21.75">
      <c r="A295" s="77" t="s">
        <v>86</v>
      </c>
      <c r="B295" s="78">
        <v>11</v>
      </c>
      <c r="C295" s="91">
        <v>1100</v>
      </c>
      <c r="D295" s="79">
        <v>82700</v>
      </c>
      <c r="E295" s="91">
        <v>1100</v>
      </c>
      <c r="F295" s="79">
        <v>82700</v>
      </c>
      <c r="G295" s="79"/>
    </row>
    <row r="296" spans="1:7" ht="21.75">
      <c r="A296" s="77" t="s">
        <v>87</v>
      </c>
      <c r="B296" s="78">
        <v>1</v>
      </c>
      <c r="C296" s="91">
        <v>2000</v>
      </c>
      <c r="D296" s="79">
        <v>16000</v>
      </c>
      <c r="E296" s="91">
        <v>2000</v>
      </c>
      <c r="F296" s="79">
        <v>16000</v>
      </c>
      <c r="G296" s="79"/>
    </row>
    <row r="297" spans="1:7" ht="21.75">
      <c r="A297" s="77" t="s">
        <v>88</v>
      </c>
      <c r="B297" s="78">
        <v>2</v>
      </c>
      <c r="C297" s="79">
        <v>1500</v>
      </c>
      <c r="D297" s="79">
        <v>13500</v>
      </c>
      <c r="E297" s="79">
        <v>1500</v>
      </c>
      <c r="F297" s="79">
        <v>13500</v>
      </c>
      <c r="G297" s="79"/>
    </row>
    <row r="298" spans="1:7" ht="21.75">
      <c r="A298" s="77" t="s">
        <v>112</v>
      </c>
      <c r="B298" s="78"/>
      <c r="C298" s="79"/>
      <c r="D298" s="79"/>
      <c r="E298" s="79"/>
      <c r="F298" s="79"/>
      <c r="G298" s="79"/>
    </row>
    <row r="299" spans="1:7" ht="21.75">
      <c r="A299" s="77" t="s">
        <v>55</v>
      </c>
      <c r="B299" s="78">
        <v>568</v>
      </c>
      <c r="C299" s="79">
        <v>118352</v>
      </c>
      <c r="D299" s="79">
        <v>746891</v>
      </c>
      <c r="E299" s="79">
        <v>118352</v>
      </c>
      <c r="F299" s="79">
        <v>746891</v>
      </c>
      <c r="G299" s="79"/>
    </row>
    <row r="300" spans="1:7" ht="21.75">
      <c r="A300" s="77" t="s">
        <v>113</v>
      </c>
      <c r="B300" s="78"/>
      <c r="C300" s="79"/>
      <c r="D300" s="79"/>
      <c r="E300" s="79"/>
      <c r="F300" s="79"/>
      <c r="G300" s="79"/>
    </row>
    <row r="301" spans="1:7" ht="21.75">
      <c r="A301" s="77" t="s">
        <v>56</v>
      </c>
      <c r="B301" s="80">
        <v>656</v>
      </c>
      <c r="C301" s="79">
        <v>13980</v>
      </c>
      <c r="D301" s="79">
        <v>70385</v>
      </c>
      <c r="E301" s="79">
        <v>13980</v>
      </c>
      <c r="F301" s="79">
        <v>70385</v>
      </c>
      <c r="G301" s="79"/>
    </row>
    <row r="302" spans="1:7" ht="21.75">
      <c r="A302" s="77" t="s">
        <v>57</v>
      </c>
      <c r="B302" s="78">
        <v>1</v>
      </c>
      <c r="C302" s="91">
        <v>20</v>
      </c>
      <c r="D302" s="91">
        <v>256</v>
      </c>
      <c r="E302" s="91">
        <v>20</v>
      </c>
      <c r="F302" s="91">
        <v>256</v>
      </c>
      <c r="G302" s="79"/>
    </row>
    <row r="303" spans="1:7" ht="21.75">
      <c r="A303" s="77" t="s">
        <v>89</v>
      </c>
      <c r="B303" s="78">
        <v>3</v>
      </c>
      <c r="C303" s="79">
        <v>2100</v>
      </c>
      <c r="D303" s="79">
        <v>50824</v>
      </c>
      <c r="E303" s="79">
        <v>2100</v>
      </c>
      <c r="F303" s="79">
        <v>50824</v>
      </c>
      <c r="G303" s="79"/>
    </row>
    <row r="304" spans="1:7" ht="21.75">
      <c r="A304" s="77" t="s">
        <v>137</v>
      </c>
      <c r="B304" s="72">
        <v>6</v>
      </c>
      <c r="C304" s="94">
        <v>10000</v>
      </c>
      <c r="D304" s="94">
        <v>33700</v>
      </c>
      <c r="E304" s="94">
        <v>10000</v>
      </c>
      <c r="F304" s="94">
        <v>33700</v>
      </c>
      <c r="G304" s="94"/>
    </row>
    <row r="305" spans="1:7" ht="21.75">
      <c r="A305" s="54" t="s">
        <v>90</v>
      </c>
      <c r="B305" s="93">
        <f>SUM(B279:B304)</f>
        <v>4164</v>
      </c>
      <c r="C305" s="73">
        <f>SUM(C279:C304)</f>
        <v>901271</v>
      </c>
      <c r="D305" s="73">
        <f>SUM(D279:D304)</f>
        <v>4945183.5</v>
      </c>
      <c r="E305" s="94">
        <f>SUM(E279:E304)</f>
        <v>901271</v>
      </c>
      <c r="F305" s="94">
        <f>SUM(F279:F304)</f>
        <v>4945183.5</v>
      </c>
      <c r="G305" s="86"/>
    </row>
    <row r="306" spans="1:11" ht="21.75">
      <c r="A306" s="147" t="s">
        <v>70</v>
      </c>
      <c r="B306" s="147"/>
      <c r="C306" s="147"/>
      <c r="D306" s="147"/>
      <c r="E306" s="147"/>
      <c r="F306" s="147"/>
      <c r="G306" s="147"/>
      <c r="K306" s="124"/>
    </row>
    <row r="307" spans="1:7" ht="21.75">
      <c r="A307" s="98"/>
      <c r="B307" s="99"/>
      <c r="C307" s="100"/>
      <c r="D307" s="100"/>
      <c r="E307" s="100"/>
      <c r="F307" s="100"/>
      <c r="G307" s="101"/>
    </row>
    <row r="308" spans="1:7" ht="21.75">
      <c r="A308" s="68"/>
      <c r="B308" s="69" t="s">
        <v>78</v>
      </c>
      <c r="C308" s="146" t="s">
        <v>31</v>
      </c>
      <c r="D308" s="146"/>
      <c r="E308" s="146" t="s">
        <v>32</v>
      </c>
      <c r="F308" s="146"/>
      <c r="G308" s="102" t="s">
        <v>33</v>
      </c>
    </row>
    <row r="309" spans="1:7" ht="21.75">
      <c r="A309" s="72" t="s">
        <v>35</v>
      </c>
      <c r="B309" s="72" t="s">
        <v>79</v>
      </c>
      <c r="C309" s="73" t="s">
        <v>9</v>
      </c>
      <c r="D309" s="73" t="s">
        <v>36</v>
      </c>
      <c r="E309" s="73" t="s">
        <v>9</v>
      </c>
      <c r="F309" s="73" t="s">
        <v>36</v>
      </c>
      <c r="G309" s="73" t="s">
        <v>34</v>
      </c>
    </row>
    <row r="310" spans="1:7" ht="21.75">
      <c r="A310" s="74" t="s">
        <v>114</v>
      </c>
      <c r="B310" s="75"/>
      <c r="C310" s="76"/>
      <c r="D310" s="76"/>
      <c r="E310" s="76"/>
      <c r="F310" s="76"/>
      <c r="G310" s="76"/>
    </row>
    <row r="311" spans="1:7" ht="21.75">
      <c r="A311" s="77" t="s">
        <v>82</v>
      </c>
      <c r="B311" s="78">
        <v>5</v>
      </c>
      <c r="C311" s="79">
        <v>56950</v>
      </c>
      <c r="D311" s="79">
        <v>284750</v>
      </c>
      <c r="E311" s="79">
        <v>56950</v>
      </c>
      <c r="F311" s="79">
        <v>284750</v>
      </c>
      <c r="G311" s="79"/>
    </row>
    <row r="312" spans="1:7" ht="21.75">
      <c r="A312" s="77" t="s">
        <v>59</v>
      </c>
      <c r="B312" s="78"/>
      <c r="C312" s="91"/>
      <c r="D312" s="91"/>
      <c r="E312" s="91"/>
      <c r="F312" s="91"/>
      <c r="G312" s="79"/>
    </row>
    <row r="313" spans="1:7" ht="21.75">
      <c r="A313" s="87" t="s">
        <v>60</v>
      </c>
      <c r="B313" s="88"/>
      <c r="C313" s="89">
        <v>0</v>
      </c>
      <c r="D313" s="89">
        <v>186936.16</v>
      </c>
      <c r="E313" s="89">
        <v>0</v>
      </c>
      <c r="F313" s="89">
        <v>186936.16</v>
      </c>
      <c r="G313" s="89"/>
    </row>
    <row r="314" spans="1:7" ht="21.75">
      <c r="A314" s="110" t="s">
        <v>61</v>
      </c>
      <c r="B314" s="106">
        <f>SUM(B306:B313)</f>
        <v>5</v>
      </c>
      <c r="C314" s="86">
        <f>SUM(C311:C313)</f>
        <v>56950</v>
      </c>
      <c r="D314" s="86">
        <f>SUM(D311:D313)</f>
        <v>471686.16000000003</v>
      </c>
      <c r="E314" s="86">
        <f>SUM(E311:E313)</f>
        <v>56950</v>
      </c>
      <c r="F314" s="86">
        <f>SUM(F311:F313)</f>
        <v>471686.16000000003</v>
      </c>
      <c r="G314" s="86"/>
    </row>
    <row r="315" spans="1:7" ht="21.75">
      <c r="A315" s="87" t="s">
        <v>115</v>
      </c>
      <c r="B315" s="88"/>
      <c r="C315" s="89"/>
      <c r="D315" s="89"/>
      <c r="E315" s="89"/>
      <c r="F315" s="89"/>
      <c r="G315" s="89"/>
    </row>
    <row r="316" spans="1:7" ht="21.75">
      <c r="A316" s="107" t="s">
        <v>62</v>
      </c>
      <c r="B316" s="108">
        <v>21</v>
      </c>
      <c r="C316" s="109">
        <v>95400</v>
      </c>
      <c r="D316" s="109">
        <v>1996025.55</v>
      </c>
      <c r="E316" s="109">
        <v>95400</v>
      </c>
      <c r="F316" s="91">
        <v>1996025.55</v>
      </c>
      <c r="G316" s="79"/>
    </row>
    <row r="317" spans="1:7" ht="21.75">
      <c r="A317" s="77" t="s">
        <v>63</v>
      </c>
      <c r="B317" s="122">
        <v>160</v>
      </c>
      <c r="C317" s="109">
        <v>149150</v>
      </c>
      <c r="D317" s="109">
        <v>179400</v>
      </c>
      <c r="E317" s="109">
        <v>149650</v>
      </c>
      <c r="F317" s="91">
        <v>175900</v>
      </c>
      <c r="G317" s="79">
        <v>3500</v>
      </c>
    </row>
    <row r="318" spans="1:7" ht="21.75">
      <c r="A318" s="77" t="s">
        <v>101</v>
      </c>
      <c r="B318" s="92">
        <v>174</v>
      </c>
      <c r="C318" s="83">
        <v>8420</v>
      </c>
      <c r="D318" s="83">
        <v>1668018.03</v>
      </c>
      <c r="E318" s="83">
        <v>8420</v>
      </c>
      <c r="F318" s="83">
        <v>1668018.03</v>
      </c>
      <c r="G318" s="83"/>
    </row>
    <row r="319" spans="1:7" ht="21.75">
      <c r="A319" s="110" t="s">
        <v>66</v>
      </c>
      <c r="B319" s="72">
        <f>SUM(B316:B318)</f>
        <v>355</v>
      </c>
      <c r="C319" s="94">
        <f>SUM(C315:C318)</f>
        <v>252970</v>
      </c>
      <c r="D319" s="94">
        <f>SUM(D315:D318)</f>
        <v>3843443.58</v>
      </c>
      <c r="E319" s="94">
        <f>SUM(E315:E318)</f>
        <v>253470</v>
      </c>
      <c r="F319" s="94">
        <f>SUM(F315:F318)</f>
        <v>3839943.58</v>
      </c>
      <c r="G319" s="94">
        <f>SUM(G316:G318)</f>
        <v>3500</v>
      </c>
    </row>
    <row r="320" spans="1:7" ht="21.75">
      <c r="A320" s="110" t="s">
        <v>67</v>
      </c>
      <c r="B320" s="111">
        <f aca="true" t="shared" si="9" ref="B320:G320">SUM(B275+B305+B314+B319)</f>
        <v>6176</v>
      </c>
      <c r="C320" s="70">
        <f t="shared" si="9"/>
        <v>23218159.509999998</v>
      </c>
      <c r="D320" s="70">
        <f t="shared" si="9"/>
        <v>46536607.089999996</v>
      </c>
      <c r="E320" s="70">
        <f t="shared" si="9"/>
        <v>23126435.23</v>
      </c>
      <c r="F320" s="70">
        <f t="shared" si="9"/>
        <v>46681892.08999999</v>
      </c>
      <c r="G320" s="70">
        <f t="shared" si="9"/>
        <v>100504.28</v>
      </c>
    </row>
    <row r="321" spans="1:7" ht="21.75">
      <c r="A321" s="110" t="s">
        <v>174</v>
      </c>
      <c r="B321" s="106"/>
      <c r="C321" s="86">
        <v>11960.92</v>
      </c>
      <c r="D321" s="86">
        <v>23318.86</v>
      </c>
      <c r="E321" s="86">
        <v>11960.92</v>
      </c>
      <c r="F321" s="86">
        <v>23318.86</v>
      </c>
      <c r="G321" s="86"/>
    </row>
    <row r="322" spans="1:7" ht="22.5" thickBot="1">
      <c r="A322" s="112" t="s">
        <v>69</v>
      </c>
      <c r="B322" s="113">
        <f>+B320</f>
        <v>6176</v>
      </c>
      <c r="C322" s="114">
        <f>C320-C321</f>
        <v>23206198.589999996</v>
      </c>
      <c r="D322" s="114">
        <f>D320-D321</f>
        <v>46513288.23</v>
      </c>
      <c r="E322" s="114">
        <f>+E320-E321</f>
        <v>23114474.31</v>
      </c>
      <c r="F322" s="114">
        <f>+F320-F321</f>
        <v>46658573.22999999</v>
      </c>
      <c r="G322" s="114">
        <f>+G320-G321</f>
        <v>100504.28</v>
      </c>
    </row>
    <row r="323" spans="1:7" ht="22.5" thickTop="1">
      <c r="A323" s="95"/>
      <c r="B323" s="115"/>
      <c r="C323" s="97"/>
      <c r="D323" s="97"/>
      <c r="E323" s="97"/>
      <c r="F323" s="97"/>
      <c r="G323" s="97"/>
    </row>
    <row r="324" spans="1:7" ht="21.75">
      <c r="A324" s="95"/>
      <c r="B324" s="115"/>
      <c r="C324" s="97"/>
      <c r="D324" s="97"/>
      <c r="E324" s="97"/>
      <c r="F324" s="97"/>
      <c r="G324" s="97"/>
    </row>
    <row r="325" spans="1:7" ht="21.75">
      <c r="A325" s="95"/>
      <c r="B325" s="115"/>
      <c r="C325" s="97"/>
      <c r="D325" s="97" t="s">
        <v>12</v>
      </c>
      <c r="E325" s="97"/>
      <c r="F325" s="97"/>
      <c r="G325" s="97"/>
    </row>
    <row r="326" spans="1:7" ht="21.75">
      <c r="A326" s="64" t="s">
        <v>188</v>
      </c>
      <c r="B326" s="66"/>
      <c r="C326" s="67"/>
      <c r="D326" s="97" t="s">
        <v>13</v>
      </c>
      <c r="E326" s="97"/>
      <c r="F326" s="97"/>
      <c r="G326" s="97"/>
    </row>
    <row r="327" spans="1:7" ht="21.75">
      <c r="A327" s="64" t="s">
        <v>189</v>
      </c>
      <c r="B327" s="66"/>
      <c r="C327" s="67"/>
      <c r="D327" s="97" t="s">
        <v>11</v>
      </c>
      <c r="E327" s="97"/>
      <c r="F327" s="97"/>
      <c r="G327" s="97"/>
    </row>
    <row r="328" spans="1:7" ht="21.75">
      <c r="A328" s="64" t="s">
        <v>190</v>
      </c>
      <c r="B328" s="66"/>
      <c r="C328" s="67"/>
      <c r="D328" s="97" t="s">
        <v>10</v>
      </c>
      <c r="E328" s="97"/>
      <c r="F328" s="97"/>
      <c r="G328" s="97"/>
    </row>
    <row r="329" spans="1:7" ht="21.75">
      <c r="A329" s="64"/>
      <c r="B329" s="115"/>
      <c r="C329" s="97"/>
      <c r="D329" s="97"/>
      <c r="E329" s="97"/>
      <c r="F329" s="97"/>
      <c r="G329" s="97"/>
    </row>
    <row r="330" spans="1:7" ht="23.25">
      <c r="A330" s="145" t="s">
        <v>58</v>
      </c>
      <c r="B330" s="145"/>
      <c r="C330" s="145"/>
      <c r="D330" s="145"/>
      <c r="E330" s="145"/>
      <c r="F330" s="145"/>
      <c r="G330" s="145"/>
    </row>
    <row r="331" spans="1:7" ht="23.25">
      <c r="A331" s="145" t="s">
        <v>191</v>
      </c>
      <c r="B331" s="145"/>
      <c r="C331" s="145"/>
      <c r="D331" s="145"/>
      <c r="E331" s="145"/>
      <c r="F331" s="145"/>
      <c r="G331" s="145"/>
    </row>
    <row r="332" spans="1:7" ht="21">
      <c r="A332" s="3"/>
      <c r="B332" s="18"/>
      <c r="C332" s="4"/>
      <c r="D332" s="4"/>
      <c r="E332" s="4"/>
      <c r="F332" s="4"/>
      <c r="G332" s="4"/>
    </row>
    <row r="333" spans="1:7" ht="21.75">
      <c r="A333" s="68"/>
      <c r="B333" s="69" t="s">
        <v>78</v>
      </c>
      <c r="C333" s="146" t="s">
        <v>31</v>
      </c>
      <c r="D333" s="146"/>
      <c r="E333" s="146" t="s">
        <v>32</v>
      </c>
      <c r="F333" s="146"/>
      <c r="G333" s="71" t="s">
        <v>33</v>
      </c>
    </row>
    <row r="334" spans="1:7" ht="21.75">
      <c r="A334" s="72" t="s">
        <v>35</v>
      </c>
      <c r="B334" s="72" t="s">
        <v>79</v>
      </c>
      <c r="C334" s="73" t="s">
        <v>9</v>
      </c>
      <c r="D334" s="73" t="s">
        <v>36</v>
      </c>
      <c r="E334" s="73" t="s">
        <v>9</v>
      </c>
      <c r="F334" s="73" t="s">
        <v>36</v>
      </c>
      <c r="G334" s="73" t="s">
        <v>34</v>
      </c>
    </row>
    <row r="335" spans="1:7" ht="21.75">
      <c r="A335" s="74" t="s">
        <v>108</v>
      </c>
      <c r="B335" s="75"/>
      <c r="C335" s="76"/>
      <c r="D335" s="76"/>
      <c r="E335" s="76"/>
      <c r="F335" s="76"/>
      <c r="G335" s="76"/>
    </row>
    <row r="336" spans="1:7" ht="21.75">
      <c r="A336" s="77" t="s">
        <v>37</v>
      </c>
      <c r="B336" s="78">
        <v>526</v>
      </c>
      <c r="C336" s="79">
        <v>29384451.16</v>
      </c>
      <c r="D336" s="79">
        <v>62384097.21</v>
      </c>
      <c r="E336" s="79">
        <v>29504976.16</v>
      </c>
      <c r="F336" s="79">
        <v>62665286.49</v>
      </c>
      <c r="G336" s="79">
        <v>19500</v>
      </c>
    </row>
    <row r="337" spans="1:7" ht="21.75">
      <c r="A337" s="77" t="s">
        <v>39</v>
      </c>
      <c r="B337" s="80">
        <v>500</v>
      </c>
      <c r="C337" s="79">
        <v>323234.09</v>
      </c>
      <c r="D337" s="79">
        <v>789565.77</v>
      </c>
      <c r="E337" s="79">
        <v>334273.88</v>
      </c>
      <c r="F337" s="79">
        <v>789441.28</v>
      </c>
      <c r="G337" s="79">
        <v>124.49</v>
      </c>
    </row>
    <row r="338" spans="1:7" ht="21.75">
      <c r="A338" s="77" t="s">
        <v>41</v>
      </c>
      <c r="B338" s="78">
        <v>780</v>
      </c>
      <c r="C338" s="79">
        <v>5691814.08</v>
      </c>
      <c r="D338" s="79">
        <v>9502130.2</v>
      </c>
      <c r="E338" s="79">
        <v>5658569.08</v>
      </c>
      <c r="F338" s="79">
        <v>9468170.2</v>
      </c>
      <c r="G338" s="79">
        <v>33960</v>
      </c>
    </row>
    <row r="339" spans="1:7" ht="21.75">
      <c r="A339" s="110" t="s">
        <v>44</v>
      </c>
      <c r="B339" s="85">
        <f aca="true" t="shared" si="10" ref="B339:G339">SUM(B336:B338)</f>
        <v>1806</v>
      </c>
      <c r="C339" s="86">
        <f t="shared" si="10"/>
        <v>35399499.33</v>
      </c>
      <c r="D339" s="86">
        <f t="shared" si="10"/>
        <v>72675793.18</v>
      </c>
      <c r="E339" s="86">
        <f t="shared" si="10"/>
        <v>35497819.12</v>
      </c>
      <c r="F339" s="86">
        <f t="shared" si="10"/>
        <v>72922897.97</v>
      </c>
      <c r="G339" s="86">
        <f t="shared" si="10"/>
        <v>53584.490000000005</v>
      </c>
    </row>
    <row r="340" spans="1:7" ht="21.75">
      <c r="A340" s="87" t="s">
        <v>109</v>
      </c>
      <c r="B340" s="88"/>
      <c r="C340" s="89"/>
      <c r="D340" s="89"/>
      <c r="E340" s="89"/>
      <c r="F340" s="89"/>
      <c r="G340" s="89"/>
    </row>
    <row r="341" spans="1:7" ht="21.75">
      <c r="A341" s="90" t="s">
        <v>81</v>
      </c>
      <c r="B341" s="78"/>
      <c r="C341" s="79"/>
      <c r="D341" s="79"/>
      <c r="E341" s="79"/>
      <c r="F341" s="79"/>
      <c r="G341" s="79"/>
    </row>
    <row r="342" spans="1:7" ht="21.75">
      <c r="A342" s="77" t="s">
        <v>110</v>
      </c>
      <c r="B342" s="78"/>
      <c r="C342" s="79"/>
      <c r="D342" s="79"/>
      <c r="E342" s="79"/>
      <c r="F342" s="79"/>
      <c r="G342" s="79"/>
    </row>
    <row r="343" spans="1:7" ht="21.75">
      <c r="A343" s="77" t="s">
        <v>45</v>
      </c>
      <c r="B343" s="80">
        <v>1815</v>
      </c>
      <c r="C343" s="79">
        <v>627600</v>
      </c>
      <c r="D343" s="79">
        <v>3236090</v>
      </c>
      <c r="E343" s="79">
        <v>627600</v>
      </c>
      <c r="F343" s="79">
        <v>3236090</v>
      </c>
      <c r="G343" s="79"/>
    </row>
    <row r="344" spans="1:7" ht="21.75">
      <c r="A344" s="77" t="s">
        <v>46</v>
      </c>
      <c r="B344" s="78">
        <v>167</v>
      </c>
      <c r="C344" s="79">
        <v>48500</v>
      </c>
      <c r="D344" s="79">
        <v>247000</v>
      </c>
      <c r="E344" s="79">
        <v>48500</v>
      </c>
      <c r="F344" s="79">
        <v>247000</v>
      </c>
      <c r="G344" s="79"/>
    </row>
    <row r="345" spans="1:7" ht="21.75">
      <c r="A345" s="77" t="s">
        <v>99</v>
      </c>
      <c r="B345" s="78"/>
      <c r="C345" s="79"/>
      <c r="D345" s="79"/>
      <c r="E345" s="79"/>
      <c r="F345" s="79"/>
      <c r="G345" s="79"/>
    </row>
    <row r="346" spans="1:7" ht="21.75">
      <c r="A346" s="77" t="s">
        <v>100</v>
      </c>
      <c r="B346" s="78">
        <v>5</v>
      </c>
      <c r="C346" s="79">
        <v>126000</v>
      </c>
      <c r="D346" s="79">
        <v>207000</v>
      </c>
      <c r="E346" s="79">
        <v>126000</v>
      </c>
      <c r="F346" s="79">
        <v>207000</v>
      </c>
      <c r="G346" s="79"/>
    </row>
    <row r="347" spans="1:7" ht="21.75">
      <c r="A347" s="77" t="s">
        <v>107</v>
      </c>
      <c r="B347" s="78">
        <v>13</v>
      </c>
      <c r="C347" s="79">
        <v>34814.25</v>
      </c>
      <c r="D347" s="79">
        <v>116484.75</v>
      </c>
      <c r="E347" s="79">
        <v>34814.25</v>
      </c>
      <c r="F347" s="79">
        <v>116484.75</v>
      </c>
      <c r="G347" s="79"/>
    </row>
    <row r="348" spans="1:7" ht="21.75">
      <c r="A348" s="77" t="s">
        <v>48</v>
      </c>
      <c r="B348" s="78"/>
      <c r="C348" s="79"/>
      <c r="D348" s="79"/>
      <c r="E348" s="79"/>
      <c r="F348" s="79"/>
      <c r="G348" s="79"/>
    </row>
    <row r="349" spans="1:7" ht="21.75">
      <c r="A349" s="77" t="s">
        <v>49</v>
      </c>
      <c r="B349" s="80">
        <v>1402</v>
      </c>
      <c r="C349" s="79">
        <v>36510</v>
      </c>
      <c r="D349" s="79">
        <v>195740</v>
      </c>
      <c r="E349" s="79">
        <v>36510</v>
      </c>
      <c r="F349" s="79">
        <v>195740</v>
      </c>
      <c r="G349" s="79"/>
    </row>
    <row r="350" spans="1:7" ht="21.75">
      <c r="A350" s="77" t="s">
        <v>116</v>
      </c>
      <c r="B350" s="78">
        <v>30</v>
      </c>
      <c r="C350" s="79">
        <v>1140</v>
      </c>
      <c r="D350" s="79">
        <v>5560</v>
      </c>
      <c r="E350" s="79">
        <v>1140</v>
      </c>
      <c r="F350" s="79">
        <v>5560</v>
      </c>
      <c r="G350" s="79"/>
    </row>
    <row r="351" spans="1:7" ht="21.75">
      <c r="A351" s="77" t="s">
        <v>111</v>
      </c>
      <c r="B351" s="78"/>
      <c r="C351" s="79"/>
      <c r="D351" s="79"/>
      <c r="E351" s="79"/>
      <c r="F351" s="79"/>
      <c r="G351" s="79"/>
    </row>
    <row r="352" spans="1:7" ht="21.75">
      <c r="A352" s="77" t="s">
        <v>50</v>
      </c>
      <c r="B352" s="78"/>
      <c r="C352" s="79"/>
      <c r="D352" s="79"/>
      <c r="E352" s="79"/>
      <c r="F352" s="79"/>
      <c r="G352" s="79"/>
    </row>
    <row r="353" spans="1:7" ht="21.75">
      <c r="A353" s="77" t="s">
        <v>51</v>
      </c>
      <c r="B353" s="78">
        <v>35</v>
      </c>
      <c r="C353" s="79">
        <v>83300</v>
      </c>
      <c r="D353" s="79">
        <v>751947</v>
      </c>
      <c r="E353" s="79">
        <v>83300</v>
      </c>
      <c r="F353" s="79">
        <v>751947</v>
      </c>
      <c r="G353" s="79"/>
    </row>
    <row r="354" spans="1:7" ht="21.75">
      <c r="A354" s="77" t="s">
        <v>52</v>
      </c>
      <c r="B354" s="78"/>
      <c r="C354" s="79"/>
      <c r="D354" s="79"/>
      <c r="E354" s="79"/>
      <c r="F354" s="79"/>
      <c r="G354" s="79"/>
    </row>
    <row r="355" spans="1:7" ht="21.75">
      <c r="A355" s="77" t="s">
        <v>53</v>
      </c>
      <c r="B355" s="78">
        <v>5</v>
      </c>
      <c r="C355" s="79">
        <v>10000</v>
      </c>
      <c r="D355" s="79">
        <v>84720</v>
      </c>
      <c r="E355" s="79">
        <v>10000</v>
      </c>
      <c r="F355" s="79">
        <v>84720</v>
      </c>
      <c r="G355" s="79"/>
    </row>
    <row r="356" spans="1:7" ht="21.75">
      <c r="A356" s="77" t="s">
        <v>91</v>
      </c>
      <c r="B356" s="78"/>
      <c r="C356" s="79"/>
      <c r="D356" s="79"/>
      <c r="E356" s="79"/>
      <c r="F356" s="79"/>
      <c r="G356" s="79"/>
    </row>
    <row r="357" spans="1:7" ht="21.75">
      <c r="A357" s="77" t="s">
        <v>92</v>
      </c>
      <c r="B357" s="78">
        <v>7</v>
      </c>
      <c r="C357" s="79">
        <v>4050</v>
      </c>
      <c r="D357" s="79">
        <v>56670</v>
      </c>
      <c r="E357" s="79">
        <v>4050</v>
      </c>
      <c r="F357" s="79">
        <v>56670</v>
      </c>
      <c r="G357" s="79"/>
    </row>
    <row r="358" spans="1:7" ht="21.75">
      <c r="A358" s="77" t="s">
        <v>54</v>
      </c>
      <c r="B358" s="78">
        <v>12</v>
      </c>
      <c r="C358" s="79">
        <v>250</v>
      </c>
      <c r="D358" s="79">
        <v>1880</v>
      </c>
      <c r="E358" s="79">
        <v>250</v>
      </c>
      <c r="F358" s="79">
        <v>1880</v>
      </c>
      <c r="G358" s="79"/>
    </row>
    <row r="359" spans="1:7" ht="21.75">
      <c r="A359" s="77" t="s">
        <v>86</v>
      </c>
      <c r="B359" s="78">
        <v>3</v>
      </c>
      <c r="C359" s="91">
        <v>400</v>
      </c>
      <c r="D359" s="79">
        <v>83100</v>
      </c>
      <c r="E359" s="91">
        <v>400</v>
      </c>
      <c r="F359" s="79">
        <v>83100</v>
      </c>
      <c r="G359" s="79"/>
    </row>
    <row r="360" spans="1:7" ht="21.75">
      <c r="A360" s="77" t="s">
        <v>87</v>
      </c>
      <c r="B360" s="78"/>
      <c r="C360" s="91">
        <v>0</v>
      </c>
      <c r="D360" s="79">
        <v>16000</v>
      </c>
      <c r="E360" s="91">
        <v>0</v>
      </c>
      <c r="F360" s="79">
        <v>16000</v>
      </c>
      <c r="G360" s="79"/>
    </row>
    <row r="361" spans="1:7" ht="21.75">
      <c r="A361" s="77" t="s">
        <v>88</v>
      </c>
      <c r="B361" s="78"/>
      <c r="C361" s="79">
        <v>0</v>
      </c>
      <c r="D361" s="79">
        <v>13500</v>
      </c>
      <c r="E361" s="79">
        <v>0</v>
      </c>
      <c r="F361" s="79">
        <v>13500</v>
      </c>
      <c r="G361" s="79"/>
    </row>
    <row r="362" spans="1:7" ht="21.75">
      <c r="A362" s="77" t="s">
        <v>112</v>
      </c>
      <c r="B362" s="78"/>
      <c r="C362" s="79"/>
      <c r="D362" s="79"/>
      <c r="E362" s="79"/>
      <c r="F362" s="79"/>
      <c r="G362" s="79"/>
    </row>
    <row r="363" spans="1:7" ht="21.75">
      <c r="A363" s="77" t="s">
        <v>55</v>
      </c>
      <c r="B363" s="78">
        <v>860</v>
      </c>
      <c r="C363" s="79">
        <v>198560</v>
      </c>
      <c r="D363" s="79">
        <v>945451</v>
      </c>
      <c r="E363" s="79">
        <v>198560</v>
      </c>
      <c r="F363" s="79">
        <v>945451</v>
      </c>
      <c r="G363" s="79"/>
    </row>
    <row r="364" spans="1:7" ht="21.75">
      <c r="A364" s="77" t="s">
        <v>113</v>
      </c>
      <c r="B364" s="78"/>
      <c r="C364" s="79"/>
      <c r="D364" s="79"/>
      <c r="E364" s="79"/>
      <c r="F364" s="79"/>
      <c r="G364" s="79"/>
    </row>
    <row r="365" spans="1:7" ht="21.75">
      <c r="A365" s="77" t="s">
        <v>56</v>
      </c>
      <c r="B365" s="80">
        <v>789</v>
      </c>
      <c r="C365" s="79">
        <v>17390</v>
      </c>
      <c r="D365" s="79">
        <v>87775</v>
      </c>
      <c r="E365" s="79">
        <v>17390</v>
      </c>
      <c r="F365" s="79">
        <v>87775</v>
      </c>
      <c r="G365" s="79"/>
    </row>
    <row r="366" spans="1:7" ht="21.75">
      <c r="A366" s="77" t="s">
        <v>57</v>
      </c>
      <c r="B366" s="78">
        <v>2</v>
      </c>
      <c r="C366" s="91">
        <v>40520</v>
      </c>
      <c r="D366" s="91">
        <v>40776</v>
      </c>
      <c r="E366" s="91">
        <v>40520</v>
      </c>
      <c r="F366" s="91">
        <v>40776</v>
      </c>
      <c r="G366" s="79"/>
    </row>
    <row r="367" spans="1:7" ht="21.75">
      <c r="A367" s="77" t="s">
        <v>89</v>
      </c>
      <c r="B367" s="78">
        <v>1</v>
      </c>
      <c r="C367" s="79">
        <v>1200</v>
      </c>
      <c r="D367" s="79">
        <v>52024</v>
      </c>
      <c r="E367" s="79">
        <v>1200</v>
      </c>
      <c r="F367" s="79">
        <v>52024</v>
      </c>
      <c r="G367" s="79"/>
    </row>
    <row r="368" spans="1:7" ht="21.75">
      <c r="A368" s="77" t="s">
        <v>137</v>
      </c>
      <c r="B368" s="72">
        <v>11</v>
      </c>
      <c r="C368" s="94">
        <v>15200</v>
      </c>
      <c r="D368" s="94">
        <v>48900</v>
      </c>
      <c r="E368" s="94">
        <v>15200</v>
      </c>
      <c r="F368" s="94">
        <v>48900</v>
      </c>
      <c r="G368" s="94"/>
    </row>
    <row r="369" spans="1:7" ht="21.75">
      <c r="A369" s="54" t="s">
        <v>90</v>
      </c>
      <c r="B369" s="93">
        <f>SUM(B343:B368)</f>
        <v>5157</v>
      </c>
      <c r="C369" s="73">
        <f>SUM(C343:C368)</f>
        <v>1245434.25</v>
      </c>
      <c r="D369" s="73">
        <f>SUM(D343:D368)</f>
        <v>6190617.75</v>
      </c>
      <c r="E369" s="94">
        <f>SUM(E343:E368)</f>
        <v>1245434.25</v>
      </c>
      <c r="F369" s="94">
        <f>SUM(F343:F368)</f>
        <v>6190617.75</v>
      </c>
      <c r="G369" s="86"/>
    </row>
    <row r="370" spans="1:7" ht="21.75">
      <c r="A370" s="147" t="s">
        <v>70</v>
      </c>
      <c r="B370" s="147"/>
      <c r="C370" s="147"/>
      <c r="D370" s="147"/>
      <c r="E370" s="147"/>
      <c r="F370" s="147"/>
      <c r="G370" s="147"/>
    </row>
    <row r="371" spans="1:7" ht="21.75">
      <c r="A371" s="98"/>
      <c r="B371" s="99"/>
      <c r="C371" s="100"/>
      <c r="D371" s="100"/>
      <c r="E371" s="100"/>
      <c r="F371" s="100"/>
      <c r="G371" s="101"/>
    </row>
    <row r="372" spans="1:7" ht="21.75">
      <c r="A372" s="68"/>
      <c r="B372" s="69" t="s">
        <v>78</v>
      </c>
      <c r="C372" s="146" t="s">
        <v>31</v>
      </c>
      <c r="D372" s="146"/>
      <c r="E372" s="146" t="s">
        <v>32</v>
      </c>
      <c r="F372" s="146"/>
      <c r="G372" s="102" t="s">
        <v>33</v>
      </c>
    </row>
    <row r="373" spans="1:7" ht="21.75">
      <c r="A373" s="72" t="s">
        <v>35</v>
      </c>
      <c r="B373" s="72" t="s">
        <v>79</v>
      </c>
      <c r="C373" s="73" t="s">
        <v>9</v>
      </c>
      <c r="D373" s="73" t="s">
        <v>36</v>
      </c>
      <c r="E373" s="73" t="s">
        <v>9</v>
      </c>
      <c r="F373" s="73" t="s">
        <v>36</v>
      </c>
      <c r="G373" s="73" t="s">
        <v>34</v>
      </c>
    </row>
    <row r="374" spans="1:7" ht="21.75">
      <c r="A374" s="74" t="s">
        <v>114</v>
      </c>
      <c r="B374" s="75"/>
      <c r="C374" s="76"/>
      <c r="D374" s="76"/>
      <c r="E374" s="76"/>
      <c r="F374" s="76"/>
      <c r="G374" s="76"/>
    </row>
    <row r="375" spans="1:7" ht="21.75">
      <c r="A375" s="77" t="s">
        <v>82</v>
      </c>
      <c r="B375" s="78">
        <v>5</v>
      </c>
      <c r="C375" s="79">
        <v>56950</v>
      </c>
      <c r="D375" s="79">
        <v>341700</v>
      </c>
      <c r="E375" s="79">
        <v>56950</v>
      </c>
      <c r="F375" s="79">
        <v>341700</v>
      </c>
      <c r="G375" s="79"/>
    </row>
    <row r="376" spans="1:7" ht="21.75">
      <c r="A376" s="77" t="s">
        <v>59</v>
      </c>
      <c r="B376" s="78"/>
      <c r="C376" s="91"/>
      <c r="D376" s="91"/>
      <c r="E376" s="91"/>
      <c r="F376" s="91"/>
      <c r="G376" s="79"/>
    </row>
    <row r="377" spans="1:7" ht="21.75">
      <c r="A377" s="87" t="s">
        <v>60</v>
      </c>
      <c r="B377" s="88">
        <v>17</v>
      </c>
      <c r="C377" s="89">
        <v>917.45</v>
      </c>
      <c r="D377" s="89">
        <v>187853.61</v>
      </c>
      <c r="E377" s="89">
        <v>917.45</v>
      </c>
      <c r="F377" s="89">
        <v>187853.61</v>
      </c>
      <c r="G377" s="89"/>
    </row>
    <row r="378" spans="1:7" ht="21.75">
      <c r="A378" s="110" t="s">
        <v>61</v>
      </c>
      <c r="B378" s="106">
        <f>SUM(B370:B377)</f>
        <v>22</v>
      </c>
      <c r="C378" s="86">
        <f>SUM(C375:C377)</f>
        <v>57867.45</v>
      </c>
      <c r="D378" s="86">
        <f>SUM(D375:D377)</f>
        <v>529553.61</v>
      </c>
      <c r="E378" s="86">
        <f>SUM(E375:E377)</f>
        <v>57867.45</v>
      </c>
      <c r="F378" s="86">
        <f>SUM(F375:F377)</f>
        <v>529553.61</v>
      </c>
      <c r="G378" s="86"/>
    </row>
    <row r="379" spans="1:7" ht="21.75">
      <c r="A379" s="87" t="s">
        <v>115</v>
      </c>
      <c r="B379" s="88"/>
      <c r="C379" s="89"/>
      <c r="D379" s="89"/>
      <c r="E379" s="89"/>
      <c r="F379" s="89"/>
      <c r="G379" s="89"/>
    </row>
    <row r="380" spans="1:7" ht="21.75">
      <c r="A380" s="107" t="s">
        <v>62</v>
      </c>
      <c r="B380" s="108">
        <v>24</v>
      </c>
      <c r="C380" s="109">
        <v>390539.12</v>
      </c>
      <c r="D380" s="109">
        <v>2386564.67</v>
      </c>
      <c r="E380" s="109">
        <v>390539.12</v>
      </c>
      <c r="F380" s="91">
        <v>2386564.67</v>
      </c>
      <c r="G380" s="79"/>
    </row>
    <row r="381" spans="1:7" ht="21.75">
      <c r="A381" s="77" t="s">
        <v>63</v>
      </c>
      <c r="B381" s="122">
        <v>28</v>
      </c>
      <c r="C381" s="109">
        <v>30150</v>
      </c>
      <c r="D381" s="109">
        <v>209550</v>
      </c>
      <c r="E381" s="109">
        <v>33650</v>
      </c>
      <c r="F381" s="91">
        <v>209550</v>
      </c>
      <c r="G381" s="79"/>
    </row>
    <row r="382" spans="1:7" ht="21.75">
      <c r="A382" s="77" t="s">
        <v>101</v>
      </c>
      <c r="B382" s="92">
        <v>226</v>
      </c>
      <c r="C382" s="83">
        <v>8940</v>
      </c>
      <c r="D382" s="83">
        <v>1676958.03</v>
      </c>
      <c r="E382" s="83">
        <v>8940</v>
      </c>
      <c r="F382" s="83">
        <v>1676958.03</v>
      </c>
      <c r="G382" s="83"/>
    </row>
    <row r="383" spans="1:7" ht="21.75">
      <c r="A383" s="110" t="s">
        <v>66</v>
      </c>
      <c r="B383" s="72">
        <f>SUM(B380:B382)</f>
        <v>278</v>
      </c>
      <c r="C383" s="94">
        <f>SUM(C379:C382)</f>
        <v>429629.12</v>
      </c>
      <c r="D383" s="94">
        <f>SUM(D379:D382)</f>
        <v>4273072.7</v>
      </c>
      <c r="E383" s="94">
        <f>SUM(E379:E382)</f>
        <v>433129.12</v>
      </c>
      <c r="F383" s="94">
        <f>SUM(F379:F382)</f>
        <v>4273072.7</v>
      </c>
      <c r="G383" s="94">
        <f>SUM(G380:G382)</f>
        <v>0</v>
      </c>
    </row>
    <row r="384" spans="1:7" ht="21.75">
      <c r="A384" s="110" t="s">
        <v>67</v>
      </c>
      <c r="B384" s="111">
        <f aca="true" t="shared" si="11" ref="B384:G384">SUM(B339+B369+B378+B383)</f>
        <v>7263</v>
      </c>
      <c r="C384" s="70">
        <f t="shared" si="11"/>
        <v>37132430.15</v>
      </c>
      <c r="D384" s="70">
        <f t="shared" si="11"/>
        <v>83669037.24000001</v>
      </c>
      <c r="E384" s="70">
        <f t="shared" si="11"/>
        <v>37234249.94</v>
      </c>
      <c r="F384" s="70">
        <f t="shared" si="11"/>
        <v>83916142.03</v>
      </c>
      <c r="G384" s="70">
        <f t="shared" si="11"/>
        <v>53584.490000000005</v>
      </c>
    </row>
    <row r="385" spans="1:7" ht="21.75">
      <c r="A385" s="110" t="s">
        <v>174</v>
      </c>
      <c r="B385" s="106"/>
      <c r="C385" s="86">
        <v>16162.77</v>
      </c>
      <c r="D385" s="86">
        <v>39481.63</v>
      </c>
      <c r="E385" s="86">
        <v>16162.77</v>
      </c>
      <c r="F385" s="86">
        <v>39481.63</v>
      </c>
      <c r="G385" s="86"/>
    </row>
    <row r="386" spans="1:7" ht="22.5" thickBot="1">
      <c r="A386" s="112" t="s">
        <v>69</v>
      </c>
      <c r="B386" s="113">
        <f>+B384</f>
        <v>7263</v>
      </c>
      <c r="C386" s="114">
        <f>C384-C385</f>
        <v>37116267.379999995</v>
      </c>
      <c r="D386" s="114">
        <f>D384-D385</f>
        <v>83629555.61000001</v>
      </c>
      <c r="E386" s="114">
        <f>+E384-E385</f>
        <v>37218087.169999994</v>
      </c>
      <c r="F386" s="114">
        <f>+F384-F385</f>
        <v>83876660.4</v>
      </c>
      <c r="G386" s="114">
        <f>+G384-G385</f>
        <v>53584.490000000005</v>
      </c>
    </row>
    <row r="387" spans="1:7" ht="22.5" thickTop="1">
      <c r="A387" s="95"/>
      <c r="B387" s="115"/>
      <c r="C387" s="97"/>
      <c r="D387" s="97"/>
      <c r="E387" s="97"/>
      <c r="F387" s="97"/>
      <c r="G387" s="97"/>
    </row>
    <row r="388" spans="1:7" ht="21.75">
      <c r="A388" s="95"/>
      <c r="B388" s="115"/>
      <c r="C388" s="97"/>
      <c r="D388" s="97"/>
      <c r="E388" s="97"/>
      <c r="F388" s="97"/>
      <c r="G388" s="97"/>
    </row>
    <row r="389" spans="1:7" ht="21.75">
      <c r="A389" s="95"/>
      <c r="B389" s="115"/>
      <c r="C389" s="97"/>
      <c r="D389" s="97" t="s">
        <v>12</v>
      </c>
      <c r="E389" s="97"/>
      <c r="F389" s="97"/>
      <c r="G389" s="97"/>
    </row>
    <row r="390" spans="1:7" ht="21.75">
      <c r="A390" s="64" t="s">
        <v>192</v>
      </c>
      <c r="B390" s="66"/>
      <c r="C390" s="67"/>
      <c r="D390" s="97" t="s">
        <v>13</v>
      </c>
      <c r="E390" s="97"/>
      <c r="F390" s="97"/>
      <c r="G390" s="97"/>
    </row>
    <row r="391" spans="1:7" ht="21.75">
      <c r="A391" s="64" t="s">
        <v>193</v>
      </c>
      <c r="B391" s="66"/>
      <c r="C391" s="67"/>
      <c r="D391" s="97" t="s">
        <v>11</v>
      </c>
      <c r="E391" s="97"/>
      <c r="F391" s="97"/>
      <c r="G391" s="97"/>
    </row>
    <row r="392" spans="1:7" ht="21.75">
      <c r="A392" s="64"/>
      <c r="B392" s="66"/>
      <c r="C392" s="67"/>
      <c r="D392" s="97" t="s">
        <v>10</v>
      </c>
      <c r="E392" s="97"/>
      <c r="F392" s="97"/>
      <c r="G392" s="97"/>
    </row>
    <row r="393" spans="1:7" ht="21.75">
      <c r="A393" s="64"/>
      <c r="B393" s="115"/>
      <c r="C393" s="97"/>
      <c r="D393" s="97"/>
      <c r="E393" s="97"/>
      <c r="F393" s="97"/>
      <c r="G393" s="97"/>
    </row>
    <row r="394" spans="1:7" ht="21">
      <c r="A394" s="14"/>
      <c r="B394" s="22"/>
      <c r="C394" s="15"/>
      <c r="D394" s="15"/>
      <c r="E394" s="15"/>
      <c r="F394" s="15"/>
      <c r="G394" s="15"/>
    </row>
    <row r="395" spans="1:7" ht="23.25">
      <c r="A395" s="145" t="s">
        <v>58</v>
      </c>
      <c r="B395" s="145"/>
      <c r="C395" s="145"/>
      <c r="D395" s="145"/>
      <c r="E395" s="145"/>
      <c r="F395" s="145"/>
      <c r="G395" s="145"/>
    </row>
    <row r="396" spans="1:7" ht="23.25">
      <c r="A396" s="145" t="s">
        <v>194</v>
      </c>
      <c r="B396" s="145"/>
      <c r="C396" s="145"/>
      <c r="D396" s="145"/>
      <c r="E396" s="145"/>
      <c r="F396" s="145"/>
      <c r="G396" s="145"/>
    </row>
    <row r="397" spans="1:7" ht="21">
      <c r="A397" s="3"/>
      <c r="B397" s="18"/>
      <c r="C397" s="4"/>
      <c r="D397" s="4"/>
      <c r="E397" s="4"/>
      <c r="F397" s="4"/>
      <c r="G397" s="4"/>
    </row>
    <row r="398" spans="1:7" ht="21.75">
      <c r="A398" s="68"/>
      <c r="B398" s="69" t="s">
        <v>78</v>
      </c>
      <c r="C398" s="146" t="s">
        <v>31</v>
      </c>
      <c r="D398" s="146"/>
      <c r="E398" s="146" t="s">
        <v>32</v>
      </c>
      <c r="F398" s="146"/>
      <c r="G398" s="71" t="s">
        <v>33</v>
      </c>
    </row>
    <row r="399" spans="1:7" ht="21.75">
      <c r="A399" s="72" t="s">
        <v>35</v>
      </c>
      <c r="B399" s="72" t="s">
        <v>79</v>
      </c>
      <c r="C399" s="73" t="s">
        <v>9</v>
      </c>
      <c r="D399" s="73" t="s">
        <v>36</v>
      </c>
      <c r="E399" s="73" t="s">
        <v>9</v>
      </c>
      <c r="F399" s="73" t="s">
        <v>36</v>
      </c>
      <c r="G399" s="73" t="s">
        <v>34</v>
      </c>
    </row>
    <row r="400" spans="1:7" ht="21.75">
      <c r="A400" s="74" t="s">
        <v>108</v>
      </c>
      <c r="B400" s="75"/>
      <c r="C400" s="76"/>
      <c r="D400" s="76"/>
      <c r="E400" s="76"/>
      <c r="F400" s="76"/>
      <c r="G400" s="76"/>
    </row>
    <row r="401" spans="1:7" ht="21.75">
      <c r="A401" s="77" t="s">
        <v>37</v>
      </c>
      <c r="B401" s="78">
        <v>459</v>
      </c>
      <c r="C401" s="79">
        <v>41776956.63</v>
      </c>
      <c r="D401" s="79">
        <v>104161053.84</v>
      </c>
      <c r="E401" s="79">
        <v>41851356.63</v>
      </c>
      <c r="F401" s="79">
        <v>104516643.12</v>
      </c>
      <c r="G401" s="79">
        <v>0</v>
      </c>
    </row>
    <row r="402" spans="1:7" ht="21.75">
      <c r="A402" s="77" t="s">
        <v>39</v>
      </c>
      <c r="B402" s="80">
        <v>689</v>
      </c>
      <c r="C402" s="79">
        <v>594934.59</v>
      </c>
      <c r="D402" s="79">
        <v>1384500.36</v>
      </c>
      <c r="E402" s="79">
        <v>593428.02</v>
      </c>
      <c r="F402" s="79">
        <v>1382869.3</v>
      </c>
      <c r="G402" s="79">
        <v>1631.06</v>
      </c>
    </row>
    <row r="403" spans="1:7" ht="21.75">
      <c r="A403" s="77" t="s">
        <v>41</v>
      </c>
      <c r="B403" s="78">
        <v>430</v>
      </c>
      <c r="C403" s="79">
        <v>3201338.4</v>
      </c>
      <c r="D403" s="79">
        <v>12703468.6</v>
      </c>
      <c r="E403" s="79">
        <v>3234198.4</v>
      </c>
      <c r="F403" s="79">
        <v>12702368.6</v>
      </c>
      <c r="G403" s="79">
        <v>1100</v>
      </c>
    </row>
    <row r="404" spans="1:7" ht="21.75">
      <c r="A404" s="110" t="s">
        <v>44</v>
      </c>
      <c r="B404" s="85">
        <f aca="true" t="shared" si="12" ref="B404:G404">SUM(B401:B403)</f>
        <v>1578</v>
      </c>
      <c r="C404" s="86">
        <f t="shared" si="12"/>
        <v>45573229.620000005</v>
      </c>
      <c r="D404" s="86">
        <f t="shared" si="12"/>
        <v>118249022.8</v>
      </c>
      <c r="E404" s="86">
        <f t="shared" si="12"/>
        <v>45678983.050000004</v>
      </c>
      <c r="F404" s="86">
        <f t="shared" si="12"/>
        <v>118601881.02</v>
      </c>
      <c r="G404" s="86">
        <f t="shared" si="12"/>
        <v>2731.06</v>
      </c>
    </row>
    <row r="405" spans="1:7" ht="21.75">
      <c r="A405" s="87" t="s">
        <v>109</v>
      </c>
      <c r="B405" s="88"/>
      <c r="C405" s="89"/>
      <c r="D405" s="89"/>
      <c r="E405" s="89"/>
      <c r="F405" s="89"/>
      <c r="G405" s="89"/>
    </row>
    <row r="406" spans="1:7" ht="21.75">
      <c r="A406" s="90" t="s">
        <v>81</v>
      </c>
      <c r="B406" s="78"/>
      <c r="C406" s="79"/>
      <c r="D406" s="79"/>
      <c r="E406" s="79"/>
      <c r="F406" s="79"/>
      <c r="G406" s="79"/>
    </row>
    <row r="407" spans="1:7" ht="21.75">
      <c r="A407" s="77" t="s">
        <v>110</v>
      </c>
      <c r="B407" s="78"/>
      <c r="C407" s="79"/>
      <c r="D407" s="79"/>
      <c r="E407" s="79"/>
      <c r="F407" s="79"/>
      <c r="G407" s="79"/>
    </row>
    <row r="408" spans="1:7" ht="21.75">
      <c r="A408" s="77" t="s">
        <v>45</v>
      </c>
      <c r="B408" s="80">
        <v>1295</v>
      </c>
      <c r="C408" s="79">
        <v>512170</v>
      </c>
      <c r="D408" s="79">
        <v>3748260</v>
      </c>
      <c r="E408" s="79">
        <v>512170</v>
      </c>
      <c r="F408" s="79">
        <v>3748260</v>
      </c>
      <c r="G408" s="79"/>
    </row>
    <row r="409" spans="1:7" ht="21.75">
      <c r="A409" s="77" t="s">
        <v>46</v>
      </c>
      <c r="B409" s="78">
        <v>133</v>
      </c>
      <c r="C409" s="79">
        <v>41250</v>
      </c>
      <c r="D409" s="79">
        <v>288250</v>
      </c>
      <c r="E409" s="79">
        <v>41250</v>
      </c>
      <c r="F409" s="79">
        <v>288250</v>
      </c>
      <c r="G409" s="79"/>
    </row>
    <row r="410" spans="1:7" ht="21.75">
      <c r="A410" s="77" t="s">
        <v>99</v>
      </c>
      <c r="B410" s="78"/>
      <c r="C410" s="79"/>
      <c r="D410" s="79"/>
      <c r="E410" s="79"/>
      <c r="F410" s="79"/>
      <c r="G410" s="79"/>
    </row>
    <row r="411" spans="1:7" ht="21.75">
      <c r="A411" s="77" t="s">
        <v>100</v>
      </c>
      <c r="B411" s="78">
        <v>2</v>
      </c>
      <c r="C411" s="79">
        <v>21000</v>
      </c>
      <c r="D411" s="79">
        <v>228000</v>
      </c>
      <c r="E411" s="79">
        <v>21000</v>
      </c>
      <c r="F411" s="79">
        <v>228000</v>
      </c>
      <c r="G411" s="79"/>
    </row>
    <row r="412" spans="1:7" ht="21.75">
      <c r="A412" s="77" t="s">
        <v>107</v>
      </c>
      <c r="B412" s="78">
        <v>8</v>
      </c>
      <c r="C412" s="79">
        <v>1608</v>
      </c>
      <c r="D412" s="79">
        <v>118092.75</v>
      </c>
      <c r="E412" s="79">
        <v>1608</v>
      </c>
      <c r="F412" s="79">
        <v>118092.75</v>
      </c>
      <c r="G412" s="79"/>
    </row>
    <row r="413" spans="1:7" ht="21.75">
      <c r="A413" s="77" t="s">
        <v>48</v>
      </c>
      <c r="B413" s="78"/>
      <c r="C413" s="79"/>
      <c r="D413" s="79"/>
      <c r="E413" s="79"/>
      <c r="F413" s="79"/>
      <c r="G413" s="79"/>
    </row>
    <row r="414" spans="1:7" ht="21.75">
      <c r="A414" s="77" t="s">
        <v>49</v>
      </c>
      <c r="B414" s="80">
        <v>1241</v>
      </c>
      <c r="C414" s="79">
        <v>32470</v>
      </c>
      <c r="D414" s="79">
        <v>228210</v>
      </c>
      <c r="E414" s="79">
        <v>32470</v>
      </c>
      <c r="F414" s="79">
        <v>228210</v>
      </c>
      <c r="G414" s="79"/>
    </row>
    <row r="415" spans="1:7" ht="21.75">
      <c r="A415" s="77" t="s">
        <v>116</v>
      </c>
      <c r="B415" s="78">
        <v>17</v>
      </c>
      <c r="C415" s="79">
        <v>680</v>
      </c>
      <c r="D415" s="79">
        <v>6240</v>
      </c>
      <c r="E415" s="79">
        <v>680</v>
      </c>
      <c r="F415" s="79">
        <v>6240</v>
      </c>
      <c r="G415" s="79"/>
    </row>
    <row r="416" spans="1:7" ht="21.75">
      <c r="A416" s="77" t="s">
        <v>111</v>
      </c>
      <c r="B416" s="78"/>
      <c r="C416" s="79"/>
      <c r="D416" s="79"/>
      <c r="E416" s="79"/>
      <c r="F416" s="79"/>
      <c r="G416" s="79"/>
    </row>
    <row r="417" spans="1:7" ht="21.75">
      <c r="A417" s="77" t="s">
        <v>50</v>
      </c>
      <c r="B417" s="78"/>
      <c r="C417" s="79"/>
      <c r="D417" s="79"/>
      <c r="E417" s="79"/>
      <c r="F417" s="79"/>
      <c r="G417" s="79"/>
    </row>
    <row r="418" spans="1:7" ht="21.75">
      <c r="A418" s="77" t="s">
        <v>51</v>
      </c>
      <c r="B418" s="78">
        <v>14</v>
      </c>
      <c r="C418" s="79">
        <v>32825</v>
      </c>
      <c r="D418" s="79">
        <v>784772</v>
      </c>
      <c r="E418" s="79">
        <v>30825</v>
      </c>
      <c r="F418" s="79">
        <v>782772</v>
      </c>
      <c r="G418" s="79">
        <v>2000</v>
      </c>
    </row>
    <row r="419" spans="1:7" ht="21.75">
      <c r="A419" s="77" t="s">
        <v>52</v>
      </c>
      <c r="B419" s="78"/>
      <c r="C419" s="79"/>
      <c r="D419" s="79"/>
      <c r="E419" s="79"/>
      <c r="F419" s="79"/>
      <c r="G419" s="79"/>
    </row>
    <row r="420" spans="1:7" ht="21.75">
      <c r="A420" s="77" t="s">
        <v>53</v>
      </c>
      <c r="B420" s="78">
        <v>6</v>
      </c>
      <c r="C420" s="79">
        <v>14500</v>
      </c>
      <c r="D420" s="79">
        <v>99220</v>
      </c>
      <c r="E420" s="79">
        <v>14500</v>
      </c>
      <c r="F420" s="79">
        <v>99220</v>
      </c>
      <c r="G420" s="79"/>
    </row>
    <row r="421" spans="1:7" ht="21.75">
      <c r="A421" s="77" t="s">
        <v>91</v>
      </c>
      <c r="B421" s="78"/>
      <c r="C421" s="79"/>
      <c r="D421" s="79"/>
      <c r="E421" s="79"/>
      <c r="F421" s="79"/>
      <c r="G421" s="79"/>
    </row>
    <row r="422" spans="1:7" ht="21.75">
      <c r="A422" s="77" t="s">
        <v>92</v>
      </c>
      <c r="B422" s="78">
        <v>3</v>
      </c>
      <c r="C422" s="79">
        <v>870</v>
      </c>
      <c r="D422" s="79">
        <v>57540</v>
      </c>
      <c r="E422" s="79">
        <v>870</v>
      </c>
      <c r="F422" s="79">
        <v>57540</v>
      </c>
      <c r="G422" s="79"/>
    </row>
    <row r="423" spans="1:7" ht="21.75">
      <c r="A423" s="77" t="s">
        <v>54</v>
      </c>
      <c r="B423" s="78">
        <v>9</v>
      </c>
      <c r="C423" s="79">
        <v>90</v>
      </c>
      <c r="D423" s="79">
        <v>1970</v>
      </c>
      <c r="E423" s="79">
        <v>90</v>
      </c>
      <c r="F423" s="79">
        <v>1970</v>
      </c>
      <c r="G423" s="79"/>
    </row>
    <row r="424" spans="1:7" ht="21.75">
      <c r="A424" s="77" t="s">
        <v>86</v>
      </c>
      <c r="B424" s="78">
        <v>18</v>
      </c>
      <c r="C424" s="91">
        <v>1800</v>
      </c>
      <c r="D424" s="79">
        <v>84900</v>
      </c>
      <c r="E424" s="91">
        <v>1400</v>
      </c>
      <c r="F424" s="79">
        <v>84500</v>
      </c>
      <c r="G424" s="79">
        <v>400</v>
      </c>
    </row>
    <row r="425" spans="1:7" ht="21.75">
      <c r="A425" s="77" t="s">
        <v>87</v>
      </c>
      <c r="B425" s="78"/>
      <c r="C425" s="91">
        <v>0</v>
      </c>
      <c r="D425" s="79">
        <v>16000</v>
      </c>
      <c r="E425" s="91">
        <v>0</v>
      </c>
      <c r="F425" s="79">
        <v>16000</v>
      </c>
      <c r="G425" s="79"/>
    </row>
    <row r="426" spans="1:7" ht="21.75">
      <c r="A426" s="77" t="s">
        <v>88</v>
      </c>
      <c r="B426" s="78"/>
      <c r="C426" s="79">
        <v>0</v>
      </c>
      <c r="D426" s="79">
        <v>13500</v>
      </c>
      <c r="E426" s="79">
        <v>0</v>
      </c>
      <c r="F426" s="79">
        <v>13500</v>
      </c>
      <c r="G426" s="79"/>
    </row>
    <row r="427" spans="1:7" ht="21.75">
      <c r="A427" s="77" t="s">
        <v>112</v>
      </c>
      <c r="B427" s="78"/>
      <c r="C427" s="79"/>
      <c r="D427" s="79"/>
      <c r="E427" s="79"/>
      <c r="F427" s="79"/>
      <c r="G427" s="79"/>
    </row>
    <row r="428" spans="1:7" ht="21.75">
      <c r="A428" s="77" t="s">
        <v>55</v>
      </c>
      <c r="B428" s="78">
        <v>690</v>
      </c>
      <c r="C428" s="79">
        <v>154486</v>
      </c>
      <c r="D428" s="79">
        <v>1099937</v>
      </c>
      <c r="E428" s="79">
        <v>154406</v>
      </c>
      <c r="F428" s="79">
        <v>1099857</v>
      </c>
      <c r="G428" s="79">
        <v>80</v>
      </c>
    </row>
    <row r="429" spans="1:7" ht="21.75">
      <c r="A429" s="77" t="s">
        <v>113</v>
      </c>
      <c r="B429" s="78"/>
      <c r="C429" s="79"/>
      <c r="D429" s="79"/>
      <c r="E429" s="79"/>
      <c r="F429" s="79"/>
      <c r="G429" s="79"/>
    </row>
    <row r="430" spans="1:7" ht="21.75">
      <c r="A430" s="77" t="s">
        <v>56</v>
      </c>
      <c r="B430" s="80">
        <v>581</v>
      </c>
      <c r="C430" s="79">
        <v>12120</v>
      </c>
      <c r="D430" s="79">
        <v>99895</v>
      </c>
      <c r="E430" s="79">
        <v>12120</v>
      </c>
      <c r="F430" s="79">
        <v>99895</v>
      </c>
      <c r="G430" s="79"/>
    </row>
    <row r="431" spans="1:7" ht="21.75">
      <c r="A431" s="77" t="s">
        <v>195</v>
      </c>
      <c r="B431" s="80">
        <v>1</v>
      </c>
      <c r="C431" s="79">
        <v>3100</v>
      </c>
      <c r="D431" s="79">
        <v>3100</v>
      </c>
      <c r="E431" s="79">
        <v>3100</v>
      </c>
      <c r="F431" s="79">
        <v>3100</v>
      </c>
      <c r="G431" s="79"/>
    </row>
    <row r="432" spans="1:7" ht="21.75">
      <c r="A432" s="77" t="s">
        <v>196</v>
      </c>
      <c r="B432" s="78"/>
      <c r="C432" s="91">
        <v>0</v>
      </c>
      <c r="D432" s="91">
        <v>40776</v>
      </c>
      <c r="E432" s="91">
        <v>0</v>
      </c>
      <c r="F432" s="91">
        <v>40776</v>
      </c>
      <c r="G432" s="79"/>
    </row>
    <row r="433" spans="1:7" ht="21.75">
      <c r="A433" s="77" t="s">
        <v>198</v>
      </c>
      <c r="B433" s="78"/>
      <c r="C433" s="79">
        <v>0</v>
      </c>
      <c r="D433" s="79">
        <v>52024</v>
      </c>
      <c r="E433" s="79">
        <v>0</v>
      </c>
      <c r="F433" s="79">
        <v>52024</v>
      </c>
      <c r="G433" s="79"/>
    </row>
    <row r="434" spans="1:7" ht="21.75">
      <c r="A434" s="77" t="s">
        <v>197</v>
      </c>
      <c r="B434" s="72">
        <v>10</v>
      </c>
      <c r="C434" s="94">
        <v>17600</v>
      </c>
      <c r="D434" s="94">
        <v>66500</v>
      </c>
      <c r="E434" s="94">
        <v>17600</v>
      </c>
      <c r="F434" s="94">
        <v>66500</v>
      </c>
      <c r="G434" s="94"/>
    </row>
    <row r="435" spans="1:7" ht="21.75">
      <c r="A435" s="54" t="s">
        <v>90</v>
      </c>
      <c r="B435" s="93">
        <f aca="true" t="shared" si="13" ref="B435:G435">SUM(B408:B434)</f>
        <v>4028</v>
      </c>
      <c r="C435" s="73">
        <f t="shared" si="13"/>
        <v>846569</v>
      </c>
      <c r="D435" s="73">
        <f t="shared" si="13"/>
        <v>7037186.75</v>
      </c>
      <c r="E435" s="94">
        <f t="shared" si="13"/>
        <v>844089</v>
      </c>
      <c r="F435" s="94">
        <f t="shared" si="13"/>
        <v>7034706.75</v>
      </c>
      <c r="G435" s="86">
        <f t="shared" si="13"/>
        <v>2480</v>
      </c>
    </row>
    <row r="436" spans="1:7" ht="21.75">
      <c r="A436" s="147" t="s">
        <v>70</v>
      </c>
      <c r="B436" s="147"/>
      <c r="C436" s="147"/>
      <c r="D436" s="147"/>
      <c r="E436" s="147"/>
      <c r="F436" s="147"/>
      <c r="G436" s="147"/>
    </row>
    <row r="437" spans="1:7" ht="21.75">
      <c r="A437" s="98"/>
      <c r="B437" s="99"/>
      <c r="C437" s="100"/>
      <c r="D437" s="100"/>
      <c r="E437" s="100"/>
      <c r="F437" s="100"/>
      <c r="G437" s="101"/>
    </row>
    <row r="438" spans="1:7" ht="21.75">
      <c r="A438" s="68"/>
      <c r="B438" s="69" t="s">
        <v>78</v>
      </c>
      <c r="C438" s="146" t="s">
        <v>31</v>
      </c>
      <c r="D438" s="146"/>
      <c r="E438" s="146" t="s">
        <v>32</v>
      </c>
      <c r="F438" s="146"/>
      <c r="G438" s="102" t="s">
        <v>33</v>
      </c>
    </row>
    <row r="439" spans="1:7" ht="21.75">
      <c r="A439" s="72" t="s">
        <v>35</v>
      </c>
      <c r="B439" s="72" t="s">
        <v>79</v>
      </c>
      <c r="C439" s="73" t="s">
        <v>9</v>
      </c>
      <c r="D439" s="73" t="s">
        <v>36</v>
      </c>
      <c r="E439" s="73" t="s">
        <v>9</v>
      </c>
      <c r="F439" s="73" t="s">
        <v>36</v>
      </c>
      <c r="G439" s="73" t="s">
        <v>34</v>
      </c>
    </row>
    <row r="440" spans="1:7" ht="21.75">
      <c r="A440" s="74" t="s">
        <v>114</v>
      </c>
      <c r="B440" s="75"/>
      <c r="C440" s="76"/>
      <c r="D440" s="76"/>
      <c r="E440" s="76"/>
      <c r="F440" s="76"/>
      <c r="G440" s="76"/>
    </row>
    <row r="441" spans="1:7" ht="21.75">
      <c r="A441" s="77" t="s">
        <v>82</v>
      </c>
      <c r="B441" s="78">
        <v>5</v>
      </c>
      <c r="C441" s="79">
        <v>56950</v>
      </c>
      <c r="D441" s="79">
        <v>398650</v>
      </c>
      <c r="E441" s="79">
        <v>56950</v>
      </c>
      <c r="F441" s="79">
        <v>398650</v>
      </c>
      <c r="G441" s="79"/>
    </row>
    <row r="442" spans="1:7" ht="21.75">
      <c r="A442" s="77" t="s">
        <v>59</v>
      </c>
      <c r="B442" s="78"/>
      <c r="C442" s="91"/>
      <c r="D442" s="91"/>
      <c r="E442" s="91"/>
      <c r="F442" s="91"/>
      <c r="G442" s="79"/>
    </row>
    <row r="443" spans="1:7" ht="21.75">
      <c r="A443" s="87" t="s">
        <v>60</v>
      </c>
      <c r="B443" s="88"/>
      <c r="C443" s="89">
        <v>0</v>
      </c>
      <c r="D443" s="89">
        <v>187853.61</v>
      </c>
      <c r="E443" s="89">
        <v>0</v>
      </c>
      <c r="F443" s="89">
        <v>187853.61</v>
      </c>
      <c r="G443" s="89"/>
    </row>
    <row r="444" spans="1:7" ht="21.75">
      <c r="A444" s="110" t="s">
        <v>61</v>
      </c>
      <c r="B444" s="106">
        <f>SUM(B436:B443)</f>
        <v>5</v>
      </c>
      <c r="C444" s="86">
        <f>SUM(C441:C443)</f>
        <v>56950</v>
      </c>
      <c r="D444" s="86">
        <f>SUM(D441:D443)</f>
        <v>586503.61</v>
      </c>
      <c r="E444" s="86">
        <f>SUM(E441:E443)</f>
        <v>56950</v>
      </c>
      <c r="F444" s="86">
        <f>SUM(F441:F443)</f>
        <v>586503.61</v>
      </c>
      <c r="G444" s="86"/>
    </row>
    <row r="445" spans="1:7" ht="21.75">
      <c r="A445" s="87" t="s">
        <v>115</v>
      </c>
      <c r="B445" s="88"/>
      <c r="C445" s="89"/>
      <c r="D445" s="89"/>
      <c r="E445" s="89"/>
      <c r="F445" s="89"/>
      <c r="G445" s="89"/>
    </row>
    <row r="446" spans="1:7" ht="21.75">
      <c r="A446" s="107" t="s">
        <v>62</v>
      </c>
      <c r="B446" s="108">
        <v>28</v>
      </c>
      <c r="C446" s="109">
        <v>165380</v>
      </c>
      <c r="D446" s="109">
        <v>2551944.67</v>
      </c>
      <c r="E446" s="109">
        <v>165380</v>
      </c>
      <c r="F446" s="91">
        <v>2551944.67</v>
      </c>
      <c r="G446" s="79"/>
    </row>
    <row r="447" spans="1:7" ht="21.75">
      <c r="A447" s="77" t="s">
        <v>63</v>
      </c>
      <c r="B447" s="122"/>
      <c r="C447" s="109">
        <v>0</v>
      </c>
      <c r="D447" s="109">
        <v>209550</v>
      </c>
      <c r="E447" s="109">
        <v>0</v>
      </c>
      <c r="F447" s="91">
        <v>209550</v>
      </c>
      <c r="G447" s="79"/>
    </row>
    <row r="448" spans="1:7" ht="21.75">
      <c r="A448" s="77" t="s">
        <v>101</v>
      </c>
      <c r="B448" s="92">
        <v>158</v>
      </c>
      <c r="C448" s="83">
        <v>3980</v>
      </c>
      <c r="D448" s="83">
        <v>1680938.03</v>
      </c>
      <c r="E448" s="83">
        <v>3980</v>
      </c>
      <c r="F448" s="83">
        <v>1680938.03</v>
      </c>
      <c r="G448" s="83"/>
    </row>
    <row r="449" spans="1:7" ht="21.75">
      <c r="A449" s="110" t="s">
        <v>66</v>
      </c>
      <c r="B449" s="72">
        <f>SUM(B446:B448)</f>
        <v>186</v>
      </c>
      <c r="C449" s="94">
        <f>SUM(C445:C448)</f>
        <v>169360</v>
      </c>
      <c r="D449" s="94">
        <f>SUM(D445:D448)</f>
        <v>4442432.7</v>
      </c>
      <c r="E449" s="94">
        <f>SUM(E445:E448)</f>
        <v>169360</v>
      </c>
      <c r="F449" s="94">
        <f>SUM(F445:F448)</f>
        <v>4442432.7</v>
      </c>
      <c r="G449" s="94">
        <f>SUM(G446:G448)</f>
        <v>0</v>
      </c>
    </row>
    <row r="450" spans="1:7" ht="21.75">
      <c r="A450" s="110" t="s">
        <v>67</v>
      </c>
      <c r="B450" s="111">
        <f aca="true" t="shared" si="14" ref="B450:G450">SUM(B404+B435+B444+B449)</f>
        <v>5797</v>
      </c>
      <c r="C450" s="70">
        <f t="shared" si="14"/>
        <v>46646108.620000005</v>
      </c>
      <c r="D450" s="70">
        <f t="shared" si="14"/>
        <v>130315145.86</v>
      </c>
      <c r="E450" s="70">
        <f t="shared" si="14"/>
        <v>46749382.050000004</v>
      </c>
      <c r="F450" s="70">
        <f t="shared" si="14"/>
        <v>130665524.08</v>
      </c>
      <c r="G450" s="70">
        <f t="shared" si="14"/>
        <v>5211.0599999999995</v>
      </c>
    </row>
    <row r="451" spans="1:7" ht="21.75">
      <c r="A451" s="110" t="s">
        <v>174</v>
      </c>
      <c r="B451" s="106"/>
      <c r="C451" s="86">
        <v>29747.96</v>
      </c>
      <c r="D451" s="86">
        <v>69229.59</v>
      </c>
      <c r="E451" s="86">
        <v>29747.96</v>
      </c>
      <c r="F451" s="86">
        <v>69229.59</v>
      </c>
      <c r="G451" s="86"/>
    </row>
    <row r="452" spans="1:7" ht="22.5" thickBot="1">
      <c r="A452" s="112" t="s">
        <v>69</v>
      </c>
      <c r="B452" s="113">
        <f>+B450</f>
        <v>5797</v>
      </c>
      <c r="C452" s="114">
        <f>C450-C451</f>
        <v>46616360.660000004</v>
      </c>
      <c r="D452" s="114">
        <f>D450-D451</f>
        <v>130245916.27</v>
      </c>
      <c r="E452" s="114">
        <f>+E450-E451</f>
        <v>46719634.09</v>
      </c>
      <c r="F452" s="114">
        <f>+F450-F451</f>
        <v>130596294.49</v>
      </c>
      <c r="G452" s="114">
        <f>+G450-G451</f>
        <v>5211.0599999999995</v>
      </c>
    </row>
    <row r="453" spans="1:7" ht="22.5" thickTop="1">
      <c r="A453" s="95"/>
      <c r="B453" s="115"/>
      <c r="C453" s="97"/>
      <c r="D453" s="97"/>
      <c r="E453" s="97"/>
      <c r="F453" s="97"/>
      <c r="G453" s="97"/>
    </row>
    <row r="454" spans="1:7" ht="21.75">
      <c r="A454" s="95"/>
      <c r="B454" s="115"/>
      <c r="C454" s="97"/>
      <c r="D454" s="97"/>
      <c r="E454" s="97"/>
      <c r="F454" s="97"/>
      <c r="G454" s="97"/>
    </row>
    <row r="455" spans="1:7" ht="21.75">
      <c r="A455" s="95"/>
      <c r="B455" s="115"/>
      <c r="C455" s="97"/>
      <c r="D455" s="97" t="s">
        <v>12</v>
      </c>
      <c r="E455" s="97"/>
      <c r="F455" s="97"/>
      <c r="G455" s="97"/>
    </row>
    <row r="456" spans="1:7" ht="21.75">
      <c r="A456" s="64" t="s">
        <v>199</v>
      </c>
      <c r="B456" s="66"/>
      <c r="C456" s="67"/>
      <c r="D456" s="97" t="s">
        <v>13</v>
      </c>
      <c r="E456" s="97"/>
      <c r="F456" s="97"/>
      <c r="G456" s="97"/>
    </row>
    <row r="457" spans="1:7" ht="21.75">
      <c r="A457" s="64" t="s">
        <v>200</v>
      </c>
      <c r="B457" s="66"/>
      <c r="C457" s="67"/>
      <c r="D457" s="97" t="s">
        <v>11</v>
      </c>
      <c r="E457" s="97"/>
      <c r="F457" s="97"/>
      <c r="G457" s="97"/>
    </row>
    <row r="458" spans="1:7" ht="21.75">
      <c r="A458" s="64"/>
      <c r="B458" s="66"/>
      <c r="C458" s="67"/>
      <c r="D458" s="97" t="s">
        <v>10</v>
      </c>
      <c r="E458" s="97"/>
      <c r="F458" s="97"/>
      <c r="G458" s="97"/>
    </row>
    <row r="459" spans="1:7" ht="21.75">
      <c r="A459" s="64"/>
      <c r="B459" s="115"/>
      <c r="C459" s="97"/>
      <c r="D459" s="97"/>
      <c r="E459" s="97"/>
      <c r="F459" s="97"/>
      <c r="G459" s="97"/>
    </row>
    <row r="460" spans="1:7" ht="21.75">
      <c r="A460" s="123"/>
      <c r="B460" s="115"/>
      <c r="C460" s="97"/>
      <c r="D460" s="97"/>
      <c r="E460" s="97"/>
      <c r="F460" s="97"/>
      <c r="G460" s="97"/>
    </row>
    <row r="461" spans="1:7" ht="23.25">
      <c r="A461" s="145" t="s">
        <v>58</v>
      </c>
      <c r="B461" s="145"/>
      <c r="C461" s="145"/>
      <c r="D461" s="145"/>
      <c r="E461" s="145"/>
      <c r="F461" s="145"/>
      <c r="G461" s="145"/>
    </row>
    <row r="462" spans="1:7" ht="23.25">
      <c r="A462" s="145" t="s">
        <v>201</v>
      </c>
      <c r="B462" s="145"/>
      <c r="C462" s="145"/>
      <c r="D462" s="145"/>
      <c r="E462" s="145"/>
      <c r="F462" s="145"/>
      <c r="G462" s="145"/>
    </row>
    <row r="463" spans="1:7" ht="21">
      <c r="A463" s="3"/>
      <c r="B463" s="18"/>
      <c r="C463" s="4"/>
      <c r="D463" s="4"/>
      <c r="E463" s="4"/>
      <c r="F463" s="4"/>
      <c r="G463" s="4"/>
    </row>
    <row r="464" spans="1:7" ht="21.75">
      <c r="A464" s="68"/>
      <c r="B464" s="69" t="s">
        <v>78</v>
      </c>
      <c r="C464" s="146" t="s">
        <v>31</v>
      </c>
      <c r="D464" s="146"/>
      <c r="E464" s="146" t="s">
        <v>32</v>
      </c>
      <c r="F464" s="146"/>
      <c r="G464" s="71" t="s">
        <v>33</v>
      </c>
    </row>
    <row r="465" spans="1:7" ht="21.75">
      <c r="A465" s="72" t="s">
        <v>35</v>
      </c>
      <c r="B465" s="72" t="s">
        <v>79</v>
      </c>
      <c r="C465" s="73" t="s">
        <v>9</v>
      </c>
      <c r="D465" s="73" t="s">
        <v>36</v>
      </c>
      <c r="E465" s="73" t="s">
        <v>9</v>
      </c>
      <c r="F465" s="73" t="s">
        <v>36</v>
      </c>
      <c r="G465" s="73" t="s">
        <v>34</v>
      </c>
    </row>
    <row r="466" spans="1:7" ht="21.75">
      <c r="A466" s="74" t="s">
        <v>108</v>
      </c>
      <c r="B466" s="75"/>
      <c r="C466" s="76"/>
      <c r="D466" s="76"/>
      <c r="E466" s="76"/>
      <c r="F466" s="76"/>
      <c r="G466" s="76"/>
    </row>
    <row r="467" spans="1:7" ht="21.75">
      <c r="A467" s="77" t="s">
        <v>37</v>
      </c>
      <c r="B467" s="78">
        <v>384</v>
      </c>
      <c r="C467" s="79">
        <v>22415381.04</v>
      </c>
      <c r="D467" s="79">
        <v>126576434.88</v>
      </c>
      <c r="E467" s="79">
        <v>22471106.04</v>
      </c>
      <c r="F467" s="79">
        <v>126987749.16</v>
      </c>
      <c r="G467" s="79">
        <v>0</v>
      </c>
    </row>
    <row r="468" spans="1:7" ht="21.75">
      <c r="A468" s="77" t="s">
        <v>39</v>
      </c>
      <c r="B468" s="80">
        <v>342</v>
      </c>
      <c r="C468" s="79">
        <v>156094.72</v>
      </c>
      <c r="D468" s="79">
        <v>1540595.08</v>
      </c>
      <c r="E468" s="79">
        <v>157642.59</v>
      </c>
      <c r="F468" s="79">
        <v>1540511.89</v>
      </c>
      <c r="G468" s="79">
        <v>83.19</v>
      </c>
    </row>
    <row r="469" spans="1:7" ht="21.75">
      <c r="A469" s="77" t="s">
        <v>41</v>
      </c>
      <c r="B469" s="78">
        <v>176</v>
      </c>
      <c r="C469" s="79">
        <v>520949.1</v>
      </c>
      <c r="D469" s="79">
        <v>13224417.7</v>
      </c>
      <c r="E469" s="79">
        <v>522049.1</v>
      </c>
      <c r="F469" s="79">
        <v>13224417.7</v>
      </c>
      <c r="G469" s="79">
        <v>0</v>
      </c>
    </row>
    <row r="470" spans="1:7" ht="21.75">
      <c r="A470" s="110" t="s">
        <v>44</v>
      </c>
      <c r="B470" s="85">
        <f aca="true" t="shared" si="15" ref="B470:G470">SUM(B467:B469)</f>
        <v>902</v>
      </c>
      <c r="C470" s="86">
        <f t="shared" si="15"/>
        <v>23092424.86</v>
      </c>
      <c r="D470" s="86">
        <f t="shared" si="15"/>
        <v>141341447.66</v>
      </c>
      <c r="E470" s="86">
        <f t="shared" si="15"/>
        <v>23150797.73</v>
      </c>
      <c r="F470" s="86">
        <f t="shared" si="15"/>
        <v>141752678.75</v>
      </c>
      <c r="G470" s="86">
        <f t="shared" si="15"/>
        <v>83.19</v>
      </c>
    </row>
    <row r="471" spans="1:7" ht="21.75">
      <c r="A471" s="87" t="s">
        <v>109</v>
      </c>
      <c r="B471" s="88"/>
      <c r="C471" s="89"/>
      <c r="D471" s="89"/>
      <c r="E471" s="89"/>
      <c r="F471" s="89"/>
      <c r="G471" s="89"/>
    </row>
    <row r="472" spans="1:7" ht="21.75">
      <c r="A472" s="90" t="s">
        <v>81</v>
      </c>
      <c r="B472" s="78"/>
      <c r="C472" s="79"/>
      <c r="D472" s="79"/>
      <c r="E472" s="79"/>
      <c r="F472" s="79"/>
      <c r="G472" s="79"/>
    </row>
    <row r="473" spans="1:7" ht="21.75">
      <c r="A473" s="77" t="s">
        <v>110</v>
      </c>
      <c r="B473" s="78"/>
      <c r="C473" s="79"/>
      <c r="D473" s="79"/>
      <c r="E473" s="79"/>
      <c r="F473" s="79"/>
      <c r="G473" s="79"/>
    </row>
    <row r="474" spans="1:7" ht="21.75">
      <c r="A474" s="77" t="s">
        <v>45</v>
      </c>
      <c r="B474" s="80">
        <v>1829</v>
      </c>
      <c r="C474" s="79">
        <v>555120</v>
      </c>
      <c r="D474" s="79">
        <v>4303380</v>
      </c>
      <c r="E474" s="79">
        <v>555120</v>
      </c>
      <c r="F474" s="79">
        <v>4303380</v>
      </c>
      <c r="G474" s="79"/>
    </row>
    <row r="475" spans="1:7" ht="21.75">
      <c r="A475" s="77" t="s">
        <v>46</v>
      </c>
      <c r="B475" s="78">
        <v>131</v>
      </c>
      <c r="C475" s="79">
        <v>38500</v>
      </c>
      <c r="D475" s="79">
        <v>326750</v>
      </c>
      <c r="E475" s="79">
        <v>38500</v>
      </c>
      <c r="F475" s="79">
        <v>326750</v>
      </c>
      <c r="G475" s="79"/>
    </row>
    <row r="476" spans="1:7" ht="21.75">
      <c r="A476" s="77" t="s">
        <v>99</v>
      </c>
      <c r="B476" s="78"/>
      <c r="C476" s="79"/>
      <c r="D476" s="79"/>
      <c r="E476" s="79"/>
      <c r="F476" s="79"/>
      <c r="G476" s="79"/>
    </row>
    <row r="477" spans="1:7" ht="21.75">
      <c r="A477" s="77" t="s">
        <v>100</v>
      </c>
      <c r="B477" s="78">
        <v>1</v>
      </c>
      <c r="C477" s="79">
        <v>3000</v>
      </c>
      <c r="D477" s="79">
        <v>231000</v>
      </c>
      <c r="E477" s="79">
        <v>3000</v>
      </c>
      <c r="F477" s="79">
        <v>231000</v>
      </c>
      <c r="G477" s="79"/>
    </row>
    <row r="478" spans="1:7" ht="21.75">
      <c r="A478" s="77" t="s">
        <v>107</v>
      </c>
      <c r="B478" s="78">
        <v>6</v>
      </c>
      <c r="C478" s="79">
        <v>8585</v>
      </c>
      <c r="D478" s="79">
        <v>126677.75</v>
      </c>
      <c r="E478" s="79">
        <v>8585</v>
      </c>
      <c r="F478" s="79">
        <v>126677.75</v>
      </c>
      <c r="G478" s="79"/>
    </row>
    <row r="479" spans="1:7" ht="21.75">
      <c r="A479" s="77" t="s">
        <v>48</v>
      </c>
      <c r="B479" s="78"/>
      <c r="C479" s="79"/>
      <c r="D479" s="79"/>
      <c r="E479" s="79"/>
      <c r="F479" s="79"/>
      <c r="G479" s="79"/>
    </row>
    <row r="480" spans="1:7" ht="21.75">
      <c r="A480" s="77" t="s">
        <v>49</v>
      </c>
      <c r="B480" s="80">
        <v>1385</v>
      </c>
      <c r="C480" s="79">
        <v>36380</v>
      </c>
      <c r="D480" s="79">
        <v>264590</v>
      </c>
      <c r="E480" s="79">
        <v>36380</v>
      </c>
      <c r="F480" s="79">
        <v>264590</v>
      </c>
      <c r="G480" s="79"/>
    </row>
    <row r="481" spans="1:7" ht="21.75">
      <c r="A481" s="77" t="s">
        <v>116</v>
      </c>
      <c r="B481" s="78">
        <v>22</v>
      </c>
      <c r="C481" s="79">
        <v>950</v>
      </c>
      <c r="D481" s="79">
        <v>7190</v>
      </c>
      <c r="E481" s="79">
        <v>950</v>
      </c>
      <c r="F481" s="79">
        <v>7190</v>
      </c>
      <c r="G481" s="79"/>
    </row>
    <row r="482" spans="1:7" ht="21.75">
      <c r="A482" s="77" t="s">
        <v>111</v>
      </c>
      <c r="B482" s="78"/>
      <c r="C482" s="79"/>
      <c r="D482" s="79"/>
      <c r="E482" s="79"/>
      <c r="F482" s="79"/>
      <c r="G482" s="79"/>
    </row>
    <row r="483" spans="1:7" ht="21.75">
      <c r="A483" s="77" t="s">
        <v>50</v>
      </c>
      <c r="B483" s="78"/>
      <c r="C483" s="79"/>
      <c r="D483" s="79"/>
      <c r="E483" s="79"/>
      <c r="F483" s="79"/>
      <c r="G483" s="79"/>
    </row>
    <row r="484" spans="1:7" ht="21.75">
      <c r="A484" s="77" t="s">
        <v>51</v>
      </c>
      <c r="B484" s="78">
        <v>24</v>
      </c>
      <c r="C484" s="79">
        <v>51307</v>
      </c>
      <c r="D484" s="79">
        <v>836079</v>
      </c>
      <c r="E484" s="79">
        <v>53307</v>
      </c>
      <c r="F484" s="79">
        <v>836079</v>
      </c>
      <c r="G484" s="79"/>
    </row>
    <row r="485" spans="1:7" ht="21.75">
      <c r="A485" s="77" t="s">
        <v>52</v>
      </c>
      <c r="B485" s="78"/>
      <c r="C485" s="79"/>
      <c r="D485" s="79"/>
      <c r="E485" s="79"/>
      <c r="F485" s="79"/>
      <c r="G485" s="79"/>
    </row>
    <row r="486" spans="1:7" ht="21.75">
      <c r="A486" s="77" t="s">
        <v>53</v>
      </c>
      <c r="B486" s="78">
        <v>2</v>
      </c>
      <c r="C486" s="79">
        <v>5000</v>
      </c>
      <c r="D486" s="79">
        <v>104220</v>
      </c>
      <c r="E486" s="79">
        <v>5000</v>
      </c>
      <c r="F486" s="79">
        <v>104220</v>
      </c>
      <c r="G486" s="79"/>
    </row>
    <row r="487" spans="1:7" ht="21.75">
      <c r="A487" s="77" t="s">
        <v>91</v>
      </c>
      <c r="B487" s="78"/>
      <c r="C487" s="79"/>
      <c r="D487" s="79"/>
      <c r="E487" s="79"/>
      <c r="F487" s="79"/>
      <c r="G487" s="79"/>
    </row>
    <row r="488" spans="1:7" ht="21.75">
      <c r="A488" s="77" t="s">
        <v>92</v>
      </c>
      <c r="B488" s="78">
        <v>14</v>
      </c>
      <c r="C488" s="79">
        <v>5495</v>
      </c>
      <c r="D488" s="79">
        <v>63035</v>
      </c>
      <c r="E488" s="79">
        <v>5495</v>
      </c>
      <c r="F488" s="79">
        <v>63035</v>
      </c>
      <c r="G488" s="79"/>
    </row>
    <row r="489" spans="1:7" ht="21.75">
      <c r="A489" s="77" t="s">
        <v>54</v>
      </c>
      <c r="B489" s="78">
        <v>8</v>
      </c>
      <c r="C489" s="79">
        <v>405</v>
      </c>
      <c r="D489" s="79">
        <v>2375</v>
      </c>
      <c r="E489" s="79">
        <v>405</v>
      </c>
      <c r="F489" s="79">
        <v>2375</v>
      </c>
      <c r="G489" s="79"/>
    </row>
    <row r="490" spans="1:7" ht="21.75">
      <c r="A490" s="77" t="s">
        <v>86</v>
      </c>
      <c r="B490" s="78">
        <v>20</v>
      </c>
      <c r="C490" s="91">
        <v>2000</v>
      </c>
      <c r="D490" s="79">
        <v>86900</v>
      </c>
      <c r="E490" s="91">
        <v>2400</v>
      </c>
      <c r="F490" s="79">
        <v>86900</v>
      </c>
      <c r="G490" s="79"/>
    </row>
    <row r="491" spans="1:7" ht="21.75">
      <c r="A491" s="77" t="s">
        <v>87</v>
      </c>
      <c r="B491" s="78"/>
      <c r="C491" s="91">
        <v>0</v>
      </c>
      <c r="D491" s="79">
        <v>16000</v>
      </c>
      <c r="E491" s="91">
        <v>0</v>
      </c>
      <c r="F491" s="79">
        <v>16000</v>
      </c>
      <c r="G491" s="79"/>
    </row>
    <row r="492" spans="1:7" ht="21.75">
      <c r="A492" s="77" t="s">
        <v>88</v>
      </c>
      <c r="B492" s="78"/>
      <c r="C492" s="79">
        <v>0</v>
      </c>
      <c r="D492" s="79">
        <v>13500</v>
      </c>
      <c r="E492" s="79">
        <v>0</v>
      </c>
      <c r="F492" s="79">
        <v>13500</v>
      </c>
      <c r="G492" s="79"/>
    </row>
    <row r="493" spans="1:7" ht="21.75">
      <c r="A493" s="77" t="s">
        <v>112</v>
      </c>
      <c r="B493" s="78"/>
      <c r="C493" s="79"/>
      <c r="D493" s="79"/>
      <c r="E493" s="79"/>
      <c r="F493" s="79"/>
      <c r="G493" s="79"/>
    </row>
    <row r="494" spans="1:7" ht="21.75">
      <c r="A494" s="77" t="s">
        <v>55</v>
      </c>
      <c r="B494" s="78">
        <v>712</v>
      </c>
      <c r="C494" s="79">
        <v>164438</v>
      </c>
      <c r="D494" s="79">
        <v>1264375</v>
      </c>
      <c r="E494" s="79">
        <v>164518</v>
      </c>
      <c r="F494" s="79">
        <v>1264375</v>
      </c>
      <c r="G494" s="79"/>
    </row>
    <row r="495" spans="1:7" ht="21.75">
      <c r="A495" s="77" t="s">
        <v>113</v>
      </c>
      <c r="B495" s="78"/>
      <c r="C495" s="79"/>
      <c r="D495" s="79"/>
      <c r="E495" s="79"/>
      <c r="F495" s="79"/>
      <c r="G495" s="79"/>
    </row>
    <row r="496" spans="1:7" ht="21.75">
      <c r="A496" s="77" t="s">
        <v>56</v>
      </c>
      <c r="B496" s="80">
        <v>637</v>
      </c>
      <c r="C496" s="79">
        <v>14040</v>
      </c>
      <c r="D496" s="79">
        <v>113935</v>
      </c>
      <c r="E496" s="79">
        <v>14040</v>
      </c>
      <c r="F496" s="79">
        <v>113935</v>
      </c>
      <c r="G496" s="79"/>
    </row>
    <row r="497" spans="1:7" ht="21.75">
      <c r="A497" s="77" t="s">
        <v>195</v>
      </c>
      <c r="B497" s="80"/>
      <c r="C497" s="79">
        <v>0</v>
      </c>
      <c r="D497" s="79">
        <v>3100</v>
      </c>
      <c r="E497" s="79">
        <v>0</v>
      </c>
      <c r="F497" s="79">
        <v>3100</v>
      </c>
      <c r="G497" s="79"/>
    </row>
    <row r="498" spans="1:7" ht="21.75">
      <c r="A498" s="77" t="s">
        <v>196</v>
      </c>
      <c r="B498" s="78"/>
      <c r="C498" s="91">
        <v>0</v>
      </c>
      <c r="D498" s="91">
        <v>40776</v>
      </c>
      <c r="E498" s="91">
        <v>0</v>
      </c>
      <c r="F498" s="91">
        <v>40776</v>
      </c>
      <c r="G498" s="79"/>
    </row>
    <row r="499" spans="1:7" ht="21.75">
      <c r="A499" s="77" t="s">
        <v>198</v>
      </c>
      <c r="B499" s="78">
        <v>4</v>
      </c>
      <c r="C499" s="79">
        <v>11000</v>
      </c>
      <c r="D499" s="79">
        <v>63024</v>
      </c>
      <c r="E499" s="79">
        <v>11000</v>
      </c>
      <c r="F499" s="79">
        <v>63024</v>
      </c>
      <c r="G499" s="79"/>
    </row>
    <row r="500" spans="1:7" ht="21.75">
      <c r="A500" s="77" t="s">
        <v>197</v>
      </c>
      <c r="B500" s="72">
        <v>6</v>
      </c>
      <c r="C500" s="94">
        <v>9500</v>
      </c>
      <c r="D500" s="94">
        <v>76000</v>
      </c>
      <c r="E500" s="94">
        <v>9500</v>
      </c>
      <c r="F500" s="94">
        <v>76000</v>
      </c>
      <c r="G500" s="94"/>
    </row>
    <row r="501" spans="1:7" ht="21.75">
      <c r="A501" s="54" t="s">
        <v>90</v>
      </c>
      <c r="B501" s="93">
        <f aca="true" t="shared" si="16" ref="B501:G501">SUM(B474:B500)</f>
        <v>4801</v>
      </c>
      <c r="C501" s="73">
        <f t="shared" si="16"/>
        <v>905720</v>
      </c>
      <c r="D501" s="73">
        <f t="shared" si="16"/>
        <v>7942906.75</v>
      </c>
      <c r="E501" s="94">
        <f t="shared" si="16"/>
        <v>908200</v>
      </c>
      <c r="F501" s="94">
        <f t="shared" si="16"/>
        <v>7942906.75</v>
      </c>
      <c r="G501" s="86">
        <f t="shared" si="16"/>
        <v>0</v>
      </c>
    </row>
    <row r="502" spans="1:7" ht="21.75">
      <c r="A502" s="147" t="s">
        <v>70</v>
      </c>
      <c r="B502" s="147"/>
      <c r="C502" s="147"/>
      <c r="D502" s="147"/>
      <c r="E502" s="147"/>
      <c r="F502" s="147"/>
      <c r="G502" s="147"/>
    </row>
    <row r="503" spans="1:7" ht="21.75">
      <c r="A503" s="98"/>
      <c r="B503" s="99"/>
      <c r="C503" s="100"/>
      <c r="D503" s="100"/>
      <c r="E503" s="100"/>
      <c r="F503" s="100"/>
      <c r="G503" s="101"/>
    </row>
    <row r="504" spans="1:7" ht="21.75">
      <c r="A504" s="68"/>
      <c r="B504" s="69" t="s">
        <v>78</v>
      </c>
      <c r="C504" s="146" t="s">
        <v>31</v>
      </c>
      <c r="D504" s="146"/>
      <c r="E504" s="146" t="s">
        <v>32</v>
      </c>
      <c r="F504" s="146"/>
      <c r="G504" s="102" t="s">
        <v>33</v>
      </c>
    </row>
    <row r="505" spans="1:7" ht="21.75">
      <c r="A505" s="72" t="s">
        <v>35</v>
      </c>
      <c r="B505" s="72" t="s">
        <v>79</v>
      </c>
      <c r="C505" s="73" t="s">
        <v>9</v>
      </c>
      <c r="D505" s="73" t="s">
        <v>36</v>
      </c>
      <c r="E505" s="73" t="s">
        <v>9</v>
      </c>
      <c r="F505" s="73" t="s">
        <v>36</v>
      </c>
      <c r="G505" s="73" t="s">
        <v>34</v>
      </c>
    </row>
    <row r="506" spans="1:7" ht="21.75">
      <c r="A506" s="74" t="s">
        <v>114</v>
      </c>
      <c r="B506" s="75"/>
      <c r="C506" s="76"/>
      <c r="D506" s="76"/>
      <c r="E506" s="76"/>
      <c r="F506" s="76"/>
      <c r="G506" s="76"/>
    </row>
    <row r="507" spans="1:7" ht="21.75">
      <c r="A507" s="77" t="s">
        <v>82</v>
      </c>
      <c r="B507" s="78">
        <v>5</v>
      </c>
      <c r="C507" s="79">
        <v>67440</v>
      </c>
      <c r="D507" s="79">
        <v>466090</v>
      </c>
      <c r="E507" s="79">
        <v>67440</v>
      </c>
      <c r="F507" s="79">
        <v>466090</v>
      </c>
      <c r="G507" s="79"/>
    </row>
    <row r="508" spans="1:7" ht="21.75">
      <c r="A508" s="77" t="s">
        <v>59</v>
      </c>
      <c r="B508" s="78"/>
      <c r="C508" s="91"/>
      <c r="D508" s="91"/>
      <c r="E508" s="91"/>
      <c r="F508" s="91"/>
      <c r="G508" s="79"/>
    </row>
    <row r="509" spans="1:7" ht="21.75">
      <c r="A509" s="87" t="s">
        <v>60</v>
      </c>
      <c r="B509" s="88">
        <v>2</v>
      </c>
      <c r="C509" s="89">
        <v>759.85</v>
      </c>
      <c r="D509" s="89">
        <v>188613.46</v>
      </c>
      <c r="E509" s="89">
        <v>759.85</v>
      </c>
      <c r="F509" s="89">
        <v>188613.46</v>
      </c>
      <c r="G509" s="89"/>
    </row>
    <row r="510" spans="1:7" ht="21.75">
      <c r="A510" s="110" t="s">
        <v>61</v>
      </c>
      <c r="B510" s="106">
        <f>SUM(B502:B509)</f>
        <v>7</v>
      </c>
      <c r="C510" s="86">
        <f>SUM(C507:C509)</f>
        <v>68199.85</v>
      </c>
      <c r="D510" s="86">
        <f>SUM(D507:D509)</f>
        <v>654703.46</v>
      </c>
      <c r="E510" s="86">
        <f>SUM(E507:E509)</f>
        <v>68199.85</v>
      </c>
      <c r="F510" s="86">
        <f>SUM(F507:F509)</f>
        <v>654703.46</v>
      </c>
      <c r="G510" s="86"/>
    </row>
    <row r="511" spans="1:7" ht="21.75">
      <c r="A511" s="87" t="s">
        <v>115</v>
      </c>
      <c r="B511" s="88"/>
      <c r="C511" s="89"/>
      <c r="D511" s="89"/>
      <c r="E511" s="89"/>
      <c r="F511" s="89"/>
      <c r="G511" s="89"/>
    </row>
    <row r="512" spans="1:7" ht="21.75">
      <c r="A512" s="107" t="s">
        <v>62</v>
      </c>
      <c r="B512" s="108">
        <v>19</v>
      </c>
      <c r="C512" s="109">
        <v>43917.93</v>
      </c>
      <c r="D512" s="109">
        <v>2595862.6</v>
      </c>
      <c r="E512" s="109">
        <v>43917.93</v>
      </c>
      <c r="F512" s="91">
        <v>2595862.6</v>
      </c>
      <c r="G512" s="79"/>
    </row>
    <row r="513" spans="1:7" ht="21.75">
      <c r="A513" s="77" t="s">
        <v>63</v>
      </c>
      <c r="B513" s="122"/>
      <c r="C513" s="109">
        <v>0</v>
      </c>
      <c r="D513" s="109">
        <v>209550</v>
      </c>
      <c r="E513" s="109">
        <v>0</v>
      </c>
      <c r="F513" s="91">
        <v>209550</v>
      </c>
      <c r="G513" s="79"/>
    </row>
    <row r="514" spans="1:7" ht="21.75">
      <c r="A514" s="77" t="s">
        <v>101</v>
      </c>
      <c r="B514" s="92">
        <v>188</v>
      </c>
      <c r="C514" s="83">
        <v>627154</v>
      </c>
      <c r="D514" s="83">
        <v>2308092.03</v>
      </c>
      <c r="E514" s="83">
        <v>627154</v>
      </c>
      <c r="F514" s="83">
        <v>2308092.03</v>
      </c>
      <c r="G514" s="83"/>
    </row>
    <row r="515" spans="1:7" ht="21.75">
      <c r="A515" s="110" t="s">
        <v>66</v>
      </c>
      <c r="B515" s="72">
        <f>SUM(B512:B514)</f>
        <v>207</v>
      </c>
      <c r="C515" s="94">
        <f>SUM(C511:C514)</f>
        <v>671071.93</v>
      </c>
      <c r="D515" s="94">
        <f>SUM(D511:D514)</f>
        <v>5113504.63</v>
      </c>
      <c r="E515" s="94">
        <f>SUM(E511:E514)</f>
        <v>671071.93</v>
      </c>
      <c r="F515" s="94">
        <f>SUM(F511:F514)</f>
        <v>5113504.63</v>
      </c>
      <c r="G515" s="94">
        <f>SUM(G512:G514)</f>
        <v>0</v>
      </c>
    </row>
    <row r="516" spans="1:7" ht="21.75">
      <c r="A516" s="110" t="s">
        <v>67</v>
      </c>
      <c r="B516" s="111">
        <f aca="true" t="shared" si="17" ref="B516:G516">SUM(B470+B501+B510+B515)</f>
        <v>5917</v>
      </c>
      <c r="C516" s="70">
        <f t="shared" si="17"/>
        <v>24737416.64</v>
      </c>
      <c r="D516" s="70">
        <f t="shared" si="17"/>
        <v>155052562.5</v>
      </c>
      <c r="E516" s="70">
        <f t="shared" si="17"/>
        <v>24798269.51</v>
      </c>
      <c r="F516" s="70">
        <f t="shared" si="17"/>
        <v>155463793.59</v>
      </c>
      <c r="G516" s="70">
        <f t="shared" si="17"/>
        <v>83.19</v>
      </c>
    </row>
    <row r="517" spans="1:7" ht="21.75">
      <c r="A517" s="110" t="s">
        <v>174</v>
      </c>
      <c r="B517" s="106"/>
      <c r="C517" s="86">
        <v>7805.2</v>
      </c>
      <c r="D517" s="86">
        <v>77034.79</v>
      </c>
      <c r="E517" s="86">
        <v>7805.2</v>
      </c>
      <c r="F517" s="86">
        <v>77034.79</v>
      </c>
      <c r="G517" s="86"/>
    </row>
    <row r="518" spans="1:7" ht="22.5" thickBot="1">
      <c r="A518" s="112" t="s">
        <v>69</v>
      </c>
      <c r="B518" s="113">
        <f>+B516</f>
        <v>5917</v>
      </c>
      <c r="C518" s="114">
        <f>C516-C517</f>
        <v>24729611.44</v>
      </c>
      <c r="D518" s="114">
        <f>D516-D517</f>
        <v>154975527.71</v>
      </c>
      <c r="E518" s="114">
        <f>+E516-E517</f>
        <v>24790464.310000002</v>
      </c>
      <c r="F518" s="114">
        <f>+F516-F517</f>
        <v>155386758.8</v>
      </c>
      <c r="G518" s="114">
        <f>+G516-G517</f>
        <v>83.19</v>
      </c>
    </row>
    <row r="519" spans="1:7" ht="22.5" thickTop="1">
      <c r="A519" s="95"/>
      <c r="B519" s="115"/>
      <c r="C519" s="97"/>
      <c r="D519" s="97"/>
      <c r="E519" s="97"/>
      <c r="F519" s="97"/>
      <c r="G519" s="97"/>
    </row>
    <row r="520" spans="1:7" ht="21.75">
      <c r="A520" s="95"/>
      <c r="B520" s="115"/>
      <c r="C520" s="97"/>
      <c r="D520" s="97"/>
      <c r="E520" s="97"/>
      <c r="F520" s="97"/>
      <c r="G520" s="97"/>
    </row>
    <row r="521" spans="1:7" ht="21.75">
      <c r="A521" s="95"/>
      <c r="B521" s="115"/>
      <c r="C521" s="97"/>
      <c r="D521" s="97" t="s">
        <v>12</v>
      </c>
      <c r="E521" s="97"/>
      <c r="F521" s="97"/>
      <c r="G521" s="97"/>
    </row>
    <row r="522" spans="1:7" ht="21.75">
      <c r="A522" s="64" t="s">
        <v>203</v>
      </c>
      <c r="B522" s="66"/>
      <c r="C522" s="67"/>
      <c r="D522" s="97" t="s">
        <v>13</v>
      </c>
      <c r="E522" s="97"/>
      <c r="F522" s="97"/>
      <c r="G522" s="97"/>
    </row>
    <row r="523" spans="1:7" ht="21.75">
      <c r="A523" s="64" t="s">
        <v>202</v>
      </c>
      <c r="B523" s="66"/>
      <c r="C523" s="67"/>
      <c r="D523" s="97" t="s">
        <v>11</v>
      </c>
      <c r="E523" s="97"/>
      <c r="F523" s="97"/>
      <c r="G523" s="97"/>
    </row>
    <row r="524" spans="1:7" ht="21.75">
      <c r="A524" s="64"/>
      <c r="B524" s="66"/>
      <c r="C524" s="67"/>
      <c r="D524" s="97" t="s">
        <v>10</v>
      </c>
      <c r="E524" s="97"/>
      <c r="F524" s="97"/>
      <c r="G524" s="97"/>
    </row>
    <row r="525" spans="1:7" ht="21.75">
      <c r="A525" s="64"/>
      <c r="B525" s="115"/>
      <c r="C525" s="97"/>
      <c r="D525" s="97"/>
      <c r="E525" s="97"/>
      <c r="F525" s="97"/>
      <c r="G525" s="97"/>
    </row>
    <row r="526" spans="1:7" ht="21.75">
      <c r="A526" s="123"/>
      <c r="B526" s="115"/>
      <c r="C526" s="97"/>
      <c r="D526" s="97"/>
      <c r="E526" s="97"/>
      <c r="F526" s="97"/>
      <c r="G526" s="97"/>
    </row>
    <row r="527" spans="1:7" ht="23.25">
      <c r="A527" s="145" t="s">
        <v>58</v>
      </c>
      <c r="B527" s="145"/>
      <c r="C527" s="145"/>
      <c r="D527" s="145"/>
      <c r="E527" s="145"/>
      <c r="F527" s="145"/>
      <c r="G527" s="145"/>
    </row>
    <row r="528" spans="1:7" ht="23.25">
      <c r="A528" s="145" t="s">
        <v>204</v>
      </c>
      <c r="B528" s="145"/>
      <c r="C528" s="145"/>
      <c r="D528" s="145"/>
      <c r="E528" s="145"/>
      <c r="F528" s="145"/>
      <c r="G528" s="145"/>
    </row>
    <row r="529" spans="1:7" ht="21">
      <c r="A529" s="3"/>
      <c r="B529" s="18"/>
      <c r="C529" s="4"/>
      <c r="D529" s="4"/>
      <c r="E529" s="4"/>
      <c r="F529" s="4"/>
      <c r="G529" s="4"/>
    </row>
    <row r="530" spans="1:7" ht="21.75">
      <c r="A530" s="68"/>
      <c r="B530" s="69" t="s">
        <v>78</v>
      </c>
      <c r="C530" s="146" t="s">
        <v>31</v>
      </c>
      <c r="D530" s="146"/>
      <c r="E530" s="146" t="s">
        <v>32</v>
      </c>
      <c r="F530" s="146"/>
      <c r="G530" s="71" t="s">
        <v>33</v>
      </c>
    </row>
    <row r="531" spans="1:7" ht="21.75">
      <c r="A531" s="72" t="s">
        <v>35</v>
      </c>
      <c r="B531" s="72" t="s">
        <v>79</v>
      </c>
      <c r="C531" s="73" t="s">
        <v>9</v>
      </c>
      <c r="D531" s="73" t="s">
        <v>36</v>
      </c>
      <c r="E531" s="73" t="s">
        <v>9</v>
      </c>
      <c r="F531" s="73" t="s">
        <v>36</v>
      </c>
      <c r="G531" s="73" t="s">
        <v>34</v>
      </c>
    </row>
    <row r="532" spans="1:7" ht="21.75">
      <c r="A532" s="74" t="s">
        <v>108</v>
      </c>
      <c r="B532" s="75"/>
      <c r="C532" s="76"/>
      <c r="D532" s="76"/>
      <c r="E532" s="76"/>
      <c r="F532" s="76"/>
      <c r="G532" s="76"/>
    </row>
    <row r="533" spans="1:7" ht="21.75">
      <c r="A533" s="77" t="s">
        <v>37</v>
      </c>
      <c r="B533" s="78">
        <v>248</v>
      </c>
      <c r="C533" s="79">
        <v>10187968.98</v>
      </c>
      <c r="D533" s="79">
        <v>136764403.86</v>
      </c>
      <c r="E533" s="79">
        <v>10037338.46</v>
      </c>
      <c r="F533" s="79">
        <v>137025087.62</v>
      </c>
      <c r="G533" s="79">
        <v>204530.52</v>
      </c>
    </row>
    <row r="534" spans="1:7" ht="21.75">
      <c r="A534" s="77" t="s">
        <v>39</v>
      </c>
      <c r="B534" s="80">
        <v>236</v>
      </c>
      <c r="C534" s="79">
        <v>123543.59</v>
      </c>
      <c r="D534" s="79">
        <v>1664138.67</v>
      </c>
      <c r="E534" s="79">
        <v>123626.78</v>
      </c>
      <c r="F534" s="79">
        <v>1664138.67</v>
      </c>
      <c r="G534" s="79">
        <v>0</v>
      </c>
    </row>
    <row r="535" spans="1:7" ht="21.75">
      <c r="A535" s="77" t="s">
        <v>41</v>
      </c>
      <c r="B535" s="78">
        <v>54</v>
      </c>
      <c r="C535" s="79">
        <v>126739.9</v>
      </c>
      <c r="D535" s="79">
        <v>13351157.6</v>
      </c>
      <c r="E535" s="79">
        <v>126739.9</v>
      </c>
      <c r="F535" s="79">
        <v>13351157.6</v>
      </c>
      <c r="G535" s="79">
        <v>0</v>
      </c>
    </row>
    <row r="536" spans="1:7" ht="21.75">
      <c r="A536" s="110" t="s">
        <v>44</v>
      </c>
      <c r="B536" s="85">
        <f aca="true" t="shared" si="18" ref="B536:G536">SUM(B533:B535)</f>
        <v>538</v>
      </c>
      <c r="C536" s="86">
        <f t="shared" si="18"/>
        <v>10438252.47</v>
      </c>
      <c r="D536" s="86">
        <f t="shared" si="18"/>
        <v>151779700.13</v>
      </c>
      <c r="E536" s="86">
        <f t="shared" si="18"/>
        <v>10287705.14</v>
      </c>
      <c r="F536" s="86">
        <f t="shared" si="18"/>
        <v>152040383.89</v>
      </c>
      <c r="G536" s="86">
        <f t="shared" si="18"/>
        <v>204530.52</v>
      </c>
    </row>
    <row r="537" spans="1:7" ht="21.75">
      <c r="A537" s="87" t="s">
        <v>109</v>
      </c>
      <c r="B537" s="88"/>
      <c r="C537" s="89"/>
      <c r="D537" s="89"/>
      <c r="E537" s="89"/>
      <c r="F537" s="89"/>
      <c r="G537" s="89"/>
    </row>
    <row r="538" spans="1:7" ht="21.75">
      <c r="A538" s="90" t="s">
        <v>81</v>
      </c>
      <c r="B538" s="78"/>
      <c r="C538" s="79"/>
      <c r="D538" s="79"/>
      <c r="E538" s="79"/>
      <c r="F538" s="79"/>
      <c r="G538" s="79"/>
    </row>
    <row r="539" spans="1:7" ht="21.75">
      <c r="A539" s="77" t="s">
        <v>110</v>
      </c>
      <c r="B539" s="78"/>
      <c r="C539" s="79"/>
      <c r="D539" s="79"/>
      <c r="E539" s="79"/>
      <c r="F539" s="79"/>
      <c r="G539" s="79"/>
    </row>
    <row r="540" spans="1:7" ht="21.75">
      <c r="A540" s="77" t="s">
        <v>45</v>
      </c>
      <c r="B540" s="80">
        <v>1655</v>
      </c>
      <c r="C540" s="79">
        <v>564060</v>
      </c>
      <c r="D540" s="79">
        <v>4867440</v>
      </c>
      <c r="E540" s="79">
        <v>564060</v>
      </c>
      <c r="F540" s="79">
        <v>4867440</v>
      </c>
      <c r="G540" s="79"/>
    </row>
    <row r="541" spans="1:7" ht="21.75">
      <c r="A541" s="77" t="s">
        <v>46</v>
      </c>
      <c r="B541" s="78">
        <v>164</v>
      </c>
      <c r="C541" s="79">
        <v>49500</v>
      </c>
      <c r="D541" s="79">
        <v>376250</v>
      </c>
      <c r="E541" s="79">
        <v>49500</v>
      </c>
      <c r="F541" s="79">
        <v>376250</v>
      </c>
      <c r="G541" s="79"/>
    </row>
    <row r="542" spans="1:7" ht="21.75">
      <c r="A542" s="77" t="s">
        <v>99</v>
      </c>
      <c r="B542" s="78"/>
      <c r="C542" s="79"/>
      <c r="D542" s="79"/>
      <c r="E542" s="79"/>
      <c r="F542" s="79"/>
      <c r="G542" s="79"/>
    </row>
    <row r="543" spans="1:7" ht="21.75">
      <c r="A543" s="77" t="s">
        <v>100</v>
      </c>
      <c r="B543" s="78">
        <v>3</v>
      </c>
      <c r="C543" s="79">
        <v>24000</v>
      </c>
      <c r="D543" s="79">
        <v>255000</v>
      </c>
      <c r="E543" s="79">
        <v>24000</v>
      </c>
      <c r="F543" s="79">
        <v>255000</v>
      </c>
      <c r="G543" s="79"/>
    </row>
    <row r="544" spans="1:7" ht="21.75">
      <c r="A544" s="77" t="s">
        <v>107</v>
      </c>
      <c r="B544" s="78">
        <v>5</v>
      </c>
      <c r="C544" s="79">
        <v>11435</v>
      </c>
      <c r="D544" s="79">
        <v>138112.75</v>
      </c>
      <c r="E544" s="79">
        <v>11435</v>
      </c>
      <c r="F544" s="79">
        <v>138112.75</v>
      </c>
      <c r="G544" s="79"/>
    </row>
    <row r="545" spans="1:7" ht="21.75">
      <c r="A545" s="77" t="s">
        <v>48</v>
      </c>
      <c r="B545" s="78"/>
      <c r="C545" s="79"/>
      <c r="D545" s="79"/>
      <c r="E545" s="79"/>
      <c r="F545" s="79"/>
      <c r="G545" s="79"/>
    </row>
    <row r="546" spans="1:7" ht="21.75">
      <c r="A546" s="77" t="s">
        <v>49</v>
      </c>
      <c r="B546" s="80">
        <v>1564</v>
      </c>
      <c r="C546" s="79">
        <v>41310</v>
      </c>
      <c r="D546" s="79">
        <v>305900</v>
      </c>
      <c r="E546" s="79">
        <v>41310</v>
      </c>
      <c r="F546" s="79">
        <v>305900</v>
      </c>
      <c r="G546" s="79"/>
    </row>
    <row r="547" spans="1:7" ht="21.75">
      <c r="A547" s="77" t="s">
        <v>116</v>
      </c>
      <c r="B547" s="78">
        <v>45</v>
      </c>
      <c r="C547" s="79">
        <v>1850</v>
      </c>
      <c r="D547" s="79">
        <v>9040</v>
      </c>
      <c r="E547" s="79">
        <v>1850</v>
      </c>
      <c r="F547" s="79">
        <v>9040</v>
      </c>
      <c r="G547" s="79"/>
    </row>
    <row r="548" spans="1:7" ht="21.75">
      <c r="A548" s="77" t="s">
        <v>111</v>
      </c>
      <c r="B548" s="78"/>
      <c r="C548" s="79"/>
      <c r="D548" s="79"/>
      <c r="E548" s="79"/>
      <c r="F548" s="79"/>
      <c r="G548" s="79"/>
    </row>
    <row r="549" spans="1:7" ht="21.75">
      <c r="A549" s="77" t="s">
        <v>50</v>
      </c>
      <c r="B549" s="78"/>
      <c r="C549" s="79"/>
      <c r="D549" s="79"/>
      <c r="E549" s="79"/>
      <c r="F549" s="79"/>
      <c r="G549" s="79"/>
    </row>
    <row r="550" spans="1:7" ht="21.75">
      <c r="A550" s="77" t="s">
        <v>51</v>
      </c>
      <c r="B550" s="78">
        <v>23</v>
      </c>
      <c r="C550" s="79">
        <v>65200</v>
      </c>
      <c r="D550" s="79">
        <v>901279</v>
      </c>
      <c r="E550" s="79">
        <v>65200</v>
      </c>
      <c r="F550" s="79">
        <v>901279</v>
      </c>
      <c r="G550" s="79"/>
    </row>
    <row r="551" spans="1:7" ht="21.75">
      <c r="A551" s="77" t="s">
        <v>52</v>
      </c>
      <c r="B551" s="78"/>
      <c r="C551" s="79"/>
      <c r="D551" s="79"/>
      <c r="E551" s="79"/>
      <c r="F551" s="79"/>
      <c r="G551" s="79"/>
    </row>
    <row r="552" spans="1:7" ht="21.75">
      <c r="A552" s="77" t="s">
        <v>53</v>
      </c>
      <c r="B552" s="78">
        <v>7</v>
      </c>
      <c r="C552" s="79">
        <v>18000</v>
      </c>
      <c r="D552" s="79">
        <v>122220</v>
      </c>
      <c r="E552" s="79">
        <v>18000</v>
      </c>
      <c r="F552" s="79">
        <v>122220</v>
      </c>
      <c r="G552" s="79"/>
    </row>
    <row r="553" spans="1:7" ht="21.75">
      <c r="A553" s="77" t="s">
        <v>91</v>
      </c>
      <c r="B553" s="78"/>
      <c r="C553" s="79"/>
      <c r="D553" s="79"/>
      <c r="E553" s="79"/>
      <c r="F553" s="79"/>
      <c r="G553" s="79"/>
    </row>
    <row r="554" spans="1:7" ht="21.75">
      <c r="A554" s="77" t="s">
        <v>92</v>
      </c>
      <c r="B554" s="78">
        <v>3</v>
      </c>
      <c r="C554" s="126" t="s">
        <v>205</v>
      </c>
      <c r="D554" s="79">
        <v>62785</v>
      </c>
      <c r="E554" s="126" t="s">
        <v>205</v>
      </c>
      <c r="F554" s="79">
        <v>62785</v>
      </c>
      <c r="G554" s="79"/>
    </row>
    <row r="555" spans="1:7" ht="21.75">
      <c r="A555" s="77" t="s">
        <v>54</v>
      </c>
      <c r="B555" s="78">
        <v>8</v>
      </c>
      <c r="C555" s="79">
        <v>145</v>
      </c>
      <c r="D555" s="79">
        <v>2520</v>
      </c>
      <c r="E555" s="79">
        <v>145</v>
      </c>
      <c r="F555" s="79">
        <v>2520</v>
      </c>
      <c r="G555" s="79"/>
    </row>
    <row r="556" spans="1:7" ht="21.75">
      <c r="A556" s="77" t="s">
        <v>86</v>
      </c>
      <c r="B556" s="78">
        <v>2</v>
      </c>
      <c r="C556" s="91">
        <v>200</v>
      </c>
      <c r="D556" s="79">
        <v>87100</v>
      </c>
      <c r="E556" s="91">
        <v>200</v>
      </c>
      <c r="F556" s="79">
        <v>87100</v>
      </c>
      <c r="G556" s="79"/>
    </row>
    <row r="557" spans="1:7" ht="21.75">
      <c r="A557" s="77" t="s">
        <v>87</v>
      </c>
      <c r="B557" s="78"/>
      <c r="C557" s="91">
        <v>0</v>
      </c>
      <c r="D557" s="79">
        <v>16000</v>
      </c>
      <c r="E557" s="91">
        <v>0</v>
      </c>
      <c r="F557" s="79">
        <v>16000</v>
      </c>
      <c r="G557" s="79"/>
    </row>
    <row r="558" spans="1:7" ht="21.75">
      <c r="A558" s="77" t="s">
        <v>88</v>
      </c>
      <c r="B558" s="78"/>
      <c r="C558" s="79">
        <v>0</v>
      </c>
      <c r="D558" s="79">
        <v>13500</v>
      </c>
      <c r="E558" s="79">
        <v>0</v>
      </c>
      <c r="F558" s="79">
        <v>13500</v>
      </c>
      <c r="G558" s="79"/>
    </row>
    <row r="559" spans="1:7" ht="21.75">
      <c r="A559" s="77" t="s">
        <v>112</v>
      </c>
      <c r="B559" s="78"/>
      <c r="C559" s="79"/>
      <c r="D559" s="79"/>
      <c r="E559" s="79"/>
      <c r="F559" s="79"/>
      <c r="G559" s="79"/>
    </row>
    <row r="560" spans="1:7" ht="21.75">
      <c r="A560" s="77" t="s">
        <v>55</v>
      </c>
      <c r="B560" s="78">
        <v>640</v>
      </c>
      <c r="C560" s="79">
        <v>156140</v>
      </c>
      <c r="D560" s="79">
        <v>1420515</v>
      </c>
      <c r="E560" s="79">
        <v>156140</v>
      </c>
      <c r="F560" s="79">
        <v>1420515</v>
      </c>
      <c r="G560" s="79"/>
    </row>
    <row r="561" spans="1:7" ht="21.75">
      <c r="A561" s="77" t="s">
        <v>113</v>
      </c>
      <c r="B561" s="78"/>
      <c r="C561" s="79"/>
      <c r="D561" s="79"/>
      <c r="E561" s="79"/>
      <c r="F561" s="79"/>
      <c r="G561" s="79"/>
    </row>
    <row r="562" spans="1:7" ht="21.75">
      <c r="A562" s="77" t="s">
        <v>56</v>
      </c>
      <c r="B562" s="80">
        <v>710</v>
      </c>
      <c r="C562" s="79">
        <v>15740</v>
      </c>
      <c r="D562" s="79">
        <v>129675</v>
      </c>
      <c r="E562" s="79">
        <v>15740</v>
      </c>
      <c r="F562" s="79">
        <v>129675</v>
      </c>
      <c r="G562" s="79"/>
    </row>
    <row r="563" spans="1:7" ht="21.75">
      <c r="A563" s="77" t="s">
        <v>195</v>
      </c>
      <c r="B563" s="80"/>
      <c r="C563" s="79">
        <v>0</v>
      </c>
      <c r="D563" s="79">
        <v>3100</v>
      </c>
      <c r="E563" s="79">
        <v>0</v>
      </c>
      <c r="F563" s="79">
        <v>3100</v>
      </c>
      <c r="G563" s="79"/>
    </row>
    <row r="564" spans="1:7" ht="21.75">
      <c r="A564" s="77" t="s">
        <v>196</v>
      </c>
      <c r="B564" s="78"/>
      <c r="C564" s="91">
        <v>0</v>
      </c>
      <c r="D564" s="91">
        <v>40776</v>
      </c>
      <c r="E564" s="91">
        <v>0</v>
      </c>
      <c r="F564" s="91">
        <v>40776</v>
      </c>
      <c r="G564" s="79"/>
    </row>
    <row r="565" spans="1:7" ht="21.75">
      <c r="A565" s="77" t="s">
        <v>198</v>
      </c>
      <c r="B565" s="78"/>
      <c r="C565" s="79">
        <v>0</v>
      </c>
      <c r="D565" s="79">
        <v>63024</v>
      </c>
      <c r="E565" s="79">
        <v>0</v>
      </c>
      <c r="F565" s="79">
        <v>63024</v>
      </c>
      <c r="G565" s="79"/>
    </row>
    <row r="566" spans="1:7" ht="21.75">
      <c r="A566" s="77" t="s">
        <v>197</v>
      </c>
      <c r="B566" s="72">
        <v>7</v>
      </c>
      <c r="C566" s="94">
        <v>88200</v>
      </c>
      <c r="D566" s="94">
        <v>164200</v>
      </c>
      <c r="E566" s="94">
        <v>8200</v>
      </c>
      <c r="F566" s="94">
        <v>84200</v>
      </c>
      <c r="G566" s="94">
        <v>80000</v>
      </c>
    </row>
    <row r="567" spans="1:7" ht="21.75">
      <c r="A567" s="54" t="s">
        <v>90</v>
      </c>
      <c r="B567" s="93">
        <f>SUM(B540:B566)</f>
        <v>4836</v>
      </c>
      <c r="C567" s="73">
        <v>1035530</v>
      </c>
      <c r="D567" s="73">
        <f>SUM(D540:D566)</f>
        <v>8978436.75</v>
      </c>
      <c r="E567" s="94">
        <v>955530</v>
      </c>
      <c r="F567" s="94">
        <f>SUM(F540:F566)</f>
        <v>8898436.75</v>
      </c>
      <c r="G567" s="86">
        <f>SUM(G540:G566)</f>
        <v>80000</v>
      </c>
    </row>
    <row r="568" spans="1:7" ht="21.75">
      <c r="A568" s="147" t="s">
        <v>70</v>
      </c>
      <c r="B568" s="147"/>
      <c r="C568" s="147"/>
      <c r="D568" s="147"/>
      <c r="E568" s="147"/>
      <c r="F568" s="147"/>
      <c r="G568" s="147"/>
    </row>
    <row r="569" spans="1:7" ht="21.75">
      <c r="A569" s="98"/>
      <c r="B569" s="99"/>
      <c r="C569" s="100"/>
      <c r="D569" s="100"/>
      <c r="E569" s="100"/>
      <c r="F569" s="100"/>
      <c r="G569" s="101"/>
    </row>
    <row r="570" spans="1:7" ht="21.75">
      <c r="A570" s="68"/>
      <c r="B570" s="69" t="s">
        <v>78</v>
      </c>
      <c r="C570" s="146" t="s">
        <v>31</v>
      </c>
      <c r="D570" s="146"/>
      <c r="E570" s="146" t="s">
        <v>32</v>
      </c>
      <c r="F570" s="146"/>
      <c r="G570" s="102" t="s">
        <v>33</v>
      </c>
    </row>
    <row r="571" spans="1:7" ht="21.75">
      <c r="A571" s="72" t="s">
        <v>35</v>
      </c>
      <c r="B571" s="72" t="s">
        <v>79</v>
      </c>
      <c r="C571" s="73" t="s">
        <v>9</v>
      </c>
      <c r="D571" s="73" t="s">
        <v>36</v>
      </c>
      <c r="E571" s="73" t="s">
        <v>9</v>
      </c>
      <c r="F571" s="73" t="s">
        <v>36</v>
      </c>
      <c r="G571" s="73" t="s">
        <v>34</v>
      </c>
    </row>
    <row r="572" spans="1:7" ht="21.75">
      <c r="A572" s="74" t="s">
        <v>114</v>
      </c>
      <c r="B572" s="75"/>
      <c r="C572" s="76"/>
      <c r="D572" s="76"/>
      <c r="E572" s="76"/>
      <c r="F572" s="76"/>
      <c r="G572" s="76"/>
    </row>
    <row r="573" spans="1:7" ht="21.75">
      <c r="A573" s="77" t="s">
        <v>82</v>
      </c>
      <c r="B573" s="78">
        <v>5</v>
      </c>
      <c r="C573" s="79">
        <v>67440</v>
      </c>
      <c r="D573" s="79">
        <v>533530</v>
      </c>
      <c r="E573" s="79">
        <v>67440</v>
      </c>
      <c r="F573" s="79">
        <v>533530</v>
      </c>
      <c r="G573" s="79"/>
    </row>
    <row r="574" spans="1:7" ht="21.75">
      <c r="A574" s="77" t="s">
        <v>59</v>
      </c>
      <c r="B574" s="78"/>
      <c r="C574" s="91"/>
      <c r="D574" s="91"/>
      <c r="E574" s="91"/>
      <c r="F574" s="91"/>
      <c r="G574" s="79"/>
    </row>
    <row r="575" spans="1:7" ht="21.75">
      <c r="A575" s="87" t="s">
        <v>60</v>
      </c>
      <c r="B575" s="88">
        <v>12</v>
      </c>
      <c r="C575" s="89">
        <v>34877.33</v>
      </c>
      <c r="D575" s="89">
        <v>223490.79</v>
      </c>
      <c r="E575" s="89">
        <v>34877.33</v>
      </c>
      <c r="F575" s="89">
        <v>223490.79</v>
      </c>
      <c r="G575" s="89"/>
    </row>
    <row r="576" spans="1:7" ht="21.75">
      <c r="A576" s="110" t="s">
        <v>61</v>
      </c>
      <c r="B576" s="106">
        <f>SUM(B568:B575)</f>
        <v>17</v>
      </c>
      <c r="C576" s="86">
        <f>SUM(C573:C575)</f>
        <v>102317.33</v>
      </c>
      <c r="D576" s="86">
        <f>SUM(D573:D575)</f>
        <v>757020.79</v>
      </c>
      <c r="E576" s="86">
        <f>SUM(E573:E575)</f>
        <v>102317.33</v>
      </c>
      <c r="F576" s="86">
        <f>SUM(F573:F575)</f>
        <v>757020.79</v>
      </c>
      <c r="G576" s="86"/>
    </row>
    <row r="577" spans="1:7" ht="21.75">
      <c r="A577" s="87" t="s">
        <v>115</v>
      </c>
      <c r="B577" s="88"/>
      <c r="C577" s="89"/>
      <c r="D577" s="89"/>
      <c r="E577" s="89"/>
      <c r="F577" s="89"/>
      <c r="G577" s="89"/>
    </row>
    <row r="578" spans="1:7" ht="21.75">
      <c r="A578" s="107" t="s">
        <v>62</v>
      </c>
      <c r="B578" s="108">
        <v>20</v>
      </c>
      <c r="C578" s="109">
        <v>34400</v>
      </c>
      <c r="D578" s="109">
        <v>2630262.6</v>
      </c>
      <c r="E578" s="109">
        <v>34400</v>
      </c>
      <c r="F578" s="91">
        <v>2630262.6</v>
      </c>
      <c r="G578" s="79"/>
    </row>
    <row r="579" spans="1:7" ht="21.75">
      <c r="A579" s="77" t="s">
        <v>63</v>
      </c>
      <c r="B579" s="122"/>
      <c r="C579" s="109">
        <v>0</v>
      </c>
      <c r="D579" s="109">
        <v>209550</v>
      </c>
      <c r="E579" s="109">
        <v>0</v>
      </c>
      <c r="F579" s="91">
        <v>209550</v>
      </c>
      <c r="G579" s="79"/>
    </row>
    <row r="580" spans="1:7" ht="21.75">
      <c r="A580" s="77" t="s">
        <v>101</v>
      </c>
      <c r="B580" s="92">
        <v>161</v>
      </c>
      <c r="C580" s="83">
        <v>1158680</v>
      </c>
      <c r="D580" s="83">
        <v>3466772.03</v>
      </c>
      <c r="E580" s="83">
        <v>1158680</v>
      </c>
      <c r="F580" s="83">
        <v>3466772.03</v>
      </c>
      <c r="G580" s="83"/>
    </row>
    <row r="581" spans="1:7" ht="21.75">
      <c r="A581" s="110" t="s">
        <v>66</v>
      </c>
      <c r="B581" s="72">
        <f>SUM(B578:B580)</f>
        <v>181</v>
      </c>
      <c r="C581" s="94">
        <f>SUM(C577:C580)</f>
        <v>1193080</v>
      </c>
      <c r="D581" s="94">
        <f>SUM(D577:D580)</f>
        <v>6306584.63</v>
      </c>
      <c r="E581" s="94">
        <f>SUM(E577:E580)</f>
        <v>1193080</v>
      </c>
      <c r="F581" s="94">
        <f>SUM(F577:F580)</f>
        <v>6306584.63</v>
      </c>
      <c r="G581" s="94">
        <f>SUM(G578:G580)</f>
        <v>0</v>
      </c>
    </row>
    <row r="582" spans="1:7" ht="21.75">
      <c r="A582" s="110" t="s">
        <v>67</v>
      </c>
      <c r="B582" s="111">
        <f aca="true" t="shared" si="19" ref="B582:G582">SUM(B536+B567+B576+B581)</f>
        <v>5572</v>
      </c>
      <c r="C582" s="70">
        <f t="shared" si="19"/>
        <v>12769179.8</v>
      </c>
      <c r="D582" s="70">
        <f t="shared" si="19"/>
        <v>167821742.29999998</v>
      </c>
      <c r="E582" s="70">
        <f t="shared" si="19"/>
        <v>12538632.47</v>
      </c>
      <c r="F582" s="70">
        <f t="shared" si="19"/>
        <v>168002426.05999997</v>
      </c>
      <c r="G582" s="70">
        <f t="shared" si="19"/>
        <v>284530.52</v>
      </c>
    </row>
    <row r="583" spans="1:7" ht="21.75">
      <c r="A583" s="110" t="s">
        <v>174</v>
      </c>
      <c r="B583" s="106"/>
      <c r="C583" s="86">
        <v>6177.56</v>
      </c>
      <c r="D583" s="86">
        <v>83212.35</v>
      </c>
      <c r="E583" s="86">
        <v>6177.56</v>
      </c>
      <c r="F583" s="86">
        <v>83212.35</v>
      </c>
      <c r="G583" s="86"/>
    </row>
    <row r="584" spans="1:7" ht="22.5" thickBot="1">
      <c r="A584" s="112" t="s">
        <v>69</v>
      </c>
      <c r="B584" s="113">
        <f>+B582</f>
        <v>5572</v>
      </c>
      <c r="C584" s="114">
        <f>C582-C583</f>
        <v>12763002.24</v>
      </c>
      <c r="D584" s="114">
        <f>D582-D583</f>
        <v>167738529.95</v>
      </c>
      <c r="E584" s="114">
        <f>+E582-E583</f>
        <v>12532454.91</v>
      </c>
      <c r="F584" s="114">
        <f>+F582-F583</f>
        <v>167919213.70999998</v>
      </c>
      <c r="G584" s="114">
        <f>+G582-G583</f>
        <v>284530.52</v>
      </c>
    </row>
    <row r="585" spans="1:7" ht="22.5" thickTop="1">
      <c r="A585" s="95"/>
      <c r="B585" s="115"/>
      <c r="C585" s="97"/>
      <c r="D585" s="97"/>
      <c r="E585" s="97"/>
      <c r="F585" s="97"/>
      <c r="G585" s="97"/>
    </row>
    <row r="586" spans="1:7" ht="21.75">
      <c r="A586" s="95"/>
      <c r="B586" s="115"/>
      <c r="C586" s="97"/>
      <c r="D586" s="97"/>
      <c r="E586" s="97"/>
      <c r="F586" s="97"/>
      <c r="G586" s="97"/>
    </row>
    <row r="587" spans="1:7" ht="21.75">
      <c r="A587" s="95"/>
      <c r="B587" s="115"/>
      <c r="C587" s="97"/>
      <c r="D587" s="97" t="s">
        <v>12</v>
      </c>
      <c r="E587" s="97"/>
      <c r="F587" s="97"/>
      <c r="G587" s="97"/>
    </row>
    <row r="588" spans="1:7" ht="21.75">
      <c r="A588" s="64" t="s">
        <v>206</v>
      </c>
      <c r="B588" s="66"/>
      <c r="C588" s="67"/>
      <c r="D588" s="97" t="s">
        <v>13</v>
      </c>
      <c r="E588" s="97"/>
      <c r="F588" s="97"/>
      <c r="G588" s="97"/>
    </row>
    <row r="589" spans="1:7" ht="21.75">
      <c r="A589" s="64" t="s">
        <v>207</v>
      </c>
      <c r="B589" s="66"/>
      <c r="C589" s="67"/>
      <c r="D589" s="97" t="s">
        <v>11</v>
      </c>
      <c r="E589" s="97"/>
      <c r="F589" s="97"/>
      <c r="G589" s="97"/>
    </row>
    <row r="590" spans="1:7" ht="21.75">
      <c r="A590" s="64"/>
      <c r="B590" s="66"/>
      <c r="C590" s="67"/>
      <c r="D590" s="97" t="s">
        <v>10</v>
      </c>
      <c r="E590" s="97"/>
      <c r="F590" s="97"/>
      <c r="G590" s="97"/>
    </row>
    <row r="591" spans="1:7" ht="21.75">
      <c r="A591" s="64"/>
      <c r="B591" s="115"/>
      <c r="C591" s="97"/>
      <c r="D591" s="97"/>
      <c r="E591" s="97"/>
      <c r="F591" s="97"/>
      <c r="G591" s="97"/>
    </row>
    <row r="592" spans="1:7" ht="21.75">
      <c r="A592" s="123"/>
      <c r="B592" s="115"/>
      <c r="C592" s="97"/>
      <c r="D592" s="97"/>
      <c r="E592" s="97"/>
      <c r="F592" s="97"/>
      <c r="G592" s="97"/>
    </row>
    <row r="593" spans="1:7" ht="21">
      <c r="A593" s="14"/>
      <c r="B593" s="19"/>
      <c r="C593" s="15"/>
      <c r="D593" s="15"/>
      <c r="E593" s="15"/>
      <c r="F593" s="15"/>
      <c r="G593" s="15"/>
    </row>
    <row r="594" spans="1:7" ht="23.25">
      <c r="A594" s="145" t="s">
        <v>58</v>
      </c>
      <c r="B594" s="145"/>
      <c r="C594" s="145"/>
      <c r="D594" s="145"/>
      <c r="E594" s="145"/>
      <c r="F594" s="145"/>
      <c r="G594" s="145"/>
    </row>
    <row r="595" spans="1:7" ht="23.25">
      <c r="A595" s="145" t="s">
        <v>208</v>
      </c>
      <c r="B595" s="145"/>
      <c r="C595" s="145"/>
      <c r="D595" s="145"/>
      <c r="E595" s="145"/>
      <c r="F595" s="145"/>
      <c r="G595" s="145"/>
    </row>
    <row r="596" spans="1:7" ht="21">
      <c r="A596" s="3"/>
      <c r="B596" s="18"/>
      <c r="C596" s="4"/>
      <c r="D596" s="4"/>
      <c r="E596" s="4"/>
      <c r="F596" s="4"/>
      <c r="G596" s="4"/>
    </row>
    <row r="597" spans="1:7" ht="21.75">
      <c r="A597" s="68"/>
      <c r="B597" s="69" t="s">
        <v>78</v>
      </c>
      <c r="C597" s="146" t="s">
        <v>31</v>
      </c>
      <c r="D597" s="146"/>
      <c r="E597" s="146" t="s">
        <v>32</v>
      </c>
      <c r="F597" s="146"/>
      <c r="G597" s="71" t="s">
        <v>33</v>
      </c>
    </row>
    <row r="598" spans="1:7" ht="21.75">
      <c r="A598" s="72" t="s">
        <v>35</v>
      </c>
      <c r="B598" s="72" t="s">
        <v>79</v>
      </c>
      <c r="C598" s="73" t="s">
        <v>9</v>
      </c>
      <c r="D598" s="73" t="s">
        <v>36</v>
      </c>
      <c r="E598" s="73" t="s">
        <v>9</v>
      </c>
      <c r="F598" s="73" t="s">
        <v>36</v>
      </c>
      <c r="G598" s="73" t="s">
        <v>34</v>
      </c>
    </row>
    <row r="599" spans="1:7" ht="21.75">
      <c r="A599" s="74" t="s">
        <v>108</v>
      </c>
      <c r="B599" s="75"/>
      <c r="C599" s="76"/>
      <c r="D599" s="76"/>
      <c r="E599" s="76"/>
      <c r="F599" s="76"/>
      <c r="G599" s="76"/>
    </row>
    <row r="600" spans="1:7" ht="21.75">
      <c r="A600" s="77" t="s">
        <v>37</v>
      </c>
      <c r="B600" s="78">
        <v>193</v>
      </c>
      <c r="C600" s="79">
        <v>7281499.72</v>
      </c>
      <c r="D600" s="79">
        <v>144045903.58</v>
      </c>
      <c r="E600" s="79">
        <v>7539930.24</v>
      </c>
      <c r="F600" s="79">
        <v>144565017.86</v>
      </c>
      <c r="G600" s="79"/>
    </row>
    <row r="601" spans="1:7" ht="21.75">
      <c r="A601" s="77" t="s">
        <v>39</v>
      </c>
      <c r="B601" s="80">
        <v>110</v>
      </c>
      <c r="C601" s="79">
        <v>53214.48</v>
      </c>
      <c r="D601" s="79">
        <v>1717353.15</v>
      </c>
      <c r="E601" s="79">
        <v>53214.48</v>
      </c>
      <c r="F601" s="79">
        <v>1717353.15</v>
      </c>
      <c r="G601" s="79"/>
    </row>
    <row r="602" spans="1:7" ht="21.75">
      <c r="A602" s="77" t="s">
        <v>41</v>
      </c>
      <c r="B602" s="78">
        <v>58</v>
      </c>
      <c r="C602" s="79">
        <v>187475.3</v>
      </c>
      <c r="D602" s="79">
        <v>13538632.9</v>
      </c>
      <c r="E602" s="79">
        <v>187475.3</v>
      </c>
      <c r="F602" s="79">
        <v>13538632.9</v>
      </c>
      <c r="G602" s="79"/>
    </row>
    <row r="603" spans="1:7" ht="21.75">
      <c r="A603" s="110" t="s">
        <v>44</v>
      </c>
      <c r="B603" s="85">
        <f>SUM(B600:B602)</f>
        <v>361</v>
      </c>
      <c r="C603" s="86">
        <f>SUM(C600:C602)</f>
        <v>7522189.5</v>
      </c>
      <c r="D603" s="86">
        <f>SUM(D600:D602)</f>
        <v>159301889.63000003</v>
      </c>
      <c r="E603" s="86">
        <f>SUM(E600:E602)</f>
        <v>7780620.0200000005</v>
      </c>
      <c r="F603" s="86">
        <f>SUM(F600:F602)</f>
        <v>159821003.91000003</v>
      </c>
      <c r="G603" s="86"/>
    </row>
    <row r="604" spans="1:7" ht="21.75">
      <c r="A604" s="87" t="s">
        <v>109</v>
      </c>
      <c r="B604" s="88"/>
      <c r="C604" s="89"/>
      <c r="D604" s="89"/>
      <c r="E604" s="89"/>
      <c r="F604" s="89"/>
      <c r="G604" s="89"/>
    </row>
    <row r="605" spans="1:7" ht="21.75">
      <c r="A605" s="90" t="s">
        <v>81</v>
      </c>
      <c r="B605" s="78"/>
      <c r="C605" s="79"/>
      <c r="D605" s="79"/>
      <c r="E605" s="79"/>
      <c r="F605" s="79"/>
      <c r="G605" s="79"/>
    </row>
    <row r="606" spans="1:7" ht="21.75">
      <c r="A606" s="77" t="s">
        <v>110</v>
      </c>
      <c r="B606" s="78"/>
      <c r="C606" s="79"/>
      <c r="D606" s="79"/>
      <c r="E606" s="79"/>
      <c r="F606" s="79"/>
      <c r="G606" s="79"/>
    </row>
    <row r="607" spans="1:7" ht="21.75">
      <c r="A607" s="77" t="s">
        <v>45</v>
      </c>
      <c r="B607" s="80">
        <v>1429</v>
      </c>
      <c r="C607" s="79">
        <v>602610</v>
      </c>
      <c r="D607" s="79">
        <v>5470050</v>
      </c>
      <c r="E607" s="79">
        <v>602610</v>
      </c>
      <c r="F607" s="79">
        <v>5470050</v>
      </c>
      <c r="G607" s="79"/>
    </row>
    <row r="608" spans="1:7" ht="21.75">
      <c r="A608" s="77" t="s">
        <v>46</v>
      </c>
      <c r="B608" s="78">
        <v>161</v>
      </c>
      <c r="C608" s="79">
        <v>48250</v>
      </c>
      <c r="D608" s="79">
        <v>424500</v>
      </c>
      <c r="E608" s="79">
        <v>48250</v>
      </c>
      <c r="F608" s="79">
        <v>424500</v>
      </c>
      <c r="G608" s="79"/>
    </row>
    <row r="609" spans="1:7" ht="21.75">
      <c r="A609" s="77" t="s">
        <v>99</v>
      </c>
      <c r="B609" s="78"/>
      <c r="C609" s="79"/>
      <c r="D609" s="79"/>
      <c r="E609" s="79"/>
      <c r="F609" s="79"/>
      <c r="G609" s="79"/>
    </row>
    <row r="610" spans="1:7" ht="21.75">
      <c r="A610" s="77" t="s">
        <v>100</v>
      </c>
      <c r="B610" s="78">
        <v>6</v>
      </c>
      <c r="C610" s="79">
        <v>45500</v>
      </c>
      <c r="D610" s="79">
        <v>300500</v>
      </c>
      <c r="E610" s="79">
        <v>45500</v>
      </c>
      <c r="F610" s="79">
        <v>300500</v>
      </c>
      <c r="G610" s="79"/>
    </row>
    <row r="611" spans="1:7" ht="21.75">
      <c r="A611" s="77" t="s">
        <v>107</v>
      </c>
      <c r="B611" s="78">
        <v>6</v>
      </c>
      <c r="C611" s="79">
        <v>58150</v>
      </c>
      <c r="D611" s="79">
        <v>196262.75</v>
      </c>
      <c r="E611" s="79">
        <v>58150</v>
      </c>
      <c r="F611" s="79">
        <v>196262.75</v>
      </c>
      <c r="G611" s="79"/>
    </row>
    <row r="612" spans="1:7" ht="21.75">
      <c r="A612" s="77" t="s">
        <v>48</v>
      </c>
      <c r="B612" s="78"/>
      <c r="C612" s="79"/>
      <c r="D612" s="79"/>
      <c r="E612" s="79"/>
      <c r="F612" s="79"/>
      <c r="G612" s="79"/>
    </row>
    <row r="613" spans="1:7" ht="21.75">
      <c r="A613" s="77" t="s">
        <v>49</v>
      </c>
      <c r="B613" s="80">
        <v>1440</v>
      </c>
      <c r="C613" s="79">
        <v>37500</v>
      </c>
      <c r="D613" s="79">
        <v>343400</v>
      </c>
      <c r="E613" s="79">
        <v>37500</v>
      </c>
      <c r="F613" s="79">
        <v>343400</v>
      </c>
      <c r="G613" s="79"/>
    </row>
    <row r="614" spans="1:7" ht="21.75">
      <c r="A614" s="77" t="s">
        <v>116</v>
      </c>
      <c r="B614" s="78">
        <v>19</v>
      </c>
      <c r="C614" s="79">
        <v>790</v>
      </c>
      <c r="D614" s="79">
        <v>9830</v>
      </c>
      <c r="E614" s="79">
        <v>790</v>
      </c>
      <c r="F614" s="79">
        <v>9830</v>
      </c>
      <c r="G614" s="79"/>
    </row>
    <row r="615" spans="1:7" ht="21.75">
      <c r="A615" s="77" t="s">
        <v>111</v>
      </c>
      <c r="B615" s="78"/>
      <c r="C615" s="79"/>
      <c r="D615" s="79"/>
      <c r="E615" s="79"/>
      <c r="F615" s="79"/>
      <c r="G615" s="79"/>
    </row>
    <row r="616" spans="1:7" ht="21.75">
      <c r="A616" s="77" t="s">
        <v>50</v>
      </c>
      <c r="B616" s="78"/>
      <c r="C616" s="79"/>
      <c r="D616" s="79"/>
      <c r="E616" s="79"/>
      <c r="F616" s="79"/>
      <c r="G616" s="79"/>
    </row>
    <row r="617" spans="1:7" ht="21.75">
      <c r="A617" s="77" t="s">
        <v>51</v>
      </c>
      <c r="B617" s="78">
        <v>20</v>
      </c>
      <c r="C617" s="79">
        <v>43395</v>
      </c>
      <c r="D617" s="79">
        <v>944674</v>
      </c>
      <c r="E617" s="79">
        <v>43395</v>
      </c>
      <c r="F617" s="79">
        <v>944674</v>
      </c>
      <c r="G617" s="79"/>
    </row>
    <row r="618" spans="1:7" ht="21.75">
      <c r="A618" s="77" t="s">
        <v>52</v>
      </c>
      <c r="B618" s="78"/>
      <c r="C618" s="79"/>
      <c r="D618" s="79"/>
      <c r="E618" s="79"/>
      <c r="F618" s="79"/>
      <c r="G618" s="79"/>
    </row>
    <row r="619" spans="1:7" ht="21.75">
      <c r="A619" s="77" t="s">
        <v>53</v>
      </c>
      <c r="B619" s="78">
        <v>6</v>
      </c>
      <c r="C619" s="79">
        <v>13050</v>
      </c>
      <c r="D619" s="79">
        <v>135270</v>
      </c>
      <c r="E619" s="79">
        <v>13050</v>
      </c>
      <c r="F619" s="79">
        <v>135270</v>
      </c>
      <c r="G619" s="79"/>
    </row>
    <row r="620" spans="1:7" ht="21.75">
      <c r="A620" s="77" t="s">
        <v>91</v>
      </c>
      <c r="B620" s="78"/>
      <c r="C620" s="79"/>
      <c r="D620" s="79"/>
      <c r="E620" s="79"/>
      <c r="F620" s="79"/>
      <c r="G620" s="79"/>
    </row>
    <row r="621" spans="1:7" ht="21.75">
      <c r="A621" s="77" t="s">
        <v>92</v>
      </c>
      <c r="B621" s="78">
        <v>6</v>
      </c>
      <c r="C621" s="79">
        <v>3160</v>
      </c>
      <c r="D621" s="79">
        <v>65945</v>
      </c>
      <c r="E621" s="79">
        <v>3160</v>
      </c>
      <c r="F621" s="79">
        <v>65945</v>
      </c>
      <c r="G621" s="79"/>
    </row>
    <row r="622" spans="1:7" ht="21.75">
      <c r="A622" s="77" t="s">
        <v>54</v>
      </c>
      <c r="B622" s="78">
        <v>7</v>
      </c>
      <c r="C622" s="79">
        <v>200</v>
      </c>
      <c r="D622" s="79">
        <v>2720</v>
      </c>
      <c r="E622" s="79">
        <v>200</v>
      </c>
      <c r="F622" s="79">
        <v>2720</v>
      </c>
      <c r="G622" s="79"/>
    </row>
    <row r="623" spans="1:7" ht="21.75">
      <c r="A623" s="77" t="s">
        <v>86</v>
      </c>
      <c r="B623" s="78">
        <v>4</v>
      </c>
      <c r="C623" s="91">
        <v>400</v>
      </c>
      <c r="D623" s="79">
        <v>87500</v>
      </c>
      <c r="E623" s="91">
        <v>400</v>
      </c>
      <c r="F623" s="79">
        <v>87500</v>
      </c>
      <c r="G623" s="79"/>
    </row>
    <row r="624" spans="1:7" ht="21.75">
      <c r="A624" s="77" t="s">
        <v>87</v>
      </c>
      <c r="B624" s="78"/>
      <c r="C624" s="91">
        <v>0</v>
      </c>
      <c r="D624" s="79">
        <v>16000</v>
      </c>
      <c r="E624" s="91">
        <v>0</v>
      </c>
      <c r="F624" s="79">
        <v>16000</v>
      </c>
      <c r="G624" s="79"/>
    </row>
    <row r="625" spans="1:7" ht="21.75">
      <c r="A625" s="77" t="s">
        <v>88</v>
      </c>
      <c r="B625" s="78"/>
      <c r="C625" s="79">
        <v>0</v>
      </c>
      <c r="D625" s="79">
        <v>13500</v>
      </c>
      <c r="E625" s="79">
        <v>0</v>
      </c>
      <c r="F625" s="79">
        <v>13500</v>
      </c>
      <c r="G625" s="79"/>
    </row>
    <row r="626" spans="1:7" ht="21.75">
      <c r="A626" s="77" t="s">
        <v>112</v>
      </c>
      <c r="B626" s="78"/>
      <c r="C626" s="79"/>
      <c r="D626" s="79"/>
      <c r="E626" s="79"/>
      <c r="F626" s="79"/>
      <c r="G626" s="79"/>
    </row>
    <row r="627" spans="1:7" ht="21.75">
      <c r="A627" s="77" t="s">
        <v>55</v>
      </c>
      <c r="B627" s="78">
        <v>696</v>
      </c>
      <c r="C627" s="79">
        <v>191380</v>
      </c>
      <c r="D627" s="79">
        <v>1611895</v>
      </c>
      <c r="E627" s="79">
        <v>191380</v>
      </c>
      <c r="F627" s="79">
        <v>1611895</v>
      </c>
      <c r="G627" s="79"/>
    </row>
    <row r="628" spans="1:7" ht="21.75">
      <c r="A628" s="77" t="s">
        <v>113</v>
      </c>
      <c r="B628" s="78"/>
      <c r="C628" s="79"/>
      <c r="D628" s="79"/>
      <c r="E628" s="79"/>
      <c r="F628" s="79"/>
      <c r="G628" s="79"/>
    </row>
    <row r="629" spans="1:7" ht="21.75">
      <c r="A629" s="77" t="s">
        <v>56</v>
      </c>
      <c r="B629" s="80">
        <v>667</v>
      </c>
      <c r="C629" s="79">
        <v>13240</v>
      </c>
      <c r="D629" s="79">
        <v>142915</v>
      </c>
      <c r="E629" s="79">
        <v>13240</v>
      </c>
      <c r="F629" s="79">
        <v>142915</v>
      </c>
      <c r="G629" s="79"/>
    </row>
    <row r="630" spans="1:7" ht="21.75">
      <c r="A630" s="77" t="s">
        <v>195</v>
      </c>
      <c r="B630" s="80"/>
      <c r="C630" s="79">
        <v>0</v>
      </c>
      <c r="D630" s="79">
        <v>3100</v>
      </c>
      <c r="E630" s="79">
        <v>0</v>
      </c>
      <c r="F630" s="79">
        <v>3100</v>
      </c>
      <c r="G630" s="79"/>
    </row>
    <row r="631" spans="1:7" ht="21.75">
      <c r="A631" s="77" t="s">
        <v>196</v>
      </c>
      <c r="B631" s="78">
        <v>1</v>
      </c>
      <c r="C631" s="91">
        <v>500</v>
      </c>
      <c r="D631" s="91">
        <v>41276</v>
      </c>
      <c r="E631" s="91">
        <v>500</v>
      </c>
      <c r="F631" s="91">
        <v>41276</v>
      </c>
      <c r="G631" s="79"/>
    </row>
    <row r="632" spans="1:7" ht="21.75">
      <c r="A632" s="77" t="s">
        <v>198</v>
      </c>
      <c r="B632" s="78"/>
      <c r="C632" s="79">
        <v>0</v>
      </c>
      <c r="D632" s="79">
        <v>63024</v>
      </c>
      <c r="E632" s="79">
        <v>0</v>
      </c>
      <c r="F632" s="79">
        <v>63024</v>
      </c>
      <c r="G632" s="79"/>
    </row>
    <row r="633" spans="1:7" ht="21.75">
      <c r="A633" s="77" t="s">
        <v>197</v>
      </c>
      <c r="B633" s="72">
        <v>3</v>
      </c>
      <c r="C633" s="94">
        <v>3700</v>
      </c>
      <c r="D633" s="94">
        <v>167900</v>
      </c>
      <c r="E633" s="94">
        <v>83700</v>
      </c>
      <c r="F633" s="94">
        <v>167900</v>
      </c>
      <c r="G633" s="94"/>
    </row>
    <row r="634" spans="1:7" ht="21.75">
      <c r="A634" s="54" t="s">
        <v>90</v>
      </c>
      <c r="B634" s="93">
        <f>SUM(B607:B633)</f>
        <v>4471</v>
      </c>
      <c r="C634" s="73">
        <f>SUM(C607:C633)</f>
        <v>1061825</v>
      </c>
      <c r="D634" s="73">
        <f>SUM(D607:D633)</f>
        <v>10040261.75</v>
      </c>
      <c r="E634" s="73">
        <f>SUM(E607:E633)</f>
        <v>1141825</v>
      </c>
      <c r="F634" s="94">
        <f>SUM(F607:F633)</f>
        <v>10040261.75</v>
      </c>
      <c r="G634" s="86"/>
    </row>
    <row r="635" spans="1:7" ht="21.75">
      <c r="A635" s="147" t="s">
        <v>70</v>
      </c>
      <c r="B635" s="147"/>
      <c r="C635" s="147"/>
      <c r="D635" s="147"/>
      <c r="E635" s="147"/>
      <c r="F635" s="147"/>
      <c r="G635" s="147"/>
    </row>
    <row r="636" spans="1:7" ht="21.75">
      <c r="A636" s="98"/>
      <c r="B636" s="99"/>
      <c r="C636" s="100"/>
      <c r="D636" s="100"/>
      <c r="E636" s="100"/>
      <c r="F636" s="100"/>
      <c r="G636" s="101"/>
    </row>
    <row r="637" spans="1:7" ht="21.75">
      <c r="A637" s="68"/>
      <c r="B637" s="69" t="s">
        <v>78</v>
      </c>
      <c r="C637" s="146" t="s">
        <v>31</v>
      </c>
      <c r="D637" s="146"/>
      <c r="E637" s="146" t="s">
        <v>32</v>
      </c>
      <c r="F637" s="146"/>
      <c r="G637" s="102" t="s">
        <v>33</v>
      </c>
    </row>
    <row r="638" spans="1:7" ht="21.75">
      <c r="A638" s="72" t="s">
        <v>35</v>
      </c>
      <c r="B638" s="72" t="s">
        <v>79</v>
      </c>
      <c r="C638" s="73" t="s">
        <v>9</v>
      </c>
      <c r="D638" s="73" t="s">
        <v>36</v>
      </c>
      <c r="E638" s="73" t="s">
        <v>9</v>
      </c>
      <c r="F638" s="73" t="s">
        <v>36</v>
      </c>
      <c r="G638" s="73" t="s">
        <v>34</v>
      </c>
    </row>
    <row r="639" spans="1:7" ht="21.75">
      <c r="A639" s="74" t="s">
        <v>114</v>
      </c>
      <c r="B639" s="75"/>
      <c r="C639" s="76"/>
      <c r="D639" s="76"/>
      <c r="E639" s="76"/>
      <c r="F639" s="76"/>
      <c r="G639" s="76"/>
    </row>
    <row r="640" spans="1:7" ht="21.75">
      <c r="A640" s="77" t="s">
        <v>82</v>
      </c>
      <c r="B640" s="78">
        <v>5</v>
      </c>
      <c r="C640" s="79">
        <v>67440</v>
      </c>
      <c r="D640" s="79">
        <v>600970</v>
      </c>
      <c r="E640" s="79">
        <v>67440</v>
      </c>
      <c r="F640" s="79">
        <v>600970</v>
      </c>
      <c r="G640" s="79"/>
    </row>
    <row r="641" spans="1:7" ht="21.75">
      <c r="A641" s="77" t="s">
        <v>59</v>
      </c>
      <c r="B641" s="78"/>
      <c r="C641" s="91"/>
      <c r="D641" s="91"/>
      <c r="E641" s="91"/>
      <c r="F641" s="91"/>
      <c r="G641" s="79"/>
    </row>
    <row r="642" spans="1:7" ht="21.75">
      <c r="A642" s="87" t="s">
        <v>60</v>
      </c>
      <c r="B642" s="88">
        <v>7</v>
      </c>
      <c r="C642" s="89">
        <v>275251.78</v>
      </c>
      <c r="D642" s="89">
        <v>498742.57</v>
      </c>
      <c r="E642" s="89">
        <v>275251.78</v>
      </c>
      <c r="F642" s="89">
        <v>498742.57</v>
      </c>
      <c r="G642" s="89"/>
    </row>
    <row r="643" spans="1:7" ht="21.75">
      <c r="A643" s="110" t="s">
        <v>61</v>
      </c>
      <c r="B643" s="106">
        <f>SUM(B635:B642)</f>
        <v>12</v>
      </c>
      <c r="C643" s="86">
        <f>SUM(C640:C642)</f>
        <v>342691.78</v>
      </c>
      <c r="D643" s="86">
        <f>SUM(D640:D642)</f>
        <v>1099712.57</v>
      </c>
      <c r="E643" s="86">
        <f>SUM(E640:E642)</f>
        <v>342691.78</v>
      </c>
      <c r="F643" s="86">
        <f>SUM(F640:F642)</f>
        <v>1099712.57</v>
      </c>
      <c r="G643" s="86"/>
    </row>
    <row r="644" spans="1:7" ht="21.75">
      <c r="A644" s="87" t="s">
        <v>115</v>
      </c>
      <c r="B644" s="88"/>
      <c r="C644" s="89"/>
      <c r="D644" s="89"/>
      <c r="E644" s="89"/>
      <c r="F644" s="89"/>
      <c r="G644" s="89"/>
    </row>
    <row r="645" spans="1:7" ht="21.75">
      <c r="A645" s="107" t="s">
        <v>62</v>
      </c>
      <c r="B645" s="108">
        <v>11</v>
      </c>
      <c r="C645" s="109">
        <v>27300</v>
      </c>
      <c r="D645" s="109">
        <v>2657562.6</v>
      </c>
      <c r="E645" s="109">
        <v>27300</v>
      </c>
      <c r="F645" s="91">
        <v>2657562.6</v>
      </c>
      <c r="G645" s="79"/>
    </row>
    <row r="646" spans="1:7" ht="21.75">
      <c r="A646" s="77" t="s">
        <v>63</v>
      </c>
      <c r="B646" s="122"/>
      <c r="C646" s="109">
        <v>0</v>
      </c>
      <c r="D646" s="109">
        <v>209550</v>
      </c>
      <c r="E646" s="109">
        <v>0</v>
      </c>
      <c r="F646" s="91">
        <v>209550</v>
      </c>
      <c r="G646" s="79"/>
    </row>
    <row r="647" spans="1:7" ht="21.75">
      <c r="A647" s="77" t="s">
        <v>101</v>
      </c>
      <c r="B647" s="92">
        <v>166</v>
      </c>
      <c r="C647" s="83">
        <v>3736280</v>
      </c>
      <c r="D647" s="83">
        <v>7203052.03</v>
      </c>
      <c r="E647" s="83">
        <v>3736280</v>
      </c>
      <c r="F647" s="83">
        <v>7203052.03</v>
      </c>
      <c r="G647" s="83"/>
    </row>
    <row r="648" spans="1:7" ht="21.75">
      <c r="A648" s="110" t="s">
        <v>66</v>
      </c>
      <c r="B648" s="72">
        <f>SUM(B645:B647)</f>
        <v>177</v>
      </c>
      <c r="C648" s="94">
        <f>SUM(C644:C647)</f>
        <v>3763580</v>
      </c>
      <c r="D648" s="94">
        <f>SUM(D644:D647)</f>
        <v>10070164.63</v>
      </c>
      <c r="E648" s="94">
        <f>SUM(E644:E647)</f>
        <v>3763580</v>
      </c>
      <c r="F648" s="94">
        <f>SUM(F644:F647)</f>
        <v>10070164.63</v>
      </c>
      <c r="G648" s="94"/>
    </row>
    <row r="649" spans="1:7" ht="21.75">
      <c r="A649" s="110" t="s">
        <v>67</v>
      </c>
      <c r="B649" s="111">
        <f>SUM(B603+B634+B643+B648)</f>
        <v>5021</v>
      </c>
      <c r="C649" s="70">
        <f>SUM(C603+C634+C643+C648)</f>
        <v>12690286.28</v>
      </c>
      <c r="D649" s="70">
        <f>SUM(D603+D634+D643+D648)</f>
        <v>180512028.58</v>
      </c>
      <c r="E649" s="70">
        <f>SUM(E603+E634+E643+E648)</f>
        <v>13028716.799999999</v>
      </c>
      <c r="F649" s="70">
        <f>SUM(F603+F634+F643+F648)</f>
        <v>181031142.86</v>
      </c>
      <c r="G649" s="70"/>
    </row>
    <row r="650" spans="1:7" ht="21.75">
      <c r="A650" s="110" t="s">
        <v>174</v>
      </c>
      <c r="B650" s="106"/>
      <c r="C650" s="86">
        <v>2660.94</v>
      </c>
      <c r="D650" s="86">
        <v>85873.29</v>
      </c>
      <c r="E650" s="86">
        <v>2660.94</v>
      </c>
      <c r="F650" s="86">
        <v>85873.29</v>
      </c>
      <c r="G650" s="86"/>
    </row>
    <row r="651" spans="1:7" ht="22.5" thickBot="1">
      <c r="A651" s="112" t="s">
        <v>69</v>
      </c>
      <c r="B651" s="113">
        <f>+B649</f>
        <v>5021</v>
      </c>
      <c r="C651" s="114">
        <f>C649-C650</f>
        <v>12687625.34</v>
      </c>
      <c r="D651" s="114">
        <f>D649-D650</f>
        <v>180426155.29000002</v>
      </c>
      <c r="E651" s="114">
        <f>+E649-E650</f>
        <v>13026055.86</v>
      </c>
      <c r="F651" s="114">
        <f>+F649-F650</f>
        <v>180945269.57000002</v>
      </c>
      <c r="G651" s="114"/>
    </row>
    <row r="652" spans="1:7" ht="22.5" thickTop="1">
      <c r="A652" s="95"/>
      <c r="B652" s="115"/>
      <c r="C652" s="97"/>
      <c r="D652" s="97"/>
      <c r="E652" s="97"/>
      <c r="F652" s="97"/>
      <c r="G652" s="97"/>
    </row>
    <row r="653" spans="1:7" ht="21.75">
      <c r="A653" s="95"/>
      <c r="B653" s="115"/>
      <c r="C653" s="97"/>
      <c r="D653" s="97"/>
      <c r="E653" s="97"/>
      <c r="F653" s="97"/>
      <c r="G653" s="97"/>
    </row>
    <row r="654" spans="1:7" ht="21.75">
      <c r="A654" s="95"/>
      <c r="B654" s="115"/>
      <c r="C654" s="97"/>
      <c r="D654" s="97" t="s">
        <v>12</v>
      </c>
      <c r="E654" s="97"/>
      <c r="F654" s="97"/>
      <c r="G654" s="97"/>
    </row>
    <row r="655" spans="1:7" ht="21.75">
      <c r="A655" s="64" t="s">
        <v>209</v>
      </c>
      <c r="B655" s="66"/>
      <c r="C655" s="67"/>
      <c r="D655" s="97" t="s">
        <v>13</v>
      </c>
      <c r="E655" s="97"/>
      <c r="F655" s="97"/>
      <c r="G655" s="97"/>
    </row>
    <row r="656" spans="1:7" ht="21.75">
      <c r="A656" s="64" t="s">
        <v>210</v>
      </c>
      <c r="B656" s="66"/>
      <c r="C656" s="67"/>
      <c r="D656" s="97" t="s">
        <v>11</v>
      </c>
      <c r="E656" s="97"/>
      <c r="F656" s="97"/>
      <c r="G656" s="97"/>
    </row>
    <row r="657" spans="1:7" ht="21.75">
      <c r="A657" s="64"/>
      <c r="B657" s="66"/>
      <c r="C657" s="67"/>
      <c r="D657" s="97" t="s">
        <v>10</v>
      </c>
      <c r="E657" s="97"/>
      <c r="F657" s="97"/>
      <c r="G657" s="97"/>
    </row>
    <row r="658" spans="1:7" ht="21.75">
      <c r="A658" s="64"/>
      <c r="B658" s="115"/>
      <c r="C658" s="97"/>
      <c r="D658" s="97"/>
      <c r="E658" s="97"/>
      <c r="F658" s="97"/>
      <c r="G658" s="97"/>
    </row>
    <row r="659" spans="1:7" ht="21.75">
      <c r="A659" s="125"/>
      <c r="B659" s="115"/>
      <c r="C659" s="97"/>
      <c r="D659" s="97"/>
      <c r="E659" s="97"/>
      <c r="F659" s="97"/>
      <c r="G659" s="97"/>
    </row>
    <row r="660" spans="1:7" ht="23.25">
      <c r="A660" s="145" t="s">
        <v>58</v>
      </c>
      <c r="B660" s="145"/>
      <c r="C660" s="145"/>
      <c r="D660" s="145"/>
      <c r="E660" s="145"/>
      <c r="F660" s="145"/>
      <c r="G660" s="145"/>
    </row>
    <row r="661" spans="1:7" ht="23.25">
      <c r="A661" s="145" t="s">
        <v>211</v>
      </c>
      <c r="B661" s="145"/>
      <c r="C661" s="145"/>
      <c r="D661" s="145"/>
      <c r="E661" s="145"/>
      <c r="F661" s="145"/>
      <c r="G661" s="145"/>
    </row>
    <row r="662" spans="1:7" ht="21">
      <c r="A662" s="3"/>
      <c r="B662" s="18"/>
      <c r="C662" s="4"/>
      <c r="D662" s="4"/>
      <c r="E662" s="4"/>
      <c r="F662" s="4"/>
      <c r="G662" s="4"/>
    </row>
    <row r="663" spans="1:7" ht="21.75">
      <c r="A663" s="68"/>
      <c r="B663" s="69" t="s">
        <v>78</v>
      </c>
      <c r="C663" s="146" t="s">
        <v>31</v>
      </c>
      <c r="D663" s="146"/>
      <c r="E663" s="146" t="s">
        <v>32</v>
      </c>
      <c r="F663" s="146"/>
      <c r="G663" s="71" t="s">
        <v>33</v>
      </c>
    </row>
    <row r="664" spans="1:7" ht="21.75">
      <c r="A664" s="72" t="s">
        <v>35</v>
      </c>
      <c r="B664" s="72" t="s">
        <v>79</v>
      </c>
      <c r="C664" s="73" t="s">
        <v>9</v>
      </c>
      <c r="D664" s="73" t="s">
        <v>36</v>
      </c>
      <c r="E664" s="73" t="s">
        <v>9</v>
      </c>
      <c r="F664" s="73" t="s">
        <v>36</v>
      </c>
      <c r="G664" s="73" t="s">
        <v>34</v>
      </c>
    </row>
    <row r="665" spans="1:7" ht="21.75">
      <c r="A665" s="74" t="s">
        <v>108</v>
      </c>
      <c r="B665" s="75"/>
      <c r="C665" s="76"/>
      <c r="D665" s="76"/>
      <c r="E665" s="76"/>
      <c r="F665" s="76"/>
      <c r="G665" s="76"/>
    </row>
    <row r="666" spans="1:7" ht="21.75">
      <c r="A666" s="77" t="s">
        <v>37</v>
      </c>
      <c r="B666" s="78">
        <v>126</v>
      </c>
      <c r="C666" s="79">
        <v>4739653.43</v>
      </c>
      <c r="D666" s="79">
        <v>148785557.01</v>
      </c>
      <c r="E666" s="79">
        <v>4813553.43</v>
      </c>
      <c r="F666" s="79">
        <v>149378571.29</v>
      </c>
      <c r="G666" s="79"/>
    </row>
    <row r="667" spans="1:7" ht="21.75">
      <c r="A667" s="77" t="s">
        <v>39</v>
      </c>
      <c r="B667" s="80">
        <v>62</v>
      </c>
      <c r="C667" s="79">
        <v>13233.37</v>
      </c>
      <c r="D667" s="79">
        <v>1730586.52</v>
      </c>
      <c r="E667" s="79">
        <v>13233.37</v>
      </c>
      <c r="F667" s="79">
        <v>1730586.52</v>
      </c>
      <c r="G667" s="79"/>
    </row>
    <row r="668" spans="1:7" ht="21.75">
      <c r="A668" s="77" t="s">
        <v>41</v>
      </c>
      <c r="B668" s="78">
        <v>62</v>
      </c>
      <c r="C668" s="79">
        <v>204213.2</v>
      </c>
      <c r="D668" s="79">
        <v>13742846.1</v>
      </c>
      <c r="E668" s="79">
        <v>204213.2</v>
      </c>
      <c r="F668" s="79">
        <v>13742846.1</v>
      </c>
      <c r="G668" s="79"/>
    </row>
    <row r="669" spans="1:7" ht="21.75">
      <c r="A669" s="110" t="s">
        <v>44</v>
      </c>
      <c r="B669" s="85">
        <f>SUM(B666:B668)</f>
        <v>250</v>
      </c>
      <c r="C669" s="86">
        <f>SUM(C666:C668)</f>
        <v>4957100</v>
      </c>
      <c r="D669" s="86">
        <f>SUM(D666:D668)</f>
        <v>164258989.63</v>
      </c>
      <c r="E669" s="86">
        <f>SUM(E666:E668)</f>
        <v>5031000</v>
      </c>
      <c r="F669" s="86">
        <f>SUM(F666:F668)</f>
        <v>164852003.91</v>
      </c>
      <c r="G669" s="86"/>
    </row>
    <row r="670" spans="1:7" ht="21.75">
      <c r="A670" s="87" t="s">
        <v>109</v>
      </c>
      <c r="B670" s="88"/>
      <c r="C670" s="89"/>
      <c r="D670" s="89"/>
      <c r="E670" s="89"/>
      <c r="F670" s="89"/>
      <c r="G670" s="89"/>
    </row>
    <row r="671" spans="1:7" ht="21.75">
      <c r="A671" s="90" t="s">
        <v>81</v>
      </c>
      <c r="B671" s="78"/>
      <c r="C671" s="79"/>
      <c r="D671" s="79"/>
      <c r="E671" s="79"/>
      <c r="F671" s="79"/>
      <c r="G671" s="79"/>
    </row>
    <row r="672" spans="1:7" ht="21.75">
      <c r="A672" s="77" t="s">
        <v>110</v>
      </c>
      <c r="B672" s="78"/>
      <c r="C672" s="79"/>
      <c r="D672" s="79"/>
      <c r="E672" s="79"/>
      <c r="F672" s="79"/>
      <c r="G672" s="79"/>
    </row>
    <row r="673" spans="1:7" ht="21.75">
      <c r="A673" s="77" t="s">
        <v>45</v>
      </c>
      <c r="B673" s="80">
        <v>2953</v>
      </c>
      <c r="C673" s="79">
        <v>999120</v>
      </c>
      <c r="D673" s="79">
        <v>6469170</v>
      </c>
      <c r="E673" s="79">
        <v>999120</v>
      </c>
      <c r="F673" s="79">
        <v>6469170</v>
      </c>
      <c r="G673" s="79"/>
    </row>
    <row r="674" spans="1:7" ht="21.75">
      <c r="A674" s="77" t="s">
        <v>46</v>
      </c>
      <c r="B674" s="78">
        <v>142</v>
      </c>
      <c r="C674" s="79">
        <v>42250</v>
      </c>
      <c r="D674" s="79">
        <v>466750</v>
      </c>
      <c r="E674" s="79">
        <v>42250</v>
      </c>
      <c r="F674" s="79">
        <v>466750</v>
      </c>
      <c r="G674" s="79"/>
    </row>
    <row r="675" spans="1:7" ht="21.75">
      <c r="A675" s="77" t="s">
        <v>99</v>
      </c>
      <c r="B675" s="78"/>
      <c r="C675" s="79"/>
      <c r="D675" s="79"/>
      <c r="E675" s="79"/>
      <c r="F675" s="79"/>
      <c r="G675" s="79"/>
    </row>
    <row r="676" spans="1:7" ht="21.75">
      <c r="A676" s="77" t="s">
        <v>100</v>
      </c>
      <c r="B676" s="78">
        <v>5</v>
      </c>
      <c r="C676" s="79">
        <v>60000</v>
      </c>
      <c r="D676" s="79">
        <v>360500</v>
      </c>
      <c r="E676" s="79">
        <v>60000</v>
      </c>
      <c r="F676" s="79">
        <v>360500</v>
      </c>
      <c r="G676" s="79"/>
    </row>
    <row r="677" spans="1:7" ht="21.75">
      <c r="A677" s="77" t="s">
        <v>107</v>
      </c>
      <c r="B677" s="78">
        <v>1</v>
      </c>
      <c r="C677" s="79">
        <v>148</v>
      </c>
      <c r="D677" s="79">
        <v>196410.75</v>
      </c>
      <c r="E677" s="79">
        <v>148</v>
      </c>
      <c r="F677" s="79">
        <v>196410.75</v>
      </c>
      <c r="G677" s="79"/>
    </row>
    <row r="678" spans="1:7" ht="21.75">
      <c r="A678" s="77" t="s">
        <v>48</v>
      </c>
      <c r="B678" s="78"/>
      <c r="C678" s="79"/>
      <c r="D678" s="79"/>
      <c r="E678" s="79"/>
      <c r="F678" s="79"/>
      <c r="G678" s="79"/>
    </row>
    <row r="679" spans="1:7" ht="21.75">
      <c r="A679" s="77" t="s">
        <v>49</v>
      </c>
      <c r="B679" s="80">
        <v>1526</v>
      </c>
      <c r="C679" s="79">
        <v>42740</v>
      </c>
      <c r="D679" s="79">
        <v>386140</v>
      </c>
      <c r="E679" s="79">
        <v>42740</v>
      </c>
      <c r="F679" s="79">
        <v>386140</v>
      </c>
      <c r="G679" s="79"/>
    </row>
    <row r="680" spans="1:7" ht="21.75">
      <c r="A680" s="77" t="s">
        <v>116</v>
      </c>
      <c r="B680" s="78">
        <v>25</v>
      </c>
      <c r="C680" s="79">
        <v>980</v>
      </c>
      <c r="D680" s="79">
        <v>10810</v>
      </c>
      <c r="E680" s="79">
        <v>980</v>
      </c>
      <c r="F680" s="79">
        <v>10810</v>
      </c>
      <c r="G680" s="79"/>
    </row>
    <row r="681" spans="1:7" ht="21.75">
      <c r="A681" s="77" t="s">
        <v>111</v>
      </c>
      <c r="B681" s="78"/>
      <c r="C681" s="79"/>
      <c r="D681" s="79"/>
      <c r="E681" s="79"/>
      <c r="F681" s="79"/>
      <c r="G681" s="79"/>
    </row>
    <row r="682" spans="1:7" ht="21.75">
      <c r="A682" s="77" t="s">
        <v>50</v>
      </c>
      <c r="B682" s="78"/>
      <c r="C682" s="79"/>
      <c r="D682" s="79"/>
      <c r="E682" s="79"/>
      <c r="F682" s="79"/>
      <c r="G682" s="79"/>
    </row>
    <row r="683" spans="1:7" ht="21.75">
      <c r="A683" s="77" t="s">
        <v>51</v>
      </c>
      <c r="B683" s="78">
        <v>26</v>
      </c>
      <c r="C683" s="79">
        <v>62060</v>
      </c>
      <c r="D683" s="79">
        <v>1006734</v>
      </c>
      <c r="E683" s="79">
        <v>62060</v>
      </c>
      <c r="F683" s="79">
        <v>1006734</v>
      </c>
      <c r="G683" s="79"/>
    </row>
    <row r="684" spans="1:7" ht="21.75">
      <c r="A684" s="77" t="s">
        <v>52</v>
      </c>
      <c r="B684" s="78"/>
      <c r="C684" s="79"/>
      <c r="D684" s="79"/>
      <c r="E684" s="79"/>
      <c r="F684" s="79"/>
      <c r="G684" s="79"/>
    </row>
    <row r="685" spans="1:7" ht="21.75">
      <c r="A685" s="77" t="s">
        <v>53</v>
      </c>
      <c r="B685" s="78">
        <v>3</v>
      </c>
      <c r="C685" s="79">
        <v>7000</v>
      </c>
      <c r="D685" s="79">
        <v>142270</v>
      </c>
      <c r="E685" s="79">
        <v>7000</v>
      </c>
      <c r="F685" s="79">
        <v>142270</v>
      </c>
      <c r="G685" s="79"/>
    </row>
    <row r="686" spans="1:7" ht="21.75">
      <c r="A686" s="77" t="s">
        <v>91</v>
      </c>
      <c r="B686" s="78"/>
      <c r="C686" s="79"/>
      <c r="D686" s="79"/>
      <c r="E686" s="79"/>
      <c r="F686" s="79"/>
      <c r="G686" s="79"/>
    </row>
    <row r="687" spans="1:7" ht="21.75">
      <c r="A687" s="77" t="s">
        <v>92</v>
      </c>
      <c r="B687" s="78">
        <v>49</v>
      </c>
      <c r="C687" s="79">
        <v>31144</v>
      </c>
      <c r="D687" s="79">
        <v>97089</v>
      </c>
      <c r="E687" s="79">
        <v>31144</v>
      </c>
      <c r="F687" s="79">
        <v>97089</v>
      </c>
      <c r="G687" s="79"/>
    </row>
    <row r="688" spans="1:7" ht="21.75">
      <c r="A688" s="77" t="s">
        <v>54</v>
      </c>
      <c r="B688" s="78">
        <v>5</v>
      </c>
      <c r="C688" s="79">
        <v>115</v>
      </c>
      <c r="D688" s="79">
        <v>2835</v>
      </c>
      <c r="E688" s="79">
        <v>115</v>
      </c>
      <c r="F688" s="79">
        <v>2835</v>
      </c>
      <c r="G688" s="79"/>
    </row>
    <row r="689" spans="1:7" ht="21.75">
      <c r="A689" s="77" t="s">
        <v>86</v>
      </c>
      <c r="B689" s="78">
        <v>6</v>
      </c>
      <c r="C689" s="91">
        <v>600</v>
      </c>
      <c r="D689" s="79">
        <v>88100</v>
      </c>
      <c r="E689" s="91">
        <v>600</v>
      </c>
      <c r="F689" s="79">
        <v>88100</v>
      </c>
      <c r="G689" s="79"/>
    </row>
    <row r="690" spans="1:7" ht="21.75">
      <c r="A690" s="77" t="s">
        <v>87</v>
      </c>
      <c r="B690" s="78"/>
      <c r="C690" s="91">
        <v>0</v>
      </c>
      <c r="D690" s="79">
        <v>16000</v>
      </c>
      <c r="E690" s="91">
        <v>0</v>
      </c>
      <c r="F690" s="79">
        <v>16000</v>
      </c>
      <c r="G690" s="79"/>
    </row>
    <row r="691" spans="1:7" ht="21.75">
      <c r="A691" s="77" t="s">
        <v>88</v>
      </c>
      <c r="B691" s="78"/>
      <c r="C691" s="79">
        <v>0</v>
      </c>
      <c r="D691" s="79">
        <v>13500</v>
      </c>
      <c r="E691" s="79">
        <v>0</v>
      </c>
      <c r="F691" s="79">
        <v>13500</v>
      </c>
      <c r="G691" s="79"/>
    </row>
    <row r="692" spans="1:7" ht="21.75">
      <c r="A692" s="77" t="s">
        <v>112</v>
      </c>
      <c r="B692" s="78"/>
      <c r="C692" s="79"/>
      <c r="D692" s="79"/>
      <c r="E692" s="79"/>
      <c r="F692" s="79"/>
      <c r="G692" s="79"/>
    </row>
    <row r="693" spans="1:7" ht="21.75">
      <c r="A693" s="77" t="s">
        <v>55</v>
      </c>
      <c r="B693" s="78">
        <v>938</v>
      </c>
      <c r="C693" s="79">
        <v>241177.5</v>
      </c>
      <c r="D693" s="79">
        <v>1853072.5</v>
      </c>
      <c r="E693" s="79">
        <v>241177.5</v>
      </c>
      <c r="F693" s="79">
        <v>1853072.5</v>
      </c>
      <c r="G693" s="79"/>
    </row>
    <row r="694" spans="1:7" ht="21.75">
      <c r="A694" s="77" t="s">
        <v>113</v>
      </c>
      <c r="B694" s="78"/>
      <c r="C694" s="79"/>
      <c r="D694" s="79"/>
      <c r="E694" s="79"/>
      <c r="F694" s="79"/>
      <c r="G694" s="79"/>
    </row>
    <row r="695" spans="1:7" ht="21.75">
      <c r="A695" s="77" t="s">
        <v>56</v>
      </c>
      <c r="B695" s="80">
        <v>608</v>
      </c>
      <c r="C695" s="79">
        <v>14570</v>
      </c>
      <c r="D695" s="79">
        <v>157485</v>
      </c>
      <c r="E695" s="79">
        <v>14570</v>
      </c>
      <c r="F695" s="79">
        <v>157485</v>
      </c>
      <c r="G695" s="79"/>
    </row>
    <row r="696" spans="1:7" ht="21.75">
      <c r="A696" s="77" t="s">
        <v>195</v>
      </c>
      <c r="B696" s="80"/>
      <c r="C696" s="79">
        <v>0</v>
      </c>
      <c r="D696" s="79">
        <v>3100</v>
      </c>
      <c r="E696" s="79">
        <v>0</v>
      </c>
      <c r="F696" s="79">
        <v>3100</v>
      </c>
      <c r="G696" s="79"/>
    </row>
    <row r="697" spans="1:7" ht="21.75">
      <c r="A697" s="77" t="s">
        <v>196</v>
      </c>
      <c r="B697" s="78">
        <v>1</v>
      </c>
      <c r="C697" s="91">
        <v>220</v>
      </c>
      <c r="D697" s="91">
        <v>41496</v>
      </c>
      <c r="E697" s="91">
        <v>220</v>
      </c>
      <c r="F697" s="91">
        <v>41496</v>
      </c>
      <c r="G697" s="79"/>
    </row>
    <row r="698" spans="1:7" ht="21.75">
      <c r="A698" s="77" t="s">
        <v>198</v>
      </c>
      <c r="B698" s="78"/>
      <c r="C698" s="79">
        <v>0</v>
      </c>
      <c r="D698" s="79">
        <v>63024</v>
      </c>
      <c r="E698" s="79">
        <v>0</v>
      </c>
      <c r="F698" s="79">
        <v>63024</v>
      </c>
      <c r="G698" s="79"/>
    </row>
    <row r="699" spans="1:7" ht="21.75">
      <c r="A699" s="77" t="s">
        <v>197</v>
      </c>
      <c r="B699" s="72">
        <v>4</v>
      </c>
      <c r="C699" s="94">
        <v>6000</v>
      </c>
      <c r="D699" s="94">
        <v>173900</v>
      </c>
      <c r="E699" s="94">
        <v>6000</v>
      </c>
      <c r="F699" s="94">
        <v>173900</v>
      </c>
      <c r="G699" s="94"/>
    </row>
    <row r="700" spans="1:7" ht="21.75">
      <c r="A700" s="54" t="s">
        <v>90</v>
      </c>
      <c r="B700" s="93">
        <f>SUM(B673:B699)</f>
        <v>6292</v>
      </c>
      <c r="C700" s="73">
        <f>SUM(C673:C699)</f>
        <v>1508124.5</v>
      </c>
      <c r="D700" s="73">
        <f>SUM(D673:D699)</f>
        <v>11548386.25</v>
      </c>
      <c r="E700" s="73">
        <f>SUM(E673:E699)</f>
        <v>1508124.5</v>
      </c>
      <c r="F700" s="94">
        <f>SUM(F673:F699)</f>
        <v>11548386.25</v>
      </c>
      <c r="G700" s="86"/>
    </row>
    <row r="701" spans="1:7" ht="21.75">
      <c r="A701" s="147" t="s">
        <v>70</v>
      </c>
      <c r="B701" s="147"/>
      <c r="C701" s="147"/>
      <c r="D701" s="147"/>
      <c r="E701" s="147"/>
      <c r="F701" s="147"/>
      <c r="G701" s="147"/>
    </row>
    <row r="702" spans="1:7" ht="21.75">
      <c r="A702" s="98"/>
      <c r="B702" s="99"/>
      <c r="C702" s="100"/>
      <c r="D702" s="100"/>
      <c r="E702" s="100"/>
      <c r="F702" s="100"/>
      <c r="G702" s="101"/>
    </row>
    <row r="703" spans="1:7" ht="21.75">
      <c r="A703" s="68"/>
      <c r="B703" s="69" t="s">
        <v>78</v>
      </c>
      <c r="C703" s="146" t="s">
        <v>31</v>
      </c>
      <c r="D703" s="146"/>
      <c r="E703" s="146" t="s">
        <v>32</v>
      </c>
      <c r="F703" s="146"/>
      <c r="G703" s="102" t="s">
        <v>33</v>
      </c>
    </row>
    <row r="704" spans="1:7" ht="21.75">
      <c r="A704" s="72" t="s">
        <v>35</v>
      </c>
      <c r="B704" s="72" t="s">
        <v>79</v>
      </c>
      <c r="C704" s="73" t="s">
        <v>9</v>
      </c>
      <c r="D704" s="73" t="s">
        <v>36</v>
      </c>
      <c r="E704" s="73" t="s">
        <v>9</v>
      </c>
      <c r="F704" s="73" t="s">
        <v>36</v>
      </c>
      <c r="G704" s="73" t="s">
        <v>34</v>
      </c>
    </row>
    <row r="705" spans="1:7" ht="21.75">
      <c r="A705" s="74" t="s">
        <v>114</v>
      </c>
      <c r="B705" s="75"/>
      <c r="C705" s="76"/>
      <c r="D705" s="76"/>
      <c r="E705" s="76"/>
      <c r="F705" s="76"/>
      <c r="G705" s="76"/>
    </row>
    <row r="706" spans="1:7" ht="21.75">
      <c r="A706" s="77" t="s">
        <v>82</v>
      </c>
      <c r="B706" s="78">
        <v>5</v>
      </c>
      <c r="C706" s="79">
        <v>67440</v>
      </c>
      <c r="D706" s="79">
        <v>668410</v>
      </c>
      <c r="E706" s="79">
        <v>67440</v>
      </c>
      <c r="F706" s="79">
        <v>668410</v>
      </c>
      <c r="G706" s="79"/>
    </row>
    <row r="707" spans="1:7" ht="21.75">
      <c r="A707" s="77" t="s">
        <v>59</v>
      </c>
      <c r="B707" s="78"/>
      <c r="C707" s="91"/>
      <c r="D707" s="91"/>
      <c r="E707" s="91"/>
      <c r="F707" s="91"/>
      <c r="G707" s="79"/>
    </row>
    <row r="708" spans="1:7" ht="21.75">
      <c r="A708" s="87" t="s">
        <v>60</v>
      </c>
      <c r="B708" s="88"/>
      <c r="C708" s="89">
        <v>0</v>
      </c>
      <c r="D708" s="89">
        <v>498742.57</v>
      </c>
      <c r="E708" s="89">
        <v>0</v>
      </c>
      <c r="F708" s="89">
        <v>498742.57</v>
      </c>
      <c r="G708" s="89"/>
    </row>
    <row r="709" spans="1:7" ht="21.75">
      <c r="A709" s="110" t="s">
        <v>61</v>
      </c>
      <c r="B709" s="106">
        <f>SUM(B701:B708)</f>
        <v>5</v>
      </c>
      <c r="C709" s="86">
        <f>SUM(C706:C708)</f>
        <v>67440</v>
      </c>
      <c r="D709" s="86">
        <f>SUM(D706:D708)</f>
        <v>1167152.57</v>
      </c>
      <c r="E709" s="86">
        <f>SUM(E706:E708)</f>
        <v>67440</v>
      </c>
      <c r="F709" s="86">
        <f>SUM(F706:F708)</f>
        <v>1167152.57</v>
      </c>
      <c r="G709" s="86"/>
    </row>
    <row r="710" spans="1:7" ht="21.75">
      <c r="A710" s="87" t="s">
        <v>115</v>
      </c>
      <c r="B710" s="88"/>
      <c r="C710" s="89"/>
      <c r="D710" s="89"/>
      <c r="E710" s="89"/>
      <c r="F710" s="89"/>
      <c r="G710" s="89"/>
    </row>
    <row r="711" spans="1:7" ht="21.75">
      <c r="A711" s="107" t="s">
        <v>62</v>
      </c>
      <c r="B711" s="108">
        <v>25</v>
      </c>
      <c r="C711" s="109">
        <v>120791.38</v>
      </c>
      <c r="D711" s="109">
        <v>2778353.98</v>
      </c>
      <c r="E711" s="109">
        <v>120791.38</v>
      </c>
      <c r="F711" s="91">
        <v>2778353.98</v>
      </c>
      <c r="G711" s="79"/>
    </row>
    <row r="712" spans="1:7" ht="21.75">
      <c r="A712" s="77" t="s">
        <v>63</v>
      </c>
      <c r="B712" s="122">
        <v>26</v>
      </c>
      <c r="C712" s="109">
        <v>19500</v>
      </c>
      <c r="D712" s="109">
        <v>229050</v>
      </c>
      <c r="E712" s="109">
        <v>19500</v>
      </c>
      <c r="F712" s="91">
        <v>229050</v>
      </c>
      <c r="G712" s="79"/>
    </row>
    <row r="713" spans="1:7" ht="21.75">
      <c r="A713" s="77" t="s">
        <v>101</v>
      </c>
      <c r="B713" s="92">
        <v>148</v>
      </c>
      <c r="C713" s="83">
        <v>6380</v>
      </c>
      <c r="D713" s="83">
        <v>7209432.03</v>
      </c>
      <c r="E713" s="83">
        <v>6380</v>
      </c>
      <c r="F713" s="83">
        <v>7209432.03</v>
      </c>
      <c r="G713" s="83"/>
    </row>
    <row r="714" spans="1:7" ht="21.75">
      <c r="A714" s="110" t="s">
        <v>66</v>
      </c>
      <c r="B714" s="72">
        <f>SUM(B711:B713)</f>
        <v>199</v>
      </c>
      <c r="C714" s="94">
        <f>SUM(C710:C713)</f>
        <v>146671.38</v>
      </c>
      <c r="D714" s="94">
        <f>SUM(D710:D713)</f>
        <v>10216836.01</v>
      </c>
      <c r="E714" s="94">
        <f>SUM(E710:E713)</f>
        <v>146671.38</v>
      </c>
      <c r="F714" s="94">
        <f>SUM(F710:F713)</f>
        <v>10216836.01</v>
      </c>
      <c r="G714" s="94"/>
    </row>
    <row r="715" spans="1:7" ht="21.75">
      <c r="A715" s="110" t="s">
        <v>67</v>
      </c>
      <c r="B715" s="111">
        <f>SUM(B669+B700+B709+B714)</f>
        <v>6746</v>
      </c>
      <c r="C715" s="70">
        <f>SUM(C669+C700+C709+C714)</f>
        <v>6679335.88</v>
      </c>
      <c r="D715" s="70">
        <f>SUM(D669+D700+D709+D714)</f>
        <v>187191364.45999998</v>
      </c>
      <c r="E715" s="70">
        <f>SUM(E669+E700+E709+E714)</f>
        <v>6753235.88</v>
      </c>
      <c r="F715" s="70">
        <f>SUM(F669+F700+F709+F714)</f>
        <v>187784378.73999998</v>
      </c>
      <c r="G715" s="70"/>
    </row>
    <row r="716" spans="1:7" ht="21.75">
      <c r="A716" s="110" t="s">
        <v>174</v>
      </c>
      <c r="B716" s="106"/>
      <c r="C716" s="86">
        <v>661.72</v>
      </c>
      <c r="D716" s="86">
        <v>86535.01</v>
      </c>
      <c r="E716" s="86">
        <v>661.72</v>
      </c>
      <c r="F716" s="86">
        <v>86535.01</v>
      </c>
      <c r="G716" s="86"/>
    </row>
    <row r="717" spans="1:7" ht="22.5" thickBot="1">
      <c r="A717" s="112" t="s">
        <v>69</v>
      </c>
      <c r="B717" s="113">
        <f>+B715</f>
        <v>6746</v>
      </c>
      <c r="C717" s="114">
        <f>C715-C716</f>
        <v>6678674.16</v>
      </c>
      <c r="D717" s="114">
        <f>D715-D716</f>
        <v>187104829.45</v>
      </c>
      <c r="E717" s="114">
        <f>+E715-E716</f>
        <v>6752574.16</v>
      </c>
      <c r="F717" s="114">
        <f>+F715-F716</f>
        <v>187697843.73</v>
      </c>
      <c r="G717" s="114"/>
    </row>
    <row r="718" spans="1:7" ht="22.5" thickTop="1">
      <c r="A718" s="95"/>
      <c r="B718" s="115"/>
      <c r="C718" s="97"/>
      <c r="D718" s="97"/>
      <c r="E718" s="97"/>
      <c r="F718" s="97"/>
      <c r="G718" s="97"/>
    </row>
    <row r="719" spans="1:7" ht="21.75">
      <c r="A719" s="95"/>
      <c r="B719" s="115"/>
      <c r="C719" s="97"/>
      <c r="D719" s="97"/>
      <c r="E719" s="97"/>
      <c r="F719" s="97"/>
      <c r="G719" s="97"/>
    </row>
    <row r="720" spans="1:7" ht="21.75">
      <c r="A720" s="95"/>
      <c r="B720" s="115"/>
      <c r="C720" s="97"/>
      <c r="D720" s="97" t="s">
        <v>12</v>
      </c>
      <c r="E720" s="97"/>
      <c r="F720" s="97"/>
      <c r="G720" s="97"/>
    </row>
    <row r="721" spans="1:7" ht="21.75">
      <c r="A721" s="64" t="s">
        <v>212</v>
      </c>
      <c r="B721" s="66"/>
      <c r="C721" s="67"/>
      <c r="D721" s="97" t="s">
        <v>13</v>
      </c>
      <c r="E721" s="97"/>
      <c r="F721" s="97"/>
      <c r="G721" s="97"/>
    </row>
    <row r="722" spans="1:7" ht="21.75">
      <c r="A722" s="64" t="s">
        <v>213</v>
      </c>
      <c r="B722" s="66"/>
      <c r="C722" s="67"/>
      <c r="D722" s="97" t="s">
        <v>11</v>
      </c>
      <c r="E722" s="97"/>
      <c r="F722" s="97"/>
      <c r="G722" s="97"/>
    </row>
    <row r="723" spans="1:7" ht="21.75">
      <c r="A723" s="64"/>
      <c r="B723" s="66"/>
      <c r="C723" s="67"/>
      <c r="D723" s="97" t="s">
        <v>10</v>
      </c>
      <c r="E723" s="97"/>
      <c r="F723" s="97"/>
      <c r="G723" s="97"/>
    </row>
    <row r="724" spans="1:7" ht="21.75">
      <c r="A724" s="64"/>
      <c r="B724" s="115"/>
      <c r="C724" s="97"/>
      <c r="D724" s="97"/>
      <c r="E724" s="97"/>
      <c r="F724" s="97"/>
      <c r="G724" s="97"/>
    </row>
    <row r="725" spans="1:7" ht="21.75">
      <c r="A725" s="125"/>
      <c r="B725" s="115"/>
      <c r="C725" s="97"/>
      <c r="D725" s="97"/>
      <c r="E725" s="97"/>
      <c r="F725" s="97"/>
      <c r="G725" s="97"/>
    </row>
    <row r="726" spans="1:7" ht="23.25">
      <c r="A726" s="145" t="s">
        <v>58</v>
      </c>
      <c r="B726" s="145"/>
      <c r="C726" s="145"/>
      <c r="D726" s="145"/>
      <c r="E726" s="145"/>
      <c r="F726" s="145"/>
      <c r="G726" s="145"/>
    </row>
    <row r="727" spans="1:7" ht="23.25">
      <c r="A727" s="145" t="s">
        <v>214</v>
      </c>
      <c r="B727" s="145"/>
      <c r="C727" s="145"/>
      <c r="D727" s="145"/>
      <c r="E727" s="145"/>
      <c r="F727" s="145"/>
      <c r="G727" s="145"/>
    </row>
    <row r="728" spans="1:7" ht="21">
      <c r="A728" s="3"/>
      <c r="B728" s="18"/>
      <c r="C728" s="4"/>
      <c r="D728" s="4"/>
      <c r="E728" s="4"/>
      <c r="F728" s="4"/>
      <c r="G728" s="4"/>
    </row>
    <row r="729" spans="1:7" ht="21.75">
      <c r="A729" s="68"/>
      <c r="B729" s="69" t="s">
        <v>78</v>
      </c>
      <c r="C729" s="146" t="s">
        <v>31</v>
      </c>
      <c r="D729" s="146"/>
      <c r="E729" s="146" t="s">
        <v>32</v>
      </c>
      <c r="F729" s="146"/>
      <c r="G729" s="71" t="s">
        <v>33</v>
      </c>
    </row>
    <row r="730" spans="1:7" ht="21.75">
      <c r="A730" s="72" t="s">
        <v>35</v>
      </c>
      <c r="B730" s="72" t="s">
        <v>79</v>
      </c>
      <c r="C730" s="73" t="s">
        <v>9</v>
      </c>
      <c r="D730" s="73" t="s">
        <v>36</v>
      </c>
      <c r="E730" s="73" t="s">
        <v>9</v>
      </c>
      <c r="F730" s="73" t="s">
        <v>36</v>
      </c>
      <c r="G730" s="73" t="s">
        <v>34</v>
      </c>
    </row>
    <row r="731" spans="1:7" ht="21.75">
      <c r="A731" s="74" t="s">
        <v>108</v>
      </c>
      <c r="B731" s="75"/>
      <c r="C731" s="76"/>
      <c r="D731" s="76"/>
      <c r="E731" s="76"/>
      <c r="F731" s="76"/>
      <c r="G731" s="76"/>
    </row>
    <row r="732" spans="1:7" ht="21.75">
      <c r="A732" s="77" t="s">
        <v>37</v>
      </c>
      <c r="B732" s="78">
        <v>105</v>
      </c>
      <c r="C732" s="79">
        <v>4060437.33</v>
      </c>
      <c r="D732" s="79">
        <v>152845994.34</v>
      </c>
      <c r="E732" s="79">
        <v>4606971.27</v>
      </c>
      <c r="F732" s="79">
        <v>153985542.56</v>
      </c>
      <c r="G732" s="79"/>
    </row>
    <row r="733" spans="1:7" ht="21.75">
      <c r="A733" s="77" t="s">
        <v>39</v>
      </c>
      <c r="B733" s="80">
        <v>188</v>
      </c>
      <c r="C733" s="79">
        <v>71068.52</v>
      </c>
      <c r="D733" s="79">
        <v>1801655.04</v>
      </c>
      <c r="E733" s="79">
        <v>71068.52</v>
      </c>
      <c r="F733" s="79">
        <v>1801655.04</v>
      </c>
      <c r="G733" s="79"/>
    </row>
    <row r="734" spans="1:7" ht="21.75">
      <c r="A734" s="77" t="s">
        <v>41</v>
      </c>
      <c r="B734" s="78">
        <v>80</v>
      </c>
      <c r="C734" s="79">
        <v>193561.6</v>
      </c>
      <c r="D734" s="79">
        <v>13936407.7</v>
      </c>
      <c r="E734" s="79">
        <v>193561.6</v>
      </c>
      <c r="F734" s="79">
        <v>13936407.7</v>
      </c>
      <c r="G734" s="79"/>
    </row>
    <row r="735" spans="1:7" ht="21.75">
      <c r="A735" s="110" t="s">
        <v>44</v>
      </c>
      <c r="B735" s="85">
        <f>SUM(B732:B734)</f>
        <v>373</v>
      </c>
      <c r="C735" s="86">
        <f>SUM(C732:C734)</f>
        <v>4325067.45</v>
      </c>
      <c r="D735" s="86">
        <f>SUM(D732:D734)</f>
        <v>168584057.07999998</v>
      </c>
      <c r="E735" s="86">
        <f>SUM(E732:E734)</f>
        <v>4871601.389999999</v>
      </c>
      <c r="F735" s="86">
        <f>SUM(F732:F734)</f>
        <v>169723605.29999998</v>
      </c>
      <c r="G735" s="86"/>
    </row>
    <row r="736" spans="1:7" ht="21.75">
      <c r="A736" s="87" t="s">
        <v>109</v>
      </c>
      <c r="B736" s="88"/>
      <c r="C736" s="89"/>
      <c r="D736" s="89"/>
      <c r="E736" s="89"/>
      <c r="F736" s="89"/>
      <c r="G736" s="89"/>
    </row>
    <row r="737" spans="1:7" ht="21.75">
      <c r="A737" s="90" t="s">
        <v>81</v>
      </c>
      <c r="B737" s="78"/>
      <c r="C737" s="79"/>
      <c r="D737" s="79"/>
      <c r="E737" s="79"/>
      <c r="F737" s="79"/>
      <c r="G737" s="79"/>
    </row>
    <row r="738" spans="1:7" ht="21.75">
      <c r="A738" s="77" t="s">
        <v>110</v>
      </c>
      <c r="B738" s="78"/>
      <c r="C738" s="79"/>
      <c r="D738" s="79"/>
      <c r="E738" s="79"/>
      <c r="F738" s="79"/>
      <c r="G738" s="79"/>
    </row>
    <row r="739" spans="1:7" ht="21.75">
      <c r="A739" s="77" t="s">
        <v>45</v>
      </c>
      <c r="B739" s="80">
        <v>3525</v>
      </c>
      <c r="C739" s="79">
        <v>1152580</v>
      </c>
      <c r="D739" s="79">
        <v>7621750</v>
      </c>
      <c r="E739" s="79">
        <v>1152580</v>
      </c>
      <c r="F739" s="79">
        <v>7621750</v>
      </c>
      <c r="G739" s="79"/>
    </row>
    <row r="740" spans="1:7" ht="21.75">
      <c r="A740" s="77" t="s">
        <v>46</v>
      </c>
      <c r="B740" s="78">
        <v>147</v>
      </c>
      <c r="C740" s="79">
        <v>48500</v>
      </c>
      <c r="D740" s="79">
        <v>515250</v>
      </c>
      <c r="E740" s="79">
        <v>48500</v>
      </c>
      <c r="F740" s="79">
        <v>515250</v>
      </c>
      <c r="G740" s="79"/>
    </row>
    <row r="741" spans="1:7" ht="21.75">
      <c r="A741" s="77" t="s">
        <v>99</v>
      </c>
      <c r="B741" s="78"/>
      <c r="C741" s="79"/>
      <c r="D741" s="79"/>
      <c r="E741" s="79"/>
      <c r="F741" s="79"/>
      <c r="G741" s="79"/>
    </row>
    <row r="742" spans="1:7" ht="21.75">
      <c r="A742" s="77" t="s">
        <v>100</v>
      </c>
      <c r="B742" s="78">
        <v>1</v>
      </c>
      <c r="C742" s="79">
        <v>3000</v>
      </c>
      <c r="D742" s="79">
        <v>363500</v>
      </c>
      <c r="E742" s="79">
        <v>3000</v>
      </c>
      <c r="F742" s="79">
        <v>363500</v>
      </c>
      <c r="G742" s="79"/>
    </row>
    <row r="743" spans="1:7" ht="21.75">
      <c r="A743" s="77" t="s">
        <v>107</v>
      </c>
      <c r="B743" s="78">
        <v>10</v>
      </c>
      <c r="C743" s="79">
        <v>5562.5</v>
      </c>
      <c r="D743" s="79">
        <v>201973.25</v>
      </c>
      <c r="E743" s="79">
        <v>5562.5</v>
      </c>
      <c r="F743" s="79">
        <v>201973.25</v>
      </c>
      <c r="G743" s="79"/>
    </row>
    <row r="744" spans="1:7" ht="21.75">
      <c r="A744" s="77" t="s">
        <v>48</v>
      </c>
      <c r="B744" s="78"/>
      <c r="C744" s="79"/>
      <c r="D744" s="79"/>
      <c r="E744" s="79"/>
      <c r="F744" s="79"/>
      <c r="G744" s="79"/>
    </row>
    <row r="745" spans="1:7" ht="21.75">
      <c r="A745" s="77" t="s">
        <v>49</v>
      </c>
      <c r="B745" s="80">
        <v>1397</v>
      </c>
      <c r="C745" s="79">
        <v>38620</v>
      </c>
      <c r="D745" s="79">
        <v>424760</v>
      </c>
      <c r="E745" s="79">
        <v>38620</v>
      </c>
      <c r="F745" s="79">
        <v>424760</v>
      </c>
      <c r="G745" s="79"/>
    </row>
    <row r="746" spans="1:7" ht="21.75">
      <c r="A746" s="77" t="s">
        <v>116</v>
      </c>
      <c r="B746" s="78">
        <v>28</v>
      </c>
      <c r="C746" s="79">
        <v>1130</v>
      </c>
      <c r="D746" s="79">
        <v>11940</v>
      </c>
      <c r="E746" s="79">
        <v>1130</v>
      </c>
      <c r="F746" s="79">
        <v>11940</v>
      </c>
      <c r="G746" s="79"/>
    </row>
    <row r="747" spans="1:7" ht="21.75">
      <c r="A747" s="77" t="s">
        <v>111</v>
      </c>
      <c r="B747" s="78"/>
      <c r="C747" s="79"/>
      <c r="D747" s="79"/>
      <c r="E747" s="79"/>
      <c r="F747" s="79"/>
      <c r="G747" s="79"/>
    </row>
    <row r="748" spans="1:7" ht="21.75">
      <c r="A748" s="77" t="s">
        <v>50</v>
      </c>
      <c r="B748" s="78"/>
      <c r="C748" s="79"/>
      <c r="D748" s="79"/>
      <c r="E748" s="79"/>
      <c r="F748" s="79"/>
      <c r="G748" s="79"/>
    </row>
    <row r="749" spans="1:7" ht="21.75">
      <c r="A749" s="77" t="s">
        <v>51</v>
      </c>
      <c r="B749" s="78">
        <v>26</v>
      </c>
      <c r="C749" s="79">
        <v>64700</v>
      </c>
      <c r="D749" s="79">
        <v>1071434</v>
      </c>
      <c r="E749" s="79">
        <v>64700</v>
      </c>
      <c r="F749" s="79">
        <v>1071434</v>
      </c>
      <c r="G749" s="79"/>
    </row>
    <row r="750" spans="1:7" ht="21.75">
      <c r="A750" s="77" t="s">
        <v>52</v>
      </c>
      <c r="B750" s="78"/>
      <c r="C750" s="79"/>
      <c r="D750" s="79"/>
      <c r="E750" s="79"/>
      <c r="F750" s="79"/>
      <c r="G750" s="79"/>
    </row>
    <row r="751" spans="1:7" ht="21.75">
      <c r="A751" s="77" t="s">
        <v>53</v>
      </c>
      <c r="B751" s="78">
        <v>18</v>
      </c>
      <c r="C751" s="79">
        <v>38000</v>
      </c>
      <c r="D751" s="79">
        <v>180270</v>
      </c>
      <c r="E751" s="79">
        <v>38000</v>
      </c>
      <c r="F751" s="79">
        <v>180270</v>
      </c>
      <c r="G751" s="79"/>
    </row>
    <row r="752" spans="1:7" ht="21.75">
      <c r="A752" s="77" t="s">
        <v>91</v>
      </c>
      <c r="B752" s="78"/>
      <c r="C752" s="79"/>
      <c r="D752" s="79"/>
      <c r="E752" s="79"/>
      <c r="F752" s="79"/>
      <c r="G752" s="79"/>
    </row>
    <row r="753" spans="1:7" ht="21.75">
      <c r="A753" s="77" t="s">
        <v>92</v>
      </c>
      <c r="B753" s="78">
        <v>101</v>
      </c>
      <c r="C753" s="79">
        <v>33790</v>
      </c>
      <c r="D753" s="79">
        <v>130879</v>
      </c>
      <c r="E753" s="79">
        <v>33790</v>
      </c>
      <c r="F753" s="79">
        <v>130879</v>
      </c>
      <c r="G753" s="79"/>
    </row>
    <row r="754" spans="1:7" ht="21.75">
      <c r="A754" s="77" t="s">
        <v>54</v>
      </c>
      <c r="B754" s="78">
        <v>3</v>
      </c>
      <c r="C754" s="79">
        <v>130</v>
      </c>
      <c r="D754" s="79">
        <v>2965</v>
      </c>
      <c r="E754" s="79">
        <v>130</v>
      </c>
      <c r="F754" s="79">
        <v>2965</v>
      </c>
      <c r="G754" s="79"/>
    </row>
    <row r="755" spans="1:7" ht="21.75">
      <c r="A755" s="77" t="s">
        <v>86</v>
      </c>
      <c r="B755" s="78">
        <v>32</v>
      </c>
      <c r="C755" s="91">
        <v>3200</v>
      </c>
      <c r="D755" s="79">
        <v>91300</v>
      </c>
      <c r="E755" s="91">
        <v>3200</v>
      </c>
      <c r="F755" s="79">
        <v>91300</v>
      </c>
      <c r="G755" s="79"/>
    </row>
    <row r="756" spans="1:7" ht="21.75">
      <c r="A756" s="77" t="s">
        <v>87</v>
      </c>
      <c r="B756" s="78"/>
      <c r="C756" s="91">
        <v>0</v>
      </c>
      <c r="D756" s="79">
        <v>16000</v>
      </c>
      <c r="E756" s="91">
        <v>0</v>
      </c>
      <c r="F756" s="79">
        <v>16000</v>
      </c>
      <c r="G756" s="79"/>
    </row>
    <row r="757" spans="1:7" ht="21.75">
      <c r="A757" s="77" t="s">
        <v>88</v>
      </c>
      <c r="B757" s="78"/>
      <c r="C757" s="79">
        <v>0</v>
      </c>
      <c r="D757" s="79">
        <v>13500</v>
      </c>
      <c r="E757" s="79">
        <v>0</v>
      </c>
      <c r="F757" s="79">
        <v>13500</v>
      </c>
      <c r="G757" s="79"/>
    </row>
    <row r="758" spans="1:7" ht="21.75">
      <c r="A758" s="77" t="s">
        <v>112</v>
      </c>
      <c r="B758" s="78"/>
      <c r="C758" s="79"/>
      <c r="D758" s="79"/>
      <c r="E758" s="79"/>
      <c r="F758" s="79"/>
      <c r="G758" s="79"/>
    </row>
    <row r="759" spans="1:7" ht="21.75">
      <c r="A759" s="77" t="s">
        <v>55</v>
      </c>
      <c r="B759" s="78">
        <v>740</v>
      </c>
      <c r="C759" s="79">
        <v>179014</v>
      </c>
      <c r="D759" s="79">
        <v>2032086.5</v>
      </c>
      <c r="E759" s="79">
        <v>179014</v>
      </c>
      <c r="F759" s="79">
        <v>2032086.5</v>
      </c>
      <c r="G759" s="79"/>
    </row>
    <row r="760" spans="1:7" ht="21.75">
      <c r="A760" s="77" t="s">
        <v>113</v>
      </c>
      <c r="B760" s="78"/>
      <c r="C760" s="79"/>
      <c r="D760" s="79"/>
      <c r="E760" s="79"/>
      <c r="F760" s="79"/>
      <c r="G760" s="79"/>
    </row>
    <row r="761" spans="1:7" ht="21.75">
      <c r="A761" s="77" t="s">
        <v>56</v>
      </c>
      <c r="B761" s="80">
        <v>687</v>
      </c>
      <c r="C761" s="79">
        <v>15150</v>
      </c>
      <c r="D761" s="79">
        <v>172635</v>
      </c>
      <c r="E761" s="79">
        <v>15150</v>
      </c>
      <c r="F761" s="79">
        <v>172635</v>
      </c>
      <c r="G761" s="79"/>
    </row>
    <row r="762" spans="1:7" ht="21.75">
      <c r="A762" s="77" t="s">
        <v>195</v>
      </c>
      <c r="B762" s="80">
        <v>1</v>
      </c>
      <c r="C762" s="79">
        <v>1650</v>
      </c>
      <c r="D762" s="79">
        <v>4750</v>
      </c>
      <c r="E762" s="79">
        <v>1650</v>
      </c>
      <c r="F762" s="79">
        <v>4750</v>
      </c>
      <c r="G762" s="79"/>
    </row>
    <row r="763" spans="1:7" ht="21.75">
      <c r="A763" s="77" t="s">
        <v>196</v>
      </c>
      <c r="B763" s="78"/>
      <c r="C763" s="91">
        <v>0</v>
      </c>
      <c r="D763" s="91">
        <v>41496</v>
      </c>
      <c r="E763" s="91">
        <v>0</v>
      </c>
      <c r="F763" s="91">
        <v>41496</v>
      </c>
      <c r="G763" s="79"/>
    </row>
    <row r="764" spans="1:7" ht="21.75">
      <c r="A764" s="77" t="s">
        <v>198</v>
      </c>
      <c r="B764" s="78"/>
      <c r="C764" s="79">
        <v>0</v>
      </c>
      <c r="D764" s="79">
        <v>63024</v>
      </c>
      <c r="E764" s="79">
        <v>0</v>
      </c>
      <c r="F764" s="79">
        <v>63024</v>
      </c>
      <c r="G764" s="79"/>
    </row>
    <row r="765" spans="1:7" ht="21.75">
      <c r="A765" s="77" t="s">
        <v>197</v>
      </c>
      <c r="B765" s="72">
        <v>3</v>
      </c>
      <c r="C765" s="94">
        <v>4100</v>
      </c>
      <c r="D765" s="94">
        <v>178000</v>
      </c>
      <c r="E765" s="94">
        <v>4100</v>
      </c>
      <c r="F765" s="94">
        <v>178000</v>
      </c>
      <c r="G765" s="94"/>
    </row>
    <row r="766" spans="1:7" ht="21.75">
      <c r="A766" s="54" t="s">
        <v>90</v>
      </c>
      <c r="B766" s="93">
        <f>SUM(B739:B765)</f>
        <v>6719</v>
      </c>
      <c r="C766" s="73">
        <f>SUM(C739:C765)</f>
        <v>1589126.5</v>
      </c>
      <c r="D766" s="73">
        <f>SUM(D739:D765)</f>
        <v>13137512.75</v>
      </c>
      <c r="E766" s="73">
        <f>SUM(E739:E765)</f>
        <v>1589126.5</v>
      </c>
      <c r="F766" s="94">
        <f>SUM(F739:F765)</f>
        <v>13137512.75</v>
      </c>
      <c r="G766" s="86"/>
    </row>
    <row r="767" spans="1:7" ht="21.75">
      <c r="A767" s="147" t="s">
        <v>70</v>
      </c>
      <c r="B767" s="147"/>
      <c r="C767" s="147"/>
      <c r="D767" s="147"/>
      <c r="E767" s="147"/>
      <c r="F767" s="147"/>
      <c r="G767" s="147"/>
    </row>
    <row r="768" spans="1:7" ht="21.75">
      <c r="A768" s="98"/>
      <c r="B768" s="99"/>
      <c r="C768" s="100"/>
      <c r="D768" s="100"/>
      <c r="E768" s="100"/>
      <c r="F768" s="100"/>
      <c r="G768" s="101"/>
    </row>
    <row r="769" spans="1:7" ht="21.75">
      <c r="A769" s="68"/>
      <c r="B769" s="69" t="s">
        <v>78</v>
      </c>
      <c r="C769" s="146" t="s">
        <v>31</v>
      </c>
      <c r="D769" s="146"/>
      <c r="E769" s="146" t="s">
        <v>32</v>
      </c>
      <c r="F769" s="146"/>
      <c r="G769" s="102" t="s">
        <v>33</v>
      </c>
    </row>
    <row r="770" spans="1:7" ht="21.75">
      <c r="A770" s="72" t="s">
        <v>35</v>
      </c>
      <c r="B770" s="72" t="s">
        <v>79</v>
      </c>
      <c r="C770" s="73" t="s">
        <v>9</v>
      </c>
      <c r="D770" s="73" t="s">
        <v>36</v>
      </c>
      <c r="E770" s="73" t="s">
        <v>9</v>
      </c>
      <c r="F770" s="73" t="s">
        <v>36</v>
      </c>
      <c r="G770" s="73" t="s">
        <v>34</v>
      </c>
    </row>
    <row r="771" spans="1:7" ht="21.75">
      <c r="A771" s="74" t="s">
        <v>114</v>
      </c>
      <c r="B771" s="75"/>
      <c r="C771" s="76"/>
      <c r="D771" s="76"/>
      <c r="E771" s="76"/>
      <c r="F771" s="76"/>
      <c r="G771" s="76"/>
    </row>
    <row r="772" spans="1:7" ht="21.75">
      <c r="A772" s="77" t="s">
        <v>82</v>
      </c>
      <c r="B772" s="78">
        <v>5</v>
      </c>
      <c r="C772" s="79">
        <v>67440</v>
      </c>
      <c r="D772" s="79">
        <v>735850</v>
      </c>
      <c r="E772" s="79">
        <v>67440</v>
      </c>
      <c r="F772" s="79">
        <v>735850</v>
      </c>
      <c r="G772" s="79"/>
    </row>
    <row r="773" spans="1:7" ht="21.75">
      <c r="A773" s="77" t="s">
        <v>59</v>
      </c>
      <c r="B773" s="78"/>
      <c r="C773" s="91"/>
      <c r="D773" s="91"/>
      <c r="E773" s="91"/>
      <c r="F773" s="91"/>
      <c r="G773" s="79"/>
    </row>
    <row r="774" spans="1:7" ht="21.75">
      <c r="A774" s="87" t="s">
        <v>60</v>
      </c>
      <c r="B774" s="88"/>
      <c r="C774" s="89">
        <v>0</v>
      </c>
      <c r="D774" s="89">
        <v>498742.57</v>
      </c>
      <c r="E774" s="89">
        <v>0</v>
      </c>
      <c r="F774" s="89">
        <v>498742.57</v>
      </c>
      <c r="G774" s="89"/>
    </row>
    <row r="775" spans="1:7" ht="21.75">
      <c r="A775" s="110" t="s">
        <v>61</v>
      </c>
      <c r="B775" s="106">
        <f>SUM(B767:B774)</f>
        <v>5</v>
      </c>
      <c r="C775" s="86">
        <f>SUM(C772:C774)</f>
        <v>67440</v>
      </c>
      <c r="D775" s="86">
        <f>SUM(D772:D774)</f>
        <v>1234592.57</v>
      </c>
      <c r="E775" s="86">
        <f>SUM(E772:E774)</f>
        <v>67440</v>
      </c>
      <c r="F775" s="86">
        <f>SUM(F772:F774)</f>
        <v>1234592.57</v>
      </c>
      <c r="G775" s="86"/>
    </row>
    <row r="776" spans="1:7" ht="21.75">
      <c r="A776" s="87" t="s">
        <v>115</v>
      </c>
      <c r="B776" s="88"/>
      <c r="C776" s="89"/>
      <c r="D776" s="89"/>
      <c r="E776" s="89"/>
      <c r="F776" s="89"/>
      <c r="G776" s="89"/>
    </row>
    <row r="777" spans="1:7" ht="21.75">
      <c r="A777" s="107" t="s">
        <v>62</v>
      </c>
      <c r="B777" s="108">
        <v>193</v>
      </c>
      <c r="C777" s="109">
        <v>170900.54</v>
      </c>
      <c r="D777" s="109">
        <v>2949254.52</v>
      </c>
      <c r="E777" s="109">
        <v>170900.54</v>
      </c>
      <c r="F777" s="91">
        <v>2949254.52</v>
      </c>
      <c r="G777" s="79"/>
    </row>
    <row r="778" spans="1:7" ht="21.75">
      <c r="A778" s="77" t="s">
        <v>63</v>
      </c>
      <c r="B778" s="122">
        <v>34</v>
      </c>
      <c r="C778" s="109">
        <v>25500</v>
      </c>
      <c r="D778" s="109">
        <v>254550</v>
      </c>
      <c r="E778" s="109">
        <v>25500</v>
      </c>
      <c r="F778" s="91">
        <v>254550</v>
      </c>
      <c r="G778" s="79"/>
    </row>
    <row r="779" spans="1:7" ht="21.75">
      <c r="A779" s="77" t="s">
        <v>101</v>
      </c>
      <c r="B779" s="92">
        <v>156</v>
      </c>
      <c r="C779" s="83">
        <v>135718.47</v>
      </c>
      <c r="D779" s="83">
        <v>7345150.5</v>
      </c>
      <c r="E779" s="83">
        <v>135718.47</v>
      </c>
      <c r="F779" s="83">
        <v>7345150.5</v>
      </c>
      <c r="G779" s="83"/>
    </row>
    <row r="780" spans="1:7" ht="21.75">
      <c r="A780" s="110" t="s">
        <v>66</v>
      </c>
      <c r="B780" s="72">
        <f>SUM(B777:B779)</f>
        <v>383</v>
      </c>
      <c r="C780" s="94">
        <f>SUM(C776:C779)</f>
        <v>332119.01</v>
      </c>
      <c r="D780" s="94">
        <f>SUM(D776:D779)</f>
        <v>10548955.02</v>
      </c>
      <c r="E780" s="94">
        <f>SUM(E776:E779)</f>
        <v>332119.01</v>
      </c>
      <c r="F780" s="94">
        <f>SUM(F776:F779)</f>
        <v>10548955.02</v>
      </c>
      <c r="G780" s="94"/>
    </row>
    <row r="781" spans="1:7" ht="21.75">
      <c r="A781" s="110" t="s">
        <v>67</v>
      </c>
      <c r="B781" s="111">
        <f>SUM(B735+B766+B775+B780)</f>
        <v>7480</v>
      </c>
      <c r="C781" s="70">
        <f>SUM(C735+C766+C775+C780)</f>
        <v>6313752.96</v>
      </c>
      <c r="D781" s="70">
        <f>SUM(D735+D766+D775+D780)</f>
        <v>193505117.42</v>
      </c>
      <c r="E781" s="70">
        <f>SUM(E735+E766+E775+E780)</f>
        <v>6860286.8999999985</v>
      </c>
      <c r="F781" s="70">
        <f>SUM(F735+F766+F775+F780)</f>
        <v>194644665.64</v>
      </c>
      <c r="G781" s="70"/>
    </row>
    <row r="782" spans="1:7" ht="21.75">
      <c r="A782" s="110" t="s">
        <v>174</v>
      </c>
      <c r="B782" s="106"/>
      <c r="C782" s="86">
        <v>3553.81</v>
      </c>
      <c r="D782" s="86">
        <v>90088.82</v>
      </c>
      <c r="E782" s="86">
        <v>3553.81</v>
      </c>
      <c r="F782" s="86">
        <v>90088.82</v>
      </c>
      <c r="G782" s="86"/>
    </row>
    <row r="783" spans="1:7" ht="22.5" thickBot="1">
      <c r="A783" s="112" t="s">
        <v>69</v>
      </c>
      <c r="B783" s="113">
        <f>+B781</f>
        <v>7480</v>
      </c>
      <c r="C783" s="114">
        <f>C781-C782</f>
        <v>6310199.15</v>
      </c>
      <c r="D783" s="114">
        <f>D781-D782</f>
        <v>193415028.6</v>
      </c>
      <c r="E783" s="114">
        <f>+E781-E782</f>
        <v>6856733.089999999</v>
      </c>
      <c r="F783" s="114">
        <f>+F781-F782</f>
        <v>194554576.82</v>
      </c>
      <c r="G783" s="114"/>
    </row>
    <row r="784" spans="1:7" ht="22.5" thickTop="1">
      <c r="A784" s="95"/>
      <c r="B784" s="115"/>
      <c r="C784" s="97"/>
      <c r="D784" s="97"/>
      <c r="E784" s="97"/>
      <c r="F784" s="97"/>
      <c r="G784" s="97"/>
    </row>
    <row r="785" spans="1:7" ht="21.75">
      <c r="A785" s="127" t="s">
        <v>219</v>
      </c>
      <c r="B785" s="115"/>
      <c r="C785" s="97"/>
      <c r="D785" s="97"/>
      <c r="E785" s="97"/>
      <c r="F785" s="97"/>
      <c r="G785" s="97"/>
    </row>
    <row r="786" spans="1:7" ht="21.75">
      <c r="A786" s="64" t="s">
        <v>220</v>
      </c>
      <c r="B786" s="19"/>
      <c r="C786" s="97"/>
      <c r="D786" s="97" t="s">
        <v>12</v>
      </c>
      <c r="E786" s="97"/>
      <c r="F786" s="97"/>
      <c r="G786" s="97"/>
    </row>
    <row r="787" spans="1:7" ht="21.75">
      <c r="A787" s="64" t="s">
        <v>215</v>
      </c>
      <c r="B787" s="66"/>
      <c r="C787" s="67"/>
      <c r="D787" s="97" t="s">
        <v>13</v>
      </c>
      <c r="E787" s="97"/>
      <c r="F787" s="97"/>
      <c r="G787" s="97"/>
    </row>
    <row r="788" spans="1:7" ht="21.75">
      <c r="A788" s="64" t="s">
        <v>216</v>
      </c>
      <c r="B788" s="66"/>
      <c r="C788" s="67"/>
      <c r="D788" s="97" t="s">
        <v>11</v>
      </c>
      <c r="E788" s="97"/>
      <c r="F788" s="97"/>
      <c r="G788" s="97"/>
    </row>
    <row r="789" spans="1:7" ht="21.75">
      <c r="A789" s="64" t="s">
        <v>217</v>
      </c>
      <c r="B789" s="66"/>
      <c r="C789" s="67"/>
      <c r="D789" s="97" t="s">
        <v>10</v>
      </c>
      <c r="E789" s="97"/>
      <c r="F789" s="97"/>
      <c r="G789" s="97"/>
    </row>
    <row r="790" spans="1:7" ht="21.75">
      <c r="A790" s="64" t="s">
        <v>218</v>
      </c>
      <c r="B790" s="115"/>
      <c r="C790" s="97"/>
      <c r="D790" s="97"/>
      <c r="E790" s="97"/>
      <c r="F790" s="97"/>
      <c r="G790" s="97"/>
    </row>
    <row r="791" spans="1:7" ht="21.75">
      <c r="A791" s="127"/>
      <c r="B791" s="115"/>
      <c r="C791" s="97"/>
      <c r="D791" s="97"/>
      <c r="E791" s="97"/>
      <c r="F791" s="97"/>
      <c r="G791" s="97"/>
    </row>
    <row r="792" spans="1:7" ht="21">
      <c r="A792" s="64"/>
      <c r="B792" s="19"/>
      <c r="C792" s="15"/>
      <c r="D792" s="15"/>
      <c r="E792" s="15"/>
      <c r="F792" s="15"/>
      <c r="G792" s="15"/>
    </row>
    <row r="793" spans="1:7" ht="21">
      <c r="A793" s="14"/>
      <c r="B793" s="19"/>
      <c r="C793" s="15"/>
      <c r="D793" s="15"/>
      <c r="E793" s="15"/>
      <c r="F793" s="15"/>
      <c r="G793" s="15"/>
    </row>
    <row r="794" spans="1:7" ht="21">
      <c r="A794" s="14"/>
      <c r="B794" s="19"/>
      <c r="C794" s="15"/>
      <c r="D794" s="15"/>
      <c r="E794" s="15"/>
      <c r="F794" s="15"/>
      <c r="G794" s="15"/>
    </row>
    <row r="795" spans="1:7" ht="21">
      <c r="A795" s="14"/>
      <c r="B795" s="19"/>
      <c r="C795" s="15"/>
      <c r="D795" s="15"/>
      <c r="E795" s="15"/>
      <c r="F795" s="15"/>
      <c r="G795" s="15"/>
    </row>
    <row r="796" spans="1:7" ht="21">
      <c r="A796" s="60"/>
      <c r="B796" s="19"/>
      <c r="C796" s="15"/>
      <c r="D796" s="15"/>
      <c r="E796" s="15"/>
      <c r="F796" s="15"/>
      <c r="G796" s="15"/>
    </row>
    <row r="797" spans="1:7" ht="21">
      <c r="A797" s="60"/>
      <c r="B797" s="59"/>
      <c r="C797" s="15"/>
      <c r="D797" s="15"/>
      <c r="E797" s="15"/>
      <c r="F797" s="15"/>
      <c r="G797" s="15"/>
    </row>
    <row r="798" spans="1:7" ht="21">
      <c r="A798" s="61"/>
      <c r="B798" s="19"/>
      <c r="C798" s="15"/>
      <c r="D798" s="15"/>
      <c r="E798" s="15"/>
      <c r="F798" s="15"/>
      <c r="G798" s="15"/>
    </row>
    <row r="799" spans="1:7" ht="21">
      <c r="A799" s="61"/>
      <c r="B799" s="19"/>
      <c r="C799" s="15"/>
      <c r="D799" s="15"/>
      <c r="E799" s="15"/>
      <c r="F799" s="15"/>
      <c r="G799" s="15"/>
    </row>
    <row r="800" spans="1:7" ht="21">
      <c r="A800" s="61"/>
      <c r="B800" s="19"/>
      <c r="C800" s="15"/>
      <c r="D800" s="15"/>
      <c r="E800" s="15"/>
      <c r="F800" s="15"/>
      <c r="G800" s="15"/>
    </row>
    <row r="801" spans="1:7" ht="21">
      <c r="A801" s="14"/>
      <c r="B801" s="19"/>
      <c r="C801" s="15"/>
      <c r="D801" s="15"/>
      <c r="E801" s="15"/>
      <c r="F801" s="15"/>
      <c r="G801" s="15"/>
    </row>
    <row r="802" spans="1:7" ht="21">
      <c r="A802" s="14"/>
      <c r="B802" s="19"/>
      <c r="C802" s="15"/>
      <c r="D802" s="15"/>
      <c r="E802" s="15"/>
      <c r="F802" s="15"/>
      <c r="G802" s="15"/>
    </row>
    <row r="803" spans="1:7" ht="21">
      <c r="A803" s="14"/>
      <c r="B803" s="19"/>
      <c r="C803" s="15"/>
      <c r="D803" s="15"/>
      <c r="E803" s="15"/>
      <c r="F803" s="15"/>
      <c r="G803" s="15"/>
    </row>
    <row r="804" spans="1:7" ht="21">
      <c r="A804" s="14"/>
      <c r="B804" s="19"/>
      <c r="C804" s="15"/>
      <c r="D804" s="15"/>
      <c r="E804" s="15"/>
      <c r="F804" s="15"/>
      <c r="G804" s="15"/>
    </row>
    <row r="805" spans="1:7" ht="21">
      <c r="A805" s="14"/>
      <c r="B805" s="19"/>
      <c r="C805" s="15"/>
      <c r="D805" s="15"/>
      <c r="E805" s="15"/>
      <c r="F805" s="15"/>
      <c r="G805" s="15"/>
    </row>
    <row r="806" spans="1:7" ht="21">
      <c r="A806" s="14"/>
      <c r="B806" s="19"/>
      <c r="C806" s="15"/>
      <c r="D806" s="15"/>
      <c r="E806" s="15"/>
      <c r="F806" s="15"/>
      <c r="G806" s="15"/>
    </row>
  </sheetData>
  <sheetProtection/>
  <mergeCells count="84">
    <mergeCell ref="A266:G266"/>
    <mergeCell ref="A267:G267"/>
    <mergeCell ref="A726:G726"/>
    <mergeCell ref="A727:G727"/>
    <mergeCell ref="C729:D729"/>
    <mergeCell ref="E729:F729"/>
    <mergeCell ref="A594:G594"/>
    <mergeCell ref="A595:G595"/>
    <mergeCell ref="C597:D597"/>
    <mergeCell ref="E597:F597"/>
    <mergeCell ref="A767:G767"/>
    <mergeCell ref="C769:D769"/>
    <mergeCell ref="E769:F769"/>
    <mergeCell ref="A660:G660"/>
    <mergeCell ref="A661:G661"/>
    <mergeCell ref="C663:D663"/>
    <mergeCell ref="E663:F663"/>
    <mergeCell ref="A701:G701"/>
    <mergeCell ref="C703:D703"/>
    <mergeCell ref="E703:F703"/>
    <mergeCell ref="A635:G635"/>
    <mergeCell ref="C637:D637"/>
    <mergeCell ref="E637:F637"/>
    <mergeCell ref="A527:G527"/>
    <mergeCell ref="A528:G528"/>
    <mergeCell ref="C530:D530"/>
    <mergeCell ref="E530:F530"/>
    <mergeCell ref="A568:G568"/>
    <mergeCell ref="C570:D570"/>
    <mergeCell ref="E570:F570"/>
    <mergeCell ref="A461:G461"/>
    <mergeCell ref="A462:G462"/>
    <mergeCell ref="C464:D464"/>
    <mergeCell ref="E464:F464"/>
    <mergeCell ref="A502:G502"/>
    <mergeCell ref="C504:D504"/>
    <mergeCell ref="E504:F504"/>
    <mergeCell ref="A395:G395"/>
    <mergeCell ref="A396:G396"/>
    <mergeCell ref="C398:D398"/>
    <mergeCell ref="E398:F398"/>
    <mergeCell ref="A436:G436"/>
    <mergeCell ref="C438:D438"/>
    <mergeCell ref="E438:F438"/>
    <mergeCell ref="A331:G331"/>
    <mergeCell ref="C333:D333"/>
    <mergeCell ref="E333:F333"/>
    <mergeCell ref="A370:G370"/>
    <mergeCell ref="C372:D372"/>
    <mergeCell ref="E372:F372"/>
    <mergeCell ref="C269:D269"/>
    <mergeCell ref="E269:F269"/>
    <mergeCell ref="A306:G306"/>
    <mergeCell ref="C308:D308"/>
    <mergeCell ref="E308:F308"/>
    <mergeCell ref="A330:G330"/>
    <mergeCell ref="A203:G203"/>
    <mergeCell ref="C205:D205"/>
    <mergeCell ref="E205:F205"/>
    <mergeCell ref="A242:G242"/>
    <mergeCell ref="C244:D244"/>
    <mergeCell ref="E244:F244"/>
    <mergeCell ref="C139:D139"/>
    <mergeCell ref="E139:F139"/>
    <mergeCell ref="A202:G202"/>
    <mergeCell ref="A176:G176"/>
    <mergeCell ref="C178:D178"/>
    <mergeCell ref="E178:F178"/>
    <mergeCell ref="A68:G68"/>
    <mergeCell ref="A69:G69"/>
    <mergeCell ref="C71:D71"/>
    <mergeCell ref="E71:F71"/>
    <mergeCell ref="A136:G136"/>
    <mergeCell ref="A137:G137"/>
    <mergeCell ref="A108:G108"/>
    <mergeCell ref="C110:D110"/>
    <mergeCell ref="E110:F110"/>
    <mergeCell ref="A1:G1"/>
    <mergeCell ref="A2:G2"/>
    <mergeCell ref="C4:D4"/>
    <mergeCell ref="E4:F4"/>
    <mergeCell ref="A41:G41"/>
    <mergeCell ref="C43:D43"/>
    <mergeCell ref="E43:F43"/>
  </mergeCells>
  <printOptions/>
  <pageMargins left="0.5511811023622047" right="0.4330708661417323" top="0.67" bottom="0.5511811023622047" header="0.31496062992125984" footer="0.31496062992125984"/>
  <pageSetup horizontalDpi="600" verticalDpi="600" orientation="portrait" paperSize="9" scale="85" r:id="rId1"/>
  <rowBreaks count="23" manualBreakCount="23">
    <brk id="40" max="255" man="1"/>
    <brk id="67" max="255" man="1"/>
    <brk id="107" max="7" man="1"/>
    <brk id="135" max="255" man="1"/>
    <brk id="175" max="7" man="1"/>
    <brk id="201" max="255" man="1"/>
    <brk id="241" max="255" man="1"/>
    <brk id="265" max="255" man="1"/>
    <brk id="305" max="255" man="1"/>
    <brk id="329" max="255" man="1"/>
    <brk id="369" max="7" man="1"/>
    <brk id="394" max="255" man="1"/>
    <brk id="435" max="7" man="1"/>
    <brk id="460" max="255" man="1"/>
    <brk id="501" max="255" man="1"/>
    <brk id="526" max="255" man="1"/>
    <brk id="567" max="7" man="1"/>
    <brk id="593" max="255" man="1"/>
    <brk id="634" max="255" man="1"/>
    <brk id="659" max="255" man="1"/>
    <brk id="700" max="255" man="1"/>
    <brk id="725" max="255" man="1"/>
    <brk id="766" max="7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ปู</cp:lastModifiedBy>
  <cp:lastPrinted>2023-03-20T10:46:37Z</cp:lastPrinted>
  <dcterms:created xsi:type="dcterms:W3CDTF">2001-07-20T05:46:38Z</dcterms:created>
  <dcterms:modified xsi:type="dcterms:W3CDTF">2023-03-20T11:37:37Z</dcterms:modified>
  <cp:category/>
  <cp:version/>
  <cp:contentType/>
  <cp:contentStatus/>
</cp:coreProperties>
</file>