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ลูกเกด\งานงบประมาณ\งบประมาณ 2568\งบประมาณ 2568\งานปี68\สงม.1-2\"/>
    </mc:Choice>
  </mc:AlternateContent>
  <xr:revisionPtr revIDLastSave="0" documentId="13_ncr:1_{0D12B539-572F-477A-8B54-6B04DBA3F5FF}" xr6:coauthVersionLast="47" xr6:coauthVersionMax="47" xr10:uidLastSave="{00000000-0000-0000-0000-000000000000}"/>
  <bookViews>
    <workbookView xWindow="-120" yWindow="-120" windowWidth="21840" windowHeight="13140" tabRatio="847" xr2:uid="{151404A6-09C9-46F9-ACE0-1B49F1440C95}"/>
  </bookViews>
  <sheets>
    <sheet name="สงม. 1สรุป-สำนักงานเขต" sheetId="34" r:id="rId1"/>
    <sheet name="แนบท้ายแบบ 1" sheetId="5" r:id="rId2"/>
    <sheet name="สงม. 2งบบุคลากร" sheetId="6" r:id="rId3"/>
    <sheet name="สงม. 2-อำนวยการ" sheetId="15" r:id="rId4"/>
    <sheet name="สงม. 2-ปกครอง" sheetId="16" r:id="rId5"/>
    <sheet name="สงม. 2-ทะเบียน" sheetId="17" r:id="rId6"/>
    <sheet name="สงม. 2-คลัง" sheetId="7" r:id="rId7"/>
    <sheet name="สงม. 2 -รายได้" sheetId="18" r:id="rId8"/>
    <sheet name="สงม. 2-รักษา" sheetId="19" r:id="rId9"/>
    <sheet name="สงม. 2-งานกวาด" sheetId="21" r:id="rId10"/>
    <sheet name="สงม. 2-งานเก็บขนฯ" sheetId="23" r:id="rId11"/>
    <sheet name="สงม. 2-งานดูสวน" sheetId="24" r:id="rId12"/>
    <sheet name="สงม. 2-บริหารทั่วไปเทศกิจ" sheetId="25" r:id="rId13"/>
    <sheet name="สงม. 2-ตรวจและบังคับใช้" sheetId="26" r:id="rId14"/>
    <sheet name="สงม. 2-งานบริหารทั่วไปฝ่ายโยธา" sheetId="27" r:id="rId15"/>
    <sheet name="สงม. 2-งานอนุญาตก่อสร้าง" sheetId="28" r:id="rId16"/>
    <sheet name="สงม. 2-งานบำรุงซ่อมแซม" sheetId="29" r:id="rId17"/>
    <sheet name="สงม. 2-ระบายน้ำ" sheetId="30" r:id="rId18"/>
    <sheet name="สงม. 2 บริหารทั่วไปพัฒนา" sheetId="31" r:id="rId19"/>
    <sheet name="สงม. 2-งานพัฒนาชุมชน" sheetId="32" r:id="rId20"/>
    <sheet name="สงม. 2-งานบริหารทั่วไปสวล." sheetId="33" r:id="rId21"/>
    <sheet name="สงม. 2-สุขาภิบาล" sheetId="35" r:id="rId22"/>
    <sheet name="สงม. 2-ป้องกัน" sheetId="36" r:id="rId23"/>
    <sheet name="สงม. 2 -งานบริหารทั่วไปศษ" sheetId="8" r:id="rId24"/>
    <sheet name="สงม. 2 -งานงบประมาณโรงเรียน" sheetId="11" r:id="rId25"/>
  </sheets>
  <externalReferences>
    <externalReference r:id="rId26"/>
  </externalReferences>
  <definedNames>
    <definedName name="_xlnm.Print_Titles" localSheetId="0">'สงม. 1สรุป-สำนักงานเขต'!$1:$6</definedName>
    <definedName name="_xlnm.Print_Titles" localSheetId="24">'สงม. 2 -งานงบประมาณโรงเรียน'!$1:$6</definedName>
    <definedName name="_xlnm.Print_Titles" localSheetId="23">'สงม. 2 -งานบริหารทั่วไปศษ'!$1:$6</definedName>
    <definedName name="_xlnm.Print_Titles" localSheetId="18">'สงม. 2 บริหารทั่วไปพัฒนา'!$1:$6</definedName>
    <definedName name="_xlnm.Print_Titles" localSheetId="7">'สงม. 2 -รายได้'!$1:$6</definedName>
    <definedName name="_xlnm.Print_Titles" localSheetId="10">'สงม. 2-งานเก็บขนฯ'!$1:$6</definedName>
    <definedName name="_xlnm.Print_Titles" localSheetId="11">'สงม. 2-งานดูสวน'!$1:$6</definedName>
    <definedName name="_xlnm.Print_Titles" localSheetId="19">'สงม. 2-งานพัฒนาชุมชน'!$1:$6</definedName>
    <definedName name="_xlnm.Print_Titles" localSheetId="15">'สงม. 2-งานอนุญาตก่อสร้าง'!$1:$6</definedName>
    <definedName name="_xlnm.Print_Titles" localSheetId="13">'สงม. 2-ตรวจและบังคับใช้'!$1:$6</definedName>
    <definedName name="_xlnm.Print_Titles" localSheetId="5">'สงม. 2-ทะเบียน'!$1:$6</definedName>
    <definedName name="_xlnm.Print_Titles" localSheetId="4">'สงม. 2-ปกครอง'!$1:$6</definedName>
    <definedName name="_xlnm.Print_Titles" localSheetId="8">'สงม. 2-รักษา'!$1:$6</definedName>
    <definedName name="_xlnm.Print_Titles" localSheetId="21">'สงม. 2-สุขาภิบาล'!$1:$6</definedName>
    <definedName name="_xlnm.Print_Titles" localSheetId="3">'สงม. 2-อำนวยการ'!$1:$6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7" l="1"/>
  <c r="C7" i="7" s="1"/>
  <c r="D29" i="7"/>
  <c r="F29" i="16"/>
  <c r="F7" i="16"/>
  <c r="E7" i="16"/>
  <c r="C29" i="16"/>
  <c r="C14" i="6"/>
  <c r="C16" i="6"/>
  <c r="C18" i="6"/>
  <c r="C20" i="6"/>
  <c r="C12" i="6"/>
  <c r="C9" i="6" s="1"/>
  <c r="C22" i="6" s="1"/>
  <c r="C7" i="6" s="1"/>
  <c r="C16" i="15"/>
  <c r="C18" i="15"/>
  <c r="C20" i="15"/>
  <c r="C22" i="15"/>
  <c r="C24" i="15"/>
  <c r="C26" i="15"/>
  <c r="C28" i="15"/>
  <c r="C30" i="15"/>
  <c r="C33" i="15"/>
  <c r="C35" i="15"/>
  <c r="C37" i="15"/>
  <c r="C39" i="15"/>
  <c r="C41" i="15"/>
  <c r="C43" i="15"/>
  <c r="C44" i="15"/>
  <c r="C45" i="15"/>
  <c r="F9" i="15"/>
  <c r="E9" i="15"/>
  <c r="E47" i="15" s="1"/>
  <c r="E7" i="15" s="1"/>
  <c r="F47" i="15"/>
  <c r="F7" i="15" s="1"/>
  <c r="C7" i="16"/>
  <c r="C21" i="16"/>
  <c r="C19" i="16"/>
  <c r="C16" i="16"/>
  <c r="C13" i="16"/>
  <c r="C27" i="16"/>
  <c r="C25" i="16"/>
  <c r="E23" i="16"/>
  <c r="E29" i="16" s="1"/>
  <c r="F23" i="16"/>
  <c r="D23" i="16"/>
  <c r="E9" i="16"/>
  <c r="F9" i="16"/>
  <c r="D9" i="16"/>
  <c r="D29" i="16"/>
  <c r="D7" i="16" s="1"/>
  <c r="C23" i="16"/>
  <c r="D31" i="17"/>
  <c r="C31" i="17"/>
  <c r="C75" i="11"/>
  <c r="C16" i="17"/>
  <c r="C9" i="17"/>
  <c r="C7" i="17" s="1"/>
  <c r="C18" i="17"/>
  <c r="C20" i="17"/>
  <c r="C23" i="17"/>
  <c r="C25" i="17"/>
  <c r="C27" i="17"/>
  <c r="C29" i="17"/>
  <c r="C13" i="17"/>
  <c r="E7" i="17"/>
  <c r="F7" i="17"/>
  <c r="D7" i="17"/>
  <c r="F31" i="17"/>
  <c r="E31" i="17"/>
  <c r="C9" i="18"/>
  <c r="C31" i="18" s="1"/>
  <c r="C7" i="18" s="1"/>
  <c r="C16" i="18"/>
  <c r="C18" i="18"/>
  <c r="C20" i="18"/>
  <c r="C23" i="18"/>
  <c r="C25" i="18"/>
  <c r="C27" i="18"/>
  <c r="C29" i="18"/>
  <c r="C13" i="18"/>
  <c r="E31" i="18"/>
  <c r="E7" i="18" s="1"/>
  <c r="F31" i="18"/>
  <c r="F7" i="18" s="1"/>
  <c r="D31" i="18"/>
  <c r="D7" i="18"/>
  <c r="E7" i="19"/>
  <c r="F7" i="19"/>
  <c r="D7" i="19"/>
  <c r="E27" i="19"/>
  <c r="F27" i="19"/>
  <c r="D27" i="19"/>
  <c r="C27" i="19"/>
  <c r="C16" i="19"/>
  <c r="C18" i="19"/>
  <c r="C21" i="19"/>
  <c r="C23" i="19"/>
  <c r="C25" i="19"/>
  <c r="C13" i="19"/>
  <c r="C9" i="19"/>
  <c r="C7" i="19"/>
  <c r="F21" i="21"/>
  <c r="E21" i="21"/>
  <c r="D21" i="21"/>
  <c r="C21" i="21"/>
  <c r="C7" i="21" s="1"/>
  <c r="C19" i="21"/>
  <c r="C17" i="21"/>
  <c r="C15" i="21"/>
  <c r="C13" i="21"/>
  <c r="C15" i="23"/>
  <c r="C17" i="23"/>
  <c r="C20" i="23"/>
  <c r="C22" i="23"/>
  <c r="C25" i="23"/>
  <c r="C27" i="23"/>
  <c r="C29" i="23"/>
  <c r="C31" i="23"/>
  <c r="C33" i="23"/>
  <c r="C35" i="23"/>
  <c r="C13" i="23"/>
  <c r="E9" i="23"/>
  <c r="E37" i="23" s="1"/>
  <c r="E7" i="23" s="1"/>
  <c r="F9" i="23"/>
  <c r="F37" i="23" s="1"/>
  <c r="F7" i="23" s="1"/>
  <c r="D9" i="23"/>
  <c r="D37" i="23" s="1"/>
  <c r="D7" i="23" s="1"/>
  <c r="C25" i="24"/>
  <c r="C20" i="24"/>
  <c r="C16" i="24"/>
  <c r="C18" i="24"/>
  <c r="C23" i="24"/>
  <c r="C27" i="24"/>
  <c r="C29" i="24"/>
  <c r="C31" i="24"/>
  <c r="C33" i="24"/>
  <c r="C13" i="24"/>
  <c r="C9" i="24" s="1"/>
  <c r="E7" i="24"/>
  <c r="E9" i="24"/>
  <c r="E35" i="24" s="1"/>
  <c r="F9" i="24"/>
  <c r="F35" i="24" s="1"/>
  <c r="F7" i="24" s="1"/>
  <c r="D9" i="24"/>
  <c r="D35" i="24" s="1"/>
  <c r="E9" i="25"/>
  <c r="F9" i="25"/>
  <c r="D9" i="25"/>
  <c r="C9" i="25"/>
  <c r="C9" i="16" l="1"/>
  <c r="C9" i="21"/>
  <c r="C9" i="23"/>
  <c r="C37" i="23" s="1"/>
  <c r="C7" i="23" s="1"/>
  <c r="C35" i="24"/>
  <c r="C7" i="24" s="1"/>
  <c r="D7" i="24"/>
  <c r="C31" i="25"/>
  <c r="C7" i="25" s="1"/>
  <c r="C29" i="25"/>
  <c r="C27" i="25"/>
  <c r="C25" i="25"/>
  <c r="C23" i="25"/>
  <c r="C21" i="25"/>
  <c r="C18" i="25"/>
  <c r="C16" i="25"/>
  <c r="C13" i="25"/>
  <c r="F9" i="26"/>
  <c r="F33" i="26" s="1"/>
  <c r="F7" i="26" s="1"/>
  <c r="C31" i="26"/>
  <c r="C29" i="26"/>
  <c r="C27" i="26"/>
  <c r="C25" i="26"/>
  <c r="C23" i="26"/>
  <c r="C20" i="26"/>
  <c r="C18" i="26"/>
  <c r="C13" i="26"/>
  <c r="C16" i="27"/>
  <c r="C9" i="27"/>
  <c r="C29" i="27" s="1"/>
  <c r="C7" i="27" s="1"/>
  <c r="C18" i="27"/>
  <c r="C21" i="27"/>
  <c r="C23" i="27"/>
  <c r="C25" i="27"/>
  <c r="C27" i="27"/>
  <c r="C13" i="27"/>
  <c r="E29" i="27"/>
  <c r="E7" i="27" s="1"/>
  <c r="F29" i="27"/>
  <c r="D29" i="27"/>
  <c r="D7" i="27" s="1"/>
  <c r="F7" i="27"/>
  <c r="D7" i="28"/>
  <c r="C7" i="28"/>
  <c r="C17" i="28"/>
  <c r="D17" i="28"/>
  <c r="C15" i="28"/>
  <c r="C13" i="28"/>
  <c r="C9" i="28" s="1"/>
  <c r="C26" i="29"/>
  <c r="C24" i="29"/>
  <c r="C22" i="29"/>
  <c r="C20" i="29"/>
  <c r="C17" i="29"/>
  <c r="C15" i="29"/>
  <c r="C13" i="29"/>
  <c r="F7" i="29"/>
  <c r="E7" i="29"/>
  <c r="D7" i="29"/>
  <c r="F9" i="29"/>
  <c r="F28" i="29" s="1"/>
  <c r="E9" i="29"/>
  <c r="E28" i="29" s="1"/>
  <c r="D9" i="29"/>
  <c r="D9" i="28"/>
  <c r="D28" i="29"/>
  <c r="C7" i="30"/>
  <c r="C31" i="30"/>
  <c r="E9" i="30"/>
  <c r="E31" i="30" s="1"/>
  <c r="D9" i="30"/>
  <c r="D31" i="30" s="1"/>
  <c r="F31" i="30"/>
  <c r="C16" i="30"/>
  <c r="C18" i="30"/>
  <c r="C21" i="30"/>
  <c r="C23" i="30"/>
  <c r="C25" i="30"/>
  <c r="C27" i="30"/>
  <c r="C29" i="30"/>
  <c r="C13" i="30"/>
  <c r="C31" i="31"/>
  <c r="C29" i="31"/>
  <c r="C27" i="31"/>
  <c r="C25" i="31"/>
  <c r="C22" i="31"/>
  <c r="C20" i="31"/>
  <c r="C17" i="31"/>
  <c r="C15" i="31"/>
  <c r="C13" i="31"/>
  <c r="F9" i="30"/>
  <c r="D7" i="31"/>
  <c r="E7" i="31"/>
  <c r="F7" i="31"/>
  <c r="F9" i="31"/>
  <c r="F33" i="31" s="1"/>
  <c r="E9" i="31"/>
  <c r="E33" i="31" s="1"/>
  <c r="D9" i="31"/>
  <c r="D33" i="31"/>
  <c r="F59" i="32"/>
  <c r="F9" i="32"/>
  <c r="E81" i="32"/>
  <c r="E7" i="32"/>
  <c r="D7" i="32"/>
  <c r="D81" i="32"/>
  <c r="E59" i="32"/>
  <c r="D59" i="32"/>
  <c r="D9" i="32"/>
  <c r="C9" i="32"/>
  <c r="C81" i="32" s="1"/>
  <c r="E9" i="32"/>
  <c r="C32" i="35"/>
  <c r="C28" i="35"/>
  <c r="C9" i="35"/>
  <c r="C9" i="33"/>
  <c r="C29" i="33"/>
  <c r="C63" i="32"/>
  <c r="C65" i="32"/>
  <c r="C67" i="32"/>
  <c r="C69" i="32"/>
  <c r="C71" i="32"/>
  <c r="C73" i="32"/>
  <c r="C75" i="32"/>
  <c r="C77" i="32"/>
  <c r="C59" i="32" s="1"/>
  <c r="C79" i="32"/>
  <c r="C61" i="32"/>
  <c r="C15" i="32"/>
  <c r="C17" i="32"/>
  <c r="C19" i="32"/>
  <c r="C21" i="32"/>
  <c r="C23" i="32"/>
  <c r="C26" i="32"/>
  <c r="C28" i="32"/>
  <c r="C30" i="32"/>
  <c r="C32" i="32"/>
  <c r="C34" i="32"/>
  <c r="C37" i="32"/>
  <c r="C39" i="32"/>
  <c r="C41" i="32"/>
  <c r="C43" i="32"/>
  <c r="C45" i="32"/>
  <c r="C47" i="32"/>
  <c r="C49" i="32"/>
  <c r="C51" i="32"/>
  <c r="C53" i="32"/>
  <c r="C55" i="32"/>
  <c r="C57" i="32"/>
  <c r="C13" i="32"/>
  <c r="C26" i="35"/>
  <c r="C24" i="35"/>
  <c r="C22" i="35"/>
  <c r="C20" i="35"/>
  <c r="C17" i="35"/>
  <c r="C15" i="35"/>
  <c r="C13" i="35"/>
  <c r="D7" i="35"/>
  <c r="C27" i="33"/>
  <c r="C25" i="33"/>
  <c r="C23" i="33"/>
  <c r="C21" i="33"/>
  <c r="C18" i="33"/>
  <c r="C16" i="33"/>
  <c r="C13" i="33"/>
  <c r="D32" i="35"/>
  <c r="C30" i="35"/>
  <c r="D33" i="8"/>
  <c r="C28" i="36"/>
  <c r="C24" i="36"/>
  <c r="C22" i="36"/>
  <c r="C20" i="36"/>
  <c r="C18" i="36"/>
  <c r="C15" i="36"/>
  <c r="C13" i="36"/>
  <c r="C7" i="11"/>
  <c r="C33" i="8"/>
  <c r="C7" i="8"/>
  <c r="C31" i="8"/>
  <c r="C16" i="8"/>
  <c r="C18" i="8"/>
  <c r="C21" i="8"/>
  <c r="C23" i="8"/>
  <c r="C25" i="8"/>
  <c r="C27" i="8"/>
  <c r="C13" i="8"/>
  <c r="C9" i="8"/>
  <c r="E33" i="8"/>
  <c r="F33" i="8"/>
  <c r="C29" i="8"/>
  <c r="D7" i="8"/>
  <c r="C9" i="11"/>
  <c r="C53" i="11"/>
  <c r="C59" i="11"/>
  <c r="C63" i="11"/>
  <c r="C65" i="11"/>
  <c r="C67" i="11"/>
  <c r="C69" i="11"/>
  <c r="C71" i="11"/>
  <c r="C73" i="11"/>
  <c r="C61" i="11"/>
  <c r="C57" i="11"/>
  <c r="C55" i="11"/>
  <c r="C22" i="11"/>
  <c r="C24" i="11"/>
  <c r="C26" i="11"/>
  <c r="C28" i="11"/>
  <c r="C30" i="11"/>
  <c r="C32" i="11"/>
  <c r="C35" i="11"/>
  <c r="C37" i="11"/>
  <c r="C39" i="11"/>
  <c r="C41" i="11"/>
  <c r="C43" i="11"/>
  <c r="C45" i="11"/>
  <c r="C47" i="11"/>
  <c r="C49" i="11"/>
  <c r="C51" i="11"/>
  <c r="C13" i="11"/>
  <c r="C15" i="11"/>
  <c r="C17" i="11"/>
  <c r="C20" i="11"/>
  <c r="C27" i="7"/>
  <c r="C25" i="7"/>
  <c r="C23" i="7"/>
  <c r="C21" i="7"/>
  <c r="C18" i="7"/>
  <c r="C16" i="7"/>
  <c r="C13" i="7"/>
  <c r="D74" i="34"/>
  <c r="E74" i="34"/>
  <c r="C74" i="34"/>
  <c r="D9" i="11"/>
  <c r="F26" i="36"/>
  <c r="D26" i="36"/>
  <c r="C26" i="36" s="1"/>
  <c r="F9" i="36"/>
  <c r="E73" i="34" s="1"/>
  <c r="E9" i="36"/>
  <c r="D73" i="34" s="1"/>
  <c r="D9" i="36"/>
  <c r="D30" i="36" s="1"/>
  <c r="D7" i="36" s="1"/>
  <c r="F28" i="35"/>
  <c r="E71" i="34" s="1"/>
  <c r="E28" i="35"/>
  <c r="D71" i="34" s="1"/>
  <c r="D28" i="35"/>
  <c r="C71" i="34" s="1"/>
  <c r="F9" i="35"/>
  <c r="E70" i="34" s="1"/>
  <c r="E9" i="35"/>
  <c r="D70" i="34" s="1"/>
  <c r="D9" i="35"/>
  <c r="C70" i="34" s="1"/>
  <c r="C73" i="34" l="1"/>
  <c r="C9" i="29"/>
  <c r="C28" i="29" s="1"/>
  <c r="C7" i="29" s="1"/>
  <c r="C9" i="30"/>
  <c r="C9" i="31"/>
  <c r="C33" i="31" s="1"/>
  <c r="C7" i="31" s="1"/>
  <c r="F81" i="32"/>
  <c r="F7" i="32" s="1"/>
  <c r="C7" i="32"/>
  <c r="C7" i="36"/>
  <c r="C9" i="36"/>
  <c r="C30" i="36" s="1"/>
  <c r="F30" i="36"/>
  <c r="F7" i="36" s="1"/>
  <c r="E30" i="36"/>
  <c r="E7" i="36" s="1"/>
  <c r="E32" i="35"/>
  <c r="E7" i="35" s="1"/>
  <c r="C7" i="35" s="1"/>
  <c r="F32" i="35"/>
  <c r="F7" i="35" s="1"/>
  <c r="B73" i="34"/>
  <c r="B74" i="34"/>
  <c r="C9" i="7"/>
  <c r="B70" i="34"/>
  <c r="B71" i="34"/>
  <c r="F9" i="27" l="1"/>
  <c r="E9" i="27"/>
  <c r="D10" i="34"/>
  <c r="D9" i="34" s="1"/>
  <c r="E10" i="34"/>
  <c r="E8" i="34" s="1"/>
  <c r="B16" i="34"/>
  <c r="C41" i="34" l="1"/>
  <c r="C40" i="34" s="1"/>
  <c r="D41" i="34"/>
  <c r="D40" i="34" s="1"/>
  <c r="E9" i="34"/>
  <c r="D8" i="34"/>
  <c r="E83" i="34" l="1"/>
  <c r="E82" i="34"/>
  <c r="E59" i="11"/>
  <c r="D83" i="34" s="1"/>
  <c r="D82" i="34"/>
  <c r="E9" i="11"/>
  <c r="F9" i="11"/>
  <c r="F75" i="11" s="1"/>
  <c r="F7" i="11" s="1"/>
  <c r="D9" i="33"/>
  <c r="E9" i="33"/>
  <c r="E29" i="33" s="1"/>
  <c r="E7" i="33" s="1"/>
  <c r="F9" i="33"/>
  <c r="F29" i="33" s="1"/>
  <c r="F7" i="33" s="1"/>
  <c r="C68" i="34" l="1"/>
  <c r="D29" i="33"/>
  <c r="D7" i="33" s="1"/>
  <c r="C7" i="33" s="1"/>
  <c r="E75" i="11"/>
  <c r="E7" i="11" s="1"/>
  <c r="D68" i="34"/>
  <c r="D67" i="34" s="1"/>
  <c r="E69" i="34"/>
  <c r="C72" i="34"/>
  <c r="E81" i="34"/>
  <c r="E80" i="34" s="1"/>
  <c r="C67" i="34"/>
  <c r="D69" i="34"/>
  <c r="E72" i="34"/>
  <c r="D81" i="34"/>
  <c r="D80" i="34" s="1"/>
  <c r="D72" i="34"/>
  <c r="E68" i="34"/>
  <c r="E67" i="34" s="1"/>
  <c r="B68" i="34" l="1"/>
  <c r="B67" i="34" s="1"/>
  <c r="C69" i="34"/>
  <c r="C66" i="34" s="1"/>
  <c r="B69" i="34"/>
  <c r="D64" i="34"/>
  <c r="E64" i="34"/>
  <c r="C64" i="34"/>
  <c r="B64" i="34" l="1"/>
  <c r="E63" i="34"/>
  <c r="E62" i="34" s="1"/>
  <c r="C63" i="34"/>
  <c r="C61" i="34"/>
  <c r="C60" i="34" s="1"/>
  <c r="D63" i="34"/>
  <c r="D62" i="34" s="1"/>
  <c r="D61" i="34"/>
  <c r="D60" i="34" s="1"/>
  <c r="G30" i="30"/>
  <c r="E57" i="34"/>
  <c r="E56" i="34" s="1"/>
  <c r="D7" i="30"/>
  <c r="D55" i="34"/>
  <c r="D54" i="34" s="1"/>
  <c r="F17" i="28"/>
  <c r="E17" i="28"/>
  <c r="D53" i="34" s="1"/>
  <c r="D52" i="34" s="1"/>
  <c r="E53" i="34"/>
  <c r="E52" i="34" s="1"/>
  <c r="D9" i="27"/>
  <c r="E47" i="34"/>
  <c r="E16" i="26"/>
  <c r="E9" i="26" s="1"/>
  <c r="E33" i="26" s="1"/>
  <c r="E7" i="26" s="1"/>
  <c r="D16" i="26"/>
  <c r="F23" i="25"/>
  <c r="F21" i="25"/>
  <c r="E25" i="25"/>
  <c r="E16" i="25"/>
  <c r="D29" i="25"/>
  <c r="D27" i="25"/>
  <c r="D25" i="25"/>
  <c r="D18" i="25"/>
  <c r="D16" i="25"/>
  <c r="C16" i="26" l="1"/>
  <c r="C9" i="26" s="1"/>
  <c r="C33" i="26" s="1"/>
  <c r="C7" i="26" s="1"/>
  <c r="D9" i="26"/>
  <c r="D33" i="26" s="1"/>
  <c r="D7" i="26" s="1"/>
  <c r="E45" i="34"/>
  <c r="E44" i="34" s="1"/>
  <c r="D45" i="34"/>
  <c r="D44" i="34" s="1"/>
  <c r="D59" i="34"/>
  <c r="C45" i="34"/>
  <c r="C44" i="34" s="1"/>
  <c r="C47" i="34"/>
  <c r="C46" i="34" s="1"/>
  <c r="D47" i="34"/>
  <c r="D46" i="34" s="1"/>
  <c r="C62" i="34"/>
  <c r="C59" i="34" s="1"/>
  <c r="B63" i="34"/>
  <c r="B62" i="34" s="1"/>
  <c r="F7" i="30"/>
  <c r="D57" i="34"/>
  <c r="D56" i="34" s="1"/>
  <c r="E7" i="30"/>
  <c r="C57" i="34"/>
  <c r="C55" i="34"/>
  <c r="E55" i="34"/>
  <c r="E54" i="34" s="1"/>
  <c r="E51" i="34"/>
  <c r="E50" i="34" s="1"/>
  <c r="D51" i="34"/>
  <c r="D50" i="34" s="1"/>
  <c r="C51" i="34"/>
  <c r="E46" i="34"/>
  <c r="E7" i="25"/>
  <c r="E31" i="25" s="1"/>
  <c r="D43" i="34" l="1"/>
  <c r="E43" i="34"/>
  <c r="B47" i="34"/>
  <c r="B46" i="34" s="1"/>
  <c r="D49" i="34"/>
  <c r="B45" i="34"/>
  <c r="B44" i="34" s="1"/>
  <c r="C43" i="34"/>
  <c r="E49" i="34"/>
  <c r="C56" i="34"/>
  <c r="B57" i="34"/>
  <c r="B56" i="34" s="1"/>
  <c r="C54" i="34"/>
  <c r="B55" i="34"/>
  <c r="B54" i="34" s="1"/>
  <c r="C50" i="34"/>
  <c r="B51" i="34"/>
  <c r="B50" i="34" s="1"/>
  <c r="F7" i="25"/>
  <c r="F31" i="25" s="1"/>
  <c r="D7" i="25"/>
  <c r="D31" i="25" s="1"/>
  <c r="B43" i="34" l="1"/>
  <c r="F29" i="8"/>
  <c r="E79" i="34" s="1"/>
  <c r="F9" i="8"/>
  <c r="E29" i="8"/>
  <c r="D79" i="34" s="1"/>
  <c r="E9" i="8"/>
  <c r="E39" i="34"/>
  <c r="E38" i="34" s="1"/>
  <c r="C39" i="34"/>
  <c r="E9" i="21"/>
  <c r="F9" i="21"/>
  <c r="F7" i="21" s="1"/>
  <c r="D9" i="21"/>
  <c r="D7" i="21" s="1"/>
  <c r="D9" i="19"/>
  <c r="D37" i="34" l="1"/>
  <c r="D36" i="34" s="1"/>
  <c r="E7" i="21"/>
  <c r="D39" i="34"/>
  <c r="D38" i="34" s="1"/>
  <c r="D78" i="34"/>
  <c r="D77" i="34" s="1"/>
  <c r="D76" i="34" s="1"/>
  <c r="E7" i="8"/>
  <c r="E37" i="34"/>
  <c r="E36" i="34" s="1"/>
  <c r="F7" i="8"/>
  <c r="E78" i="34"/>
  <c r="E77" i="34" s="1"/>
  <c r="E76" i="34" s="1"/>
  <c r="C37" i="34"/>
  <c r="C38" i="34"/>
  <c r="E41" i="34"/>
  <c r="F9" i="19"/>
  <c r="E35" i="34" s="1"/>
  <c r="E34" i="34" s="1"/>
  <c r="E9" i="19"/>
  <c r="C35" i="34"/>
  <c r="E7" i="6"/>
  <c r="C34" i="34" l="1"/>
  <c r="D35" i="34"/>
  <c r="D34" i="34" s="1"/>
  <c r="D33" i="34" s="1"/>
  <c r="B39" i="34"/>
  <c r="B38" i="34"/>
  <c r="B37" i="34"/>
  <c r="B36" i="34" s="1"/>
  <c r="C36" i="34"/>
  <c r="E40" i="34"/>
  <c r="B41" i="34"/>
  <c r="F7" i="6"/>
  <c r="C33" i="34" l="1"/>
  <c r="B35" i="34"/>
  <c r="B34" i="34" s="1"/>
  <c r="B40" i="34"/>
  <c r="E33" i="34"/>
  <c r="E9" i="18"/>
  <c r="D31" i="34" s="1"/>
  <c r="D30" i="34" s="1"/>
  <c r="D29" i="34" s="1"/>
  <c r="F9" i="18"/>
  <c r="D9" i="18"/>
  <c r="C31" i="34" s="1"/>
  <c r="B33" i="34" l="1"/>
  <c r="E31" i="34"/>
  <c r="E30" i="34" s="1"/>
  <c r="E29" i="34" s="1"/>
  <c r="F9" i="17"/>
  <c r="E9" i="17"/>
  <c r="D9" i="17"/>
  <c r="B31" i="34" l="1"/>
  <c r="C30" i="34"/>
  <c r="C23" i="34"/>
  <c r="D23" i="34"/>
  <c r="D22" i="34" s="1"/>
  <c r="D21" i="34" s="1"/>
  <c r="E23" i="34"/>
  <c r="E22" i="34" s="1"/>
  <c r="E21" i="34" s="1"/>
  <c r="C29" i="34" l="1"/>
  <c r="B30" i="34"/>
  <c r="B29" i="34" s="1"/>
  <c r="C22" i="34"/>
  <c r="C21" i="34" s="1"/>
  <c r="B23" i="34"/>
  <c r="B22" i="34" s="1"/>
  <c r="B21" i="34" s="1"/>
  <c r="D19" i="34"/>
  <c r="E19" i="34"/>
  <c r="C19" i="34"/>
  <c r="D15" i="34"/>
  <c r="D14" i="34" s="1"/>
  <c r="D13" i="15"/>
  <c r="D9" i="15" l="1"/>
  <c r="D47" i="15" s="1"/>
  <c r="D7" i="15" s="1"/>
  <c r="C13" i="15"/>
  <c r="C9" i="15" s="1"/>
  <c r="C47" i="15" s="1"/>
  <c r="C7" i="15" s="1"/>
  <c r="B19" i="34"/>
  <c r="C18" i="34"/>
  <c r="C17" i="34" s="1"/>
  <c r="E18" i="34"/>
  <c r="D18" i="34"/>
  <c r="D17" i="34" s="1"/>
  <c r="D13" i="34" s="1"/>
  <c r="E17" i="34"/>
  <c r="B18" i="34"/>
  <c r="B17" i="34" s="1"/>
  <c r="E15" i="34"/>
  <c r="E14" i="34" s="1"/>
  <c r="E13" i="34" l="1"/>
  <c r="C15" i="34"/>
  <c r="C14" i="34" s="1"/>
  <c r="C13" i="34" s="1"/>
  <c r="E9" i="7"/>
  <c r="D27" i="34" s="1"/>
  <c r="D26" i="34" s="1"/>
  <c r="D25" i="34" s="1"/>
  <c r="F9" i="7"/>
  <c r="E27" i="34" s="1"/>
  <c r="E26" i="34" s="1"/>
  <c r="E25" i="34" s="1"/>
  <c r="D9" i="7"/>
  <c r="D59" i="11"/>
  <c r="C83" i="34" s="1"/>
  <c r="B83" i="34" s="1"/>
  <c r="D53" i="11"/>
  <c r="C81" i="34"/>
  <c r="B81" i="34" s="1"/>
  <c r="D29" i="8"/>
  <c r="C79" i="34" s="1"/>
  <c r="B79" i="34" s="1"/>
  <c r="D9" i="8"/>
  <c r="C78" i="34" s="1"/>
  <c r="C82" i="34" l="1"/>
  <c r="D75" i="11"/>
  <c r="D7" i="11" s="1"/>
  <c r="C80" i="34"/>
  <c r="B82" i="34"/>
  <c r="B80" i="34" s="1"/>
  <c r="B78" i="34"/>
  <c r="B77" i="34" s="1"/>
  <c r="C77" i="34"/>
  <c r="B15" i="34"/>
  <c r="B14" i="34" s="1"/>
  <c r="B13" i="34" s="1"/>
  <c r="C27" i="34"/>
  <c r="D7" i="7"/>
  <c r="F29" i="7"/>
  <c r="F7" i="7"/>
  <c r="E29" i="7"/>
  <c r="E7" i="7"/>
  <c r="D9" i="6"/>
  <c r="D22" i="6" s="1"/>
  <c r="D7" i="6" s="1"/>
  <c r="B76" i="34" l="1"/>
  <c r="C76" i="34"/>
  <c r="C26" i="34"/>
  <c r="C25" i="34" s="1"/>
  <c r="B27" i="34"/>
  <c r="B26" i="34" s="1"/>
  <c r="B25" i="34" s="1"/>
  <c r="C10" i="34"/>
  <c r="B10" i="34" l="1"/>
  <c r="C9" i="34"/>
  <c r="B9" i="34" s="1"/>
  <c r="B8" i="34" s="1"/>
  <c r="C8" i="34"/>
  <c r="D66" i="34"/>
  <c r="D85" i="34" s="1"/>
  <c r="E66" i="34"/>
  <c r="B72" i="34"/>
  <c r="B66" i="34" s="1"/>
  <c r="E61" i="34"/>
  <c r="B61" i="34" s="1"/>
  <c r="B60" i="34" s="1"/>
  <c r="B59" i="34" s="1"/>
  <c r="E60" i="34" l="1"/>
  <c r="E59" i="34" s="1"/>
  <c r="E85" i="34" s="1"/>
  <c r="C53" i="34"/>
  <c r="B53" i="34" l="1"/>
  <c r="B52" i="34" s="1"/>
  <c r="B49" i="34" s="1"/>
  <c r="B85" i="34" s="1"/>
  <c r="C52" i="34"/>
  <c r="C49" i="34" s="1"/>
  <c r="C85" i="34" s="1"/>
</calcChain>
</file>

<file path=xl/sharedStrings.xml><?xml version="1.0" encoding="utf-8"?>
<sst xmlns="http://schemas.openxmlformats.org/spreadsheetml/2006/main" count="1363" uniqueCount="237">
  <si>
    <t>หน่วย : บาท</t>
  </si>
  <si>
    <t>งาน/โครงการตามแผนยุทธศาสตร์/งบรายจ่าย</t>
  </si>
  <si>
    <t>รวมทั้งสิ้น</t>
  </si>
  <si>
    <t>แผน</t>
  </si>
  <si>
    <t>งาน/โครงการตามแผนยุทธศาสตร์/งบรายจ่าย/รายการ</t>
  </si>
  <si>
    <t>แผน/</t>
  </si>
  <si>
    <t>ผล</t>
  </si>
  <si>
    <t>รวม</t>
  </si>
  <si>
    <t>ผู้รายงาน..........................................................................</t>
  </si>
  <si>
    <t>ผู้รายงาน : ………….......................………………………...…..</t>
  </si>
  <si>
    <t>หัวหน้าหน่วยงาน  :.......................................................................................</t>
  </si>
  <si>
    <t xml:space="preserve">                  (                                        )</t>
  </si>
  <si>
    <t xml:space="preserve">             (                                       )</t>
  </si>
  <si>
    <t xml:space="preserve">ตำแหน่ง : </t>
  </si>
  <si>
    <t>วัน/เดือน/ปี   :                                             โทร:</t>
  </si>
  <si>
    <t>วัน/เดือน/ปี      :                                                   โทร:</t>
  </si>
  <si>
    <t>ผู้พิจารณา : ...............................................................................</t>
  </si>
  <si>
    <t xml:space="preserve">ผู้ให้ความเห็นชอบ  : ................................................................................. </t>
  </si>
  <si>
    <t xml:space="preserve">                    (                                          )</t>
  </si>
  <si>
    <t xml:space="preserve">            (                                        )</t>
  </si>
  <si>
    <t>วัน/เดือน/ปี      :                                          โทร:</t>
  </si>
  <si>
    <t>วัน/เดือน/ปี      :                                                     โทร:</t>
  </si>
  <si>
    <t>หน่วยงาน   สำนักงานเขตบางกอกน้อย</t>
  </si>
  <si>
    <t>แผน/ผลการปฏิบัติงานและการใช้จ่ายงบประมาณรายจ่ายประจำปีงบประมาณ พ.ศ. 2568</t>
  </si>
  <si>
    <t>หน่วยงาน : สำนักงานเขตบางกอกน้อย</t>
  </si>
  <si>
    <t>การจัดบริการของสำนักงานเขต</t>
  </si>
  <si>
    <t>งานที่ 1 :งานรายจ่ายบุคลากร</t>
  </si>
  <si>
    <t>1) งบบุคลากร</t>
  </si>
  <si>
    <t>ค่าตอบแทน ใช้สอยและวัสดุ</t>
  </si>
  <si>
    <t>เงินตอบแทนพิเศษของข้าราชการ</t>
  </si>
  <si>
    <t>ค่าตอบแทนบุคลากรด้านการแพทย์และสาธารณสุข</t>
  </si>
  <si>
    <t>เงินตอบแทนพิเศษของลูกจ้างประจำ</t>
  </si>
  <si>
    <t>เงินสมทบกองทุนประกันสังคม</t>
  </si>
  <si>
    <t>เงินสมทบกองทุนเงินทดแทน</t>
  </si>
  <si>
    <t>งานที่ 1 : งานบริหารทั่วไปและบริหารการคลัง</t>
  </si>
  <si>
    <t>ค่าตอบแทนใช้สอยและวัสดุ</t>
  </si>
  <si>
    <t>ค่าอาหารทำการนอกเวลา</t>
  </si>
  <si>
    <t>ค่าซ่อมแซมยานพาหนะ</t>
  </si>
  <si>
    <t>ค่าซ่อมแซมครุภัณฑ์</t>
  </si>
  <si>
    <t>ค่าวัสดุสำนักงาน</t>
  </si>
  <si>
    <t>ค่าวัสดุอุปกรณ์คอมพิวเตอร์</t>
  </si>
  <si>
    <t>ค่าวัสดุยานพาหนะ</t>
  </si>
  <si>
    <t>ค่าเครื่องแต่งกาย</t>
  </si>
  <si>
    <t>ฝ่าย: ฝ่ายการศึกษา</t>
  </si>
  <si>
    <t>งานที่ 1 :  งานบริหารทั่วไปฝ่ายการศึกษา</t>
  </si>
  <si>
    <r>
      <rPr>
        <b/>
        <sz val="16"/>
        <color indexed="8"/>
        <rFont val="TH SarabunPSK"/>
        <family val="2"/>
      </rPr>
      <t xml:space="preserve">                </t>
    </r>
    <r>
      <rPr>
        <b/>
        <u/>
        <sz val="16"/>
        <color indexed="8"/>
        <rFont val="TH SarabunPSK"/>
        <family val="2"/>
      </rPr>
      <t>ค่าตอบแทน</t>
    </r>
  </si>
  <si>
    <r>
      <rPr>
        <b/>
        <sz val="16"/>
        <color indexed="8"/>
        <rFont val="TH SarabunPSK"/>
        <family val="2"/>
      </rPr>
      <t xml:space="preserve">                </t>
    </r>
    <r>
      <rPr>
        <b/>
        <u/>
        <sz val="16"/>
        <color indexed="8"/>
        <rFont val="TH SarabunPSK"/>
        <family val="2"/>
      </rPr>
      <t>ค่าใช้สอย</t>
    </r>
  </si>
  <si>
    <t xml:space="preserve"> </t>
  </si>
  <si>
    <r>
      <rPr>
        <b/>
        <sz val="16"/>
        <color indexed="8"/>
        <rFont val="TH SarabunPSK"/>
        <family val="2"/>
      </rPr>
      <t xml:space="preserve">                </t>
    </r>
    <r>
      <rPr>
        <b/>
        <u/>
        <sz val="16"/>
        <color indexed="8"/>
        <rFont val="TH SarabunPSK"/>
        <family val="2"/>
      </rPr>
      <t>ค่าวัสดุ</t>
    </r>
  </si>
  <si>
    <t>งานที่ 1 :  งานงบประมาณโรงเรียน</t>
  </si>
  <si>
    <t>โรงเรียนสังกัดกรุงเทพมหานคร</t>
  </si>
  <si>
    <t>ค่าบำรุงรักษาซ่อมแซมเครื่องปรับอากาศ</t>
  </si>
  <si>
    <t>ค่าบำรุงรักษาซ่อมแซมลิฟท์</t>
  </si>
  <si>
    <t>ค่าทำความสะอาดเครื่องนอนเวรฯ</t>
  </si>
  <si>
    <t>ค่าจ้างทำความสะอาดอาคาร</t>
  </si>
  <si>
    <t>ค่าจ้างเหมาดูแลทรัพย์สินและรักษาความปลอดภัย</t>
  </si>
  <si>
    <t>ค่าจ้างเหมาบริการเป็นรายบุคคล</t>
  </si>
  <si>
    <t>ค่าวัสดุไฟฟ้า ประปา งานบ้าน งานครัว และงานสวน</t>
  </si>
  <si>
    <t>ค่าซื้อหนังสือ วารสารฯ</t>
  </si>
  <si>
    <t>ค่าวัสดุประชาสัมพันธ์</t>
  </si>
  <si>
    <t>งานที่ 1 : งานอำนวยการและบริหารสำนักงานเขต</t>
  </si>
  <si>
    <t>ฝ่าย: ฝ่ายปกครอง</t>
  </si>
  <si>
    <t>ฝ่าย: ฝ่ายการคลัง</t>
  </si>
  <si>
    <t>งานที่ 1 : งานปกครอง</t>
  </si>
  <si>
    <t>ฝ่าย: ฝ่ายทะเบียน</t>
  </si>
  <si>
    <t>งานที่ 1 : งานบริหารทั่วไปและบริการทะเบียน</t>
  </si>
  <si>
    <t>ฝ่ายรายได้</t>
  </si>
  <si>
    <t>งานที่ 1 : งานบริหารทั่วไปและจัดเก็บรายได้</t>
  </si>
  <si>
    <t>ฝ่ายรักษาความสะอาดและสวนสาธารณะ</t>
  </si>
  <si>
    <t>งานที่ 1 : งานบริหารทั่วไปฝ่ายรักษาความสะอาด</t>
  </si>
  <si>
    <t>ค่าวัสดุในการรักษาความสะอาด</t>
  </si>
  <si>
    <t>ค่าวัสดุป้องกันอุบัติภัย</t>
  </si>
  <si>
    <t>ค่าเครื่องแบบชุดปฏิบัติงาน</t>
  </si>
  <si>
    <t>งานที่ 2 : กวาดทำความสะอาดที่และทางสาธารณะ</t>
  </si>
  <si>
    <t>งานที่ 3 : เก็บขยะมูลฝอยและขนถ่ายสิ่งปฏิกูล</t>
  </si>
  <si>
    <t>ค่าตอบแทนเจ้าหน้าที่เก็บขนมูลฝอย</t>
  </si>
  <si>
    <t>ค่าตอบแทนเจ้าหน้าที่เก็บขนสิ่งปฏิกูล</t>
  </si>
  <si>
    <t>ค่าซ่อมแซมเครื่องจักรกลและเครื่องทุ่นแรง</t>
  </si>
  <si>
    <t>ค่าวัสดุเครื่องจักรกลและเครื่องทุ่นแรง</t>
  </si>
  <si>
    <t>ค่าวัสดุอุปกรณ์ในการขนถ่ายสิ่งปฏิกูล</t>
  </si>
  <si>
    <t>ค่าจ้างเหมาเอกชนดูแลและบำรุงรักษาต้นไม้</t>
  </si>
  <si>
    <t>ค่าวัสดุอุปกรณ์ในการปลูกและบำรุงรักษาต้นไม้</t>
  </si>
  <si>
    <t>งานที่ 4 : ดูแลสวนและพื้นที่สีเขียว</t>
  </si>
  <si>
    <t>ฝ่าย: ฝ่ายเทศกิจ</t>
  </si>
  <si>
    <t>งานที่ 1 : งานบริหารทั่วไปและสอบสวนดำเนินคดี</t>
  </si>
  <si>
    <t>งานที่ 1 : งานตรวจและบังคับใช้กฏหมาย</t>
  </si>
  <si>
    <t>ค่าเบี้ยประชุม</t>
  </si>
  <si>
    <t>ค่ารับรอง</t>
  </si>
  <si>
    <t>ฝ่าย: โยธา</t>
  </si>
  <si>
    <t>งานที่ 1 : งานบริหารทั่วไปฝ่ายโยธา</t>
  </si>
  <si>
    <t>ค่าซ่อมแซมไฟฟ้าสาธารณะ</t>
  </si>
  <si>
    <t>ค่าวัสดุก่อสร้าง</t>
  </si>
  <si>
    <t>ค่าวัสดุสำหรับหน่วยบริการเร่งด่วนกรุงเทพมหานคร (Best)</t>
  </si>
  <si>
    <t>ค่าจ้างเหมาล้างทำความสะอาดท่อระบายน้ำ</t>
  </si>
  <si>
    <t>ค่าวัสดุอุปกรณ์ทำความสะอาดท่อระบายน้ำ</t>
  </si>
  <si>
    <t>ค่าวัสดุอุปกรณ์บำรุงรักษาระบบระบายน้ำ</t>
  </si>
  <si>
    <t>ฝ่าย: พัฒนาชุมชนและสวัสดิการสังคม</t>
  </si>
  <si>
    <t>งานที่ 1 : งานบริหารทั่วไปฝ่ายพัฒนาชุมชน</t>
  </si>
  <si>
    <t>ครอบครัว ผู้ด้อยโอกาส ผู้สูงอายุและคนพิการ</t>
  </si>
  <si>
    <t>งานที่ 1 : งานพัฒนาชุมชนและบริการสังคม</t>
  </si>
  <si>
    <t xml:space="preserve">                                            แผน/ผลการปฏิบัติงานและการใช้จ่ายงบประมาณรายจ่ายประจำปีงบประมาณ พ.ศ. 2568</t>
  </si>
  <si>
    <t>งานที่ 1 :งานบริหารทั่วไปฝ่ายสิ่งแวดล้อมและสุขาภิบาล</t>
  </si>
  <si>
    <t>งบประมาณตามโครงสร้างงาน</t>
  </si>
  <si>
    <t xml:space="preserve">        งานรายจ่ายบุคลากร</t>
  </si>
  <si>
    <t xml:space="preserve">                  1)งบบุคลากร</t>
  </si>
  <si>
    <t>ฝ่ายปกครอง</t>
  </si>
  <si>
    <t xml:space="preserve">งานที่ 1 : อำนวยการและบริหารสำนักงานเขต </t>
  </si>
  <si>
    <t xml:space="preserve">              1) งบดำเนินงาน</t>
  </si>
  <si>
    <t xml:space="preserve">              2) งบรายจ่ายอื่น</t>
  </si>
  <si>
    <t>งานที่ 2 : ปกครอง</t>
  </si>
  <si>
    <t>ฝ่ายทะเบียน</t>
  </si>
  <si>
    <t>งานที่ 1 : บริหารทั่วไปและบริการทะเบียน</t>
  </si>
  <si>
    <t>ฝ่ายการคลัง</t>
  </si>
  <si>
    <t>งานที่ 1 : บริหารทั่วไปและบริหารการคลัง</t>
  </si>
  <si>
    <t>งานที่ 1 : บริหารทั่วไปและจัดเก็บรายได้</t>
  </si>
  <si>
    <t>งานที่ 1 : บริหารทั่วไปฝ่ายรักษาความสะอาด</t>
  </si>
  <si>
    <t>ฝ่ายเทศกิจ</t>
  </si>
  <si>
    <t>งานที่ 1 : บริหารทั่วไปและสอบสวนดำเนินคดี</t>
  </si>
  <si>
    <t>งานที่ 2 : ตรวจและบังคับใช้กฎหมาย</t>
  </si>
  <si>
    <t>ฝ่ายโยธา</t>
  </si>
  <si>
    <t>งานที่ 1 : บริหารทั่วไปฝ่ายโยธา</t>
  </si>
  <si>
    <t>งานที่ 2 : อนุญาตก่อสร้างควบคุมอาคารและผังเมือง</t>
  </si>
  <si>
    <t>งานที่ 3 : บำรุงรักษาซ่อมแซม</t>
  </si>
  <si>
    <t>งานที่ 4 : ระบายน้ำและแก้ไขปัญหาน้ำท่วม</t>
  </si>
  <si>
    <t>ฝ่ายพัฒนาชุมชนและสวัสดิการสังคม</t>
  </si>
  <si>
    <t>งานที่ 1 : บริหารทั่วไปฝ่ายพัฒนาชุมชน</t>
  </si>
  <si>
    <t>งานที่ 2 : พัฒนาชุมชนและบริการสังคม</t>
  </si>
  <si>
    <t>ฝ่ายสิ่งแวดล้อมและสุขาภิบาล</t>
  </si>
  <si>
    <t>งานที่ 1 : บริหารทั่วไปฝ่ายสิ่งแวดล้อมและสุขาภิบาล</t>
  </si>
  <si>
    <t>งานที่ 2 : สุขาภิบาลอาหารและอนามัยสิ่งแวดล้อม</t>
  </si>
  <si>
    <t>งานที่ 3 : ป้องกันและควบคุมโรค</t>
  </si>
  <si>
    <t>ฝ่ายการศึกษา</t>
  </si>
  <si>
    <t>งานที่ 1 : บริหารทั่วไปฝ่ายการศึกษา</t>
  </si>
  <si>
    <t>งานที่ 2 : งบประมาณโรงเรียน</t>
  </si>
  <si>
    <t xml:space="preserve">              2) งบเงินอุดหนุน</t>
  </si>
  <si>
    <t xml:space="preserve">              3) งบรายจ่ายอื่น</t>
  </si>
  <si>
    <t>งวดที่ 1(ต.ค.2567 - ม.ค.2568)</t>
  </si>
  <si>
    <t>งวดที่ 2 (ก.พ. - พ.ค.2568)</t>
  </si>
  <si>
    <t>งวดที่ 3 (มิ.ย. - ก.ย.2568)</t>
  </si>
  <si>
    <t>งวดที่ 2 
(เดือน กุมภาพันธ์ - เดือน พฤษภาคม พ.ศ. 2568)</t>
  </si>
  <si>
    <t>งวดที่ 3 
(เดือน มิถุนายน - เดือน กันยายน พ.ศ. 2568)</t>
  </si>
  <si>
    <t>งวดที่ 1
(เดือน ตุลาคม พ.ศ. 2567 - เดือน มกราคม พ.ศ. 2568)</t>
  </si>
  <si>
    <t>งวดที่ 3
 (เดือน มิถุนายน - เดือน กันยายน พ.ศ. 2568)</t>
  </si>
  <si>
    <t>ค่าตอบแทนอาสาสมัครป้องกันภัยฝ่ายพลเรือน</t>
  </si>
  <si>
    <t>งวดที่ 1 
(เดือน ตุลาคม พ.ศ. 2567 - เดือน มกราคม พ.ศ. 2568)</t>
  </si>
  <si>
    <t>งวดที่ 1
 (เดือนตุลาคม พ.ศ. 2567 - เดือนมกราคม พ.ศ. 2568)</t>
  </si>
  <si>
    <t>งวดที่ 2
 (เดือน กุมภาพันธ์ - เดือน พฤษภาคม พ.ศ. 2568)</t>
  </si>
  <si>
    <t>ค่าตอบแทนอาสาสมัครชักลากมูลฝอย</t>
  </si>
  <si>
    <t>งวดที่ 1 
(เดือน ตุลาคม พ.ศ.2567 - เดือน มกราคม พ.ศ.2568)</t>
  </si>
  <si>
    <t>งวดที่ 2 
(เดือน กุมภาพันธ์  - เดือน พฤษภาคม พ.ศ.2568)</t>
  </si>
  <si>
    <t>งานที่ 1 : งานอนุญาตก่อสร้าง ควบคุมอาคารและผังเมือง</t>
  </si>
  <si>
    <t>งานที่ 1 : งานบำรุงรักษาซ่อมแซม</t>
  </si>
  <si>
    <t>งวดที่ 2
(เดือน กุมภาพันธ์ - เดือน พฤษภาคม พ.ศ. 2568)</t>
  </si>
  <si>
    <t>งานที่ 1 : งานระบายน้ำและแก้ไขปัญหาน้ำท่วม</t>
  </si>
  <si>
    <t>งวดที่ 2  
(เดือน กุมภาพันธ์ - เดือน พฤษภาคม พ.ศ. 2568)</t>
  </si>
  <si>
    <t>ค่าใช้จ่ายในการฝึกอบรมอาสาสมัครป้องกันภัยฝ่ายพลเรือน(หลักสูตรหลัก)</t>
  </si>
  <si>
    <t>ค่าใช้จ่ายโครงการอาสาสมัครกรุงเทพมหานครเฝ้าระวังภัยและยาเสพติด</t>
  </si>
  <si>
    <t>งานที่ 1 : งานกวาดทำความสะอาดที่และทางสาธารณะ</t>
  </si>
  <si>
    <t>งานที่ 1 : งานเก็บขยะมูลฝอยและขนถ่ายสิ่งปฏิกูล</t>
  </si>
  <si>
    <t>งานที่ 1 : งานดูแลสวนและพื้นที่สีเขียว</t>
  </si>
  <si>
    <t>งวดที่ 2 
(เดือน กุมภาพันธ์ - เดือน พฤษภาคม พ.ศ.2568)</t>
  </si>
  <si>
    <t>ค่าตอบแทนอาสาสมัครปฏิบัติงานด้านพัฒนาสังคม</t>
  </si>
  <si>
    <t>ค่าตอบแทนอาสาสมัครปฏิบัติงานด้านเด็ก สตรี ผู้สูงอายุ คนพิการ และผู้ด้อยโอกาส</t>
  </si>
  <si>
    <t>ค่าตอบแทนอาสาสมัครผู้ดูแลเด็ก</t>
  </si>
  <si>
    <t>ค่าตอบแทนอาสาสมัครบ้านหนังสือ</t>
  </si>
  <si>
    <t>ค่าตอบแทนกรรมการชุมชน</t>
  </si>
  <si>
    <t>ค่าตอบแทนการประชุมของคณะกรรมการชุมชน</t>
  </si>
  <si>
    <t>และนันทนาการ</t>
  </si>
  <si>
    <t>ค่าตอบแทนวิทยากรฝึกอาชีพ</t>
  </si>
  <si>
    <t>ค่าซ่อมแซมอุปกรณ์การเรียนการสอน</t>
  </si>
  <si>
    <t>ค่าจัดทำวารสารเผยแพร่</t>
  </si>
  <si>
    <t>ค่าวัสดุอุปกรณ์การเรียนการสอน</t>
  </si>
  <si>
    <t>ค่าวัสดุสำหรับบ้านหนังสือ</t>
  </si>
  <si>
    <t>ค่าอาหารกลางวันและอาหารเสริม(ศูนย์เด็กเล็ก)</t>
  </si>
  <si>
    <t>ค่าวัสดุอุปกรณ์ ในการอบรมและสาธิต</t>
  </si>
  <si>
    <t>ค่าใช้จ่ายในการสนับสนุนการดำเนินงานของคณะกรรมการชุมชน</t>
  </si>
  <si>
    <t>ค่าใช้จ่ายในการส่งเสริมกิจกรรมสโมสรกีฬาและลานกีฬา</t>
  </si>
  <si>
    <t>ค่าใช้จ่ายในการส่งเสริมกิจการมสภาเด็กและเยาวชนเขต</t>
  </si>
  <si>
    <t>ค่าใช้จ่ายในการจัดงานวันสำคัญ อนุรักษ์สืบสานวัฒนธรรมประเพณี</t>
  </si>
  <si>
    <t xml:space="preserve">ค่าใช้จ่ายในการอบรมเยาวชนภาคฤดูร้อนประจำปี 2568 </t>
  </si>
  <si>
    <t>ค่าใช้จ่ายโครงการรู้ใช้ รู้เก็บ คนกรุงเทพฯ ชีวิตมั่นคง</t>
  </si>
  <si>
    <t xml:space="preserve">ค่าใช้จ่ายในการจัดสวัสดิการ การสงเคราะห์ ช่วยเหลือเด็ก สตรี </t>
  </si>
  <si>
    <t>ค่าใช้จ่ายในการจัดกิจกรรมครอบครัวรักการอ่าน</t>
  </si>
  <si>
    <t>ค่าใช้จ่ายในการจ้างงานคนพิการเพื่อปฏิบัติงาน</t>
  </si>
  <si>
    <t>'(ด้านศาสนาและอัลกุรอาน)</t>
  </si>
  <si>
    <t>ค่าใช้จ่ายโครงการกรุงเทพฯ เมืองอาหารปลอดภัย</t>
  </si>
  <si>
    <t>งานที่ 1 :งานป้องกันและควบคุมโรค</t>
  </si>
  <si>
    <t>งานที่ 1 :งานสุขาภิบาลอาหารและอนามัยสิ่งแวดล้อม</t>
  </si>
  <si>
    <t>งวดที่ 1
 (เดือนตุลาคม พ.ศ.2567 - เดือนมกราคม พ.ศ.2568)</t>
  </si>
  <si>
    <t>ค่าใช้จ่ายในการประชุมครู</t>
  </si>
  <si>
    <t>งวดที่ 2 
(เดือนกุมภาพันธ์  - เดือนพฤษภาคม พ.ศ. 2568)</t>
  </si>
  <si>
    <t>งวดที่ 3 
(เดือนมิถุนายน  - เดือนกันยายน พ.ศ. 2568)</t>
  </si>
  <si>
    <t>ค่านิตยภัต</t>
  </si>
  <si>
    <t>เพื่อทักษะชีวิต</t>
  </si>
  <si>
    <t>ค่าซ่อมแซมเครื่องดนตรีและอุปกรณ์</t>
  </si>
  <si>
    <t>ค่าซ่อมแซมโรงเรียน</t>
  </si>
  <si>
    <t>ค่าซ่อมแซมครุภัณฑ์โรงเรียนขยายโอกาส</t>
  </si>
  <si>
    <t>ค่าจ้างเหมาป้องกันและกำจัดปลวกภายในโรงเรียนสังกัดกรุงเทพมหานคร</t>
  </si>
  <si>
    <t>ค่าแบบพิมพ์โรงเรียน</t>
  </si>
  <si>
    <t>ค่าวัสดุการสอนวิทยาศาสตร์</t>
  </si>
  <si>
    <t>ค่าวัสดุอุปกรณ์การสอน (โรงเรียนขยายโอกาส)</t>
  </si>
  <si>
    <t>ค่าวัสดุ อุปกรณ์ เครื่องใช้ส่วนตัว ของเด็กอนุบาล</t>
  </si>
  <si>
    <t>ค่าเครื่องหมายวิชาพิเศษลูกเสือ เนตรนารี ยุวกาชาด</t>
  </si>
  <si>
    <t>ค่าวัสดุในการผลิตสื่อการเรียนการสอนตามโครงการศูนย์วิชาการเขต</t>
  </si>
  <si>
    <t>ค่าเครื่องหมายสัญลักษณ์ของสถานศึกษาสังกัดกรุงเทพมหานคร</t>
  </si>
  <si>
    <t>ค่าชุดลูกเสือ เนตรนารี ยุวกาชาด ชุดนอนอนุบาล ชุดพละ</t>
  </si>
  <si>
    <t>ทุนอาหารกลางวันนักเรียน</t>
  </si>
  <si>
    <t>ค่าอาหารเช้าของนักเรียนในโรงเรียนสังกัดกรุงเทพมหานคร</t>
  </si>
  <si>
    <t>ค่าใช้จ่ายโครงการเปิดโลกกว้างสร้างเส้นทางสู่อาชีพ</t>
  </si>
  <si>
    <t>ค่าใช้จ่ายโครงการเล่นน้ำได้ ว่ายน้ำเป็น</t>
  </si>
  <si>
    <t>ค่าใช้จ่ายในการฝึกอบรมนายหมู่ลูกเสือสามัญ สามัญรุ่นใหญ่ และหัวหน้าหน่วยยุวกาชาด</t>
  </si>
  <si>
    <t>ค่าใช้จ่ายในการส่งเสริมสนับสนุนให้นักเรียนสร้างสรรค์ผลงานเพื่อการเรียนรู้</t>
  </si>
  <si>
    <t>ค่าใช้จ่ายในการจัดประชุมสัมมนาคณะกรรมการสถานศึกษาขั้นพื้นฐาน</t>
  </si>
  <si>
    <t>ค่าใช้จ่ายในการสัมมนาประธานกรรมการเครือข่ายผู้ปกครองเพื่อพัฒนา</t>
  </si>
  <si>
    <r>
      <rPr>
        <b/>
        <sz val="16"/>
        <color theme="1"/>
        <rFont val="TH SarabunPSK"/>
        <family val="2"/>
      </rPr>
      <t xml:space="preserve">             </t>
    </r>
    <r>
      <rPr>
        <b/>
        <u/>
        <sz val="16"/>
        <color theme="1"/>
        <rFont val="TH SarabunPSK"/>
        <family val="2"/>
      </rPr>
      <t>ค่าใช้สอย</t>
    </r>
  </si>
  <si>
    <r>
      <rPr>
        <b/>
        <sz val="16"/>
        <color theme="1"/>
        <rFont val="TH SarabunPSK"/>
        <family val="2"/>
      </rPr>
      <t xml:space="preserve">             </t>
    </r>
    <r>
      <rPr>
        <b/>
        <u/>
        <sz val="16"/>
        <color theme="1"/>
        <rFont val="TH SarabunPSK"/>
        <family val="2"/>
      </rPr>
      <t>ค่าตอบแทน</t>
    </r>
  </si>
  <si>
    <r>
      <rPr>
        <b/>
        <sz val="16"/>
        <color theme="1"/>
        <rFont val="TH SarabunPSK"/>
        <family val="2"/>
      </rPr>
      <t xml:space="preserve">             </t>
    </r>
    <r>
      <rPr>
        <b/>
        <u/>
        <sz val="16"/>
        <color theme="1"/>
        <rFont val="TH SarabunPSK"/>
        <family val="2"/>
      </rPr>
      <t>ค่าวัสดุ</t>
    </r>
  </si>
  <si>
    <r>
      <rPr>
        <b/>
        <sz val="16"/>
        <color theme="1"/>
        <rFont val="TH SarabunPSK"/>
        <family val="2"/>
      </rPr>
      <t xml:space="preserve">              </t>
    </r>
    <r>
      <rPr>
        <b/>
        <u/>
        <sz val="16"/>
        <color theme="1"/>
        <rFont val="TH SarabunPSK"/>
        <family val="2"/>
      </rPr>
      <t>ค่าวัสดุ</t>
    </r>
  </si>
  <si>
    <t>ฝ่าย: ฝ่ายรายได้</t>
  </si>
  <si>
    <t>ฝ่าย: ฝ่ายรักษาความสะอาดและสวนสาธารณะ</t>
  </si>
  <si>
    <t>ค่าตอบแทนผู้นำกิจกรรมที่มีความเชี่ยวชาญเฉพาะด้านกีฬา</t>
  </si>
  <si>
    <t>ค่าใช้จ่ายในการบริหารจัดการพิพิธภัณฑ์ท้องถิ่นกรุงเทพมหานคร</t>
  </si>
  <si>
    <t>ฝ่าย: ฝ่ายสิ่งแวดล้อมและสุขาภิบาล</t>
  </si>
  <si>
    <t>การแก้ไขปัญหาโรคไข้เลือดออกพื้นที่กรุงเทพมหานคร</t>
  </si>
  <si>
    <t>ค่าใช้จ่ายในการบูรณาการความร่วมมือในการพัฒนาประสิทธิภาพ</t>
  </si>
  <si>
    <t>ค่าตอบแทนบุคคลภายนอกช่วยปฏิบัติราชการด้านการสอนภาษาอังกฤษ</t>
  </si>
  <si>
    <t>ค่าใช้จ่ายในการพัฒนาคุณภาพเครือข่ายโรงเรียนสังกัดกรุงเทพมหานคร</t>
  </si>
  <si>
    <t>แผนการปฏิบัติงานและการใช้จ่ายงบประมาณประจำปีงบประมาณ พ.ศ. 2568</t>
  </si>
  <si>
    <t>1) งบดำเนินงาน</t>
  </si>
  <si>
    <t>2) เงินอุดหนุน</t>
  </si>
  <si>
    <t>3) รายจ่ายอื่น</t>
  </si>
  <si>
    <t>2) งบรายจ่ายอื่น</t>
  </si>
  <si>
    <t>ค่าวัสดุอุปกรณ์ สำหรับใช้ในศูนย์ อปพร.</t>
  </si>
  <si>
    <t>ค่าซ่อมแซมถนน ตรอก ซอย สะพานและสิ่งสาธารณประโยชน์</t>
  </si>
  <si>
    <t>ค่าตอบแทนบุคคลภายนอกช่วยปฏิบัติราชการด้านการสอนภาษาจีน</t>
  </si>
  <si>
    <t>ค่าจ้างเหมาทำความสะอาดในโรงเรียนสังกัดกรุงเทพมหานคร</t>
  </si>
  <si>
    <t>ค่าจ้างเหมายามรักษาความปลอดภัยในโรงเรียนสังกัดกรุงเทพมหานคร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</si>
</sst>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7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u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indexed="8"/>
      <name val="TH SarabunPSK"/>
      <family val="2"/>
    </font>
    <font>
      <b/>
      <u/>
      <sz val="16"/>
      <color indexed="8"/>
      <name val="TH SarabunPSK"/>
      <family val="2"/>
    </font>
    <font>
      <b/>
      <sz val="15"/>
      <color theme="1"/>
      <name val="TH SarabunPSK"/>
      <family val="2"/>
    </font>
    <font>
      <sz val="16"/>
      <color theme="1"/>
      <name val="AngsanaUPC"/>
      <family val="1"/>
    </font>
    <font>
      <sz val="16"/>
      <name val="AngsanaUPC"/>
      <family val="1"/>
    </font>
    <font>
      <sz val="15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u/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u/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6"/>
      <color theme="1"/>
      <name val="Calibri"/>
      <family val="2"/>
      <charset val="222"/>
      <scheme val="minor"/>
    </font>
    <font>
      <sz val="15"/>
      <name val="TH SarabunPSK"/>
      <family val="2"/>
    </font>
    <font>
      <sz val="14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indent="2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indent="2"/>
    </xf>
    <xf numFmtId="0" fontId="2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indent="2"/>
    </xf>
    <xf numFmtId="0" fontId="1" fillId="0" borderId="4" xfId="0" applyFont="1" applyBorder="1" applyAlignment="1">
      <alignment horizontal="left" vertical="center" indent="4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indent="4"/>
    </xf>
    <xf numFmtId="0" fontId="4" fillId="0" borderId="0" xfId="0" applyFont="1"/>
    <xf numFmtId="0" fontId="3" fillId="0" borderId="6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49" fontId="4" fillId="0" borderId="7" xfId="0" applyNumberFormat="1" applyFont="1" applyBorder="1" applyAlignment="1">
      <alignment vertical="top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49" fontId="4" fillId="0" borderId="0" xfId="0" applyNumberFormat="1" applyFont="1" applyAlignment="1">
      <alignment vertical="top"/>
    </xf>
    <xf numFmtId="0" fontId="4" fillId="0" borderId="10" xfId="0" applyFont="1" applyBorder="1"/>
    <xf numFmtId="0" fontId="4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indent="2"/>
    </xf>
    <xf numFmtId="0" fontId="1" fillId="4" borderId="2" xfId="0" applyFont="1" applyFill="1" applyBorder="1" applyAlignment="1">
      <alignment horizontal="left" vertical="center" indent="2"/>
    </xf>
    <xf numFmtId="0" fontId="2" fillId="4" borderId="1" xfId="0" applyFont="1" applyFill="1" applyBorder="1" applyAlignment="1">
      <alignment horizontal="center" vertical="center"/>
    </xf>
    <xf numFmtId="43" fontId="2" fillId="4" borderId="1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indent="2"/>
    </xf>
    <xf numFmtId="0" fontId="1" fillId="0" borderId="2" xfId="0" applyFont="1" applyBorder="1" applyAlignment="1">
      <alignment horizontal="left" vertical="center"/>
    </xf>
    <xf numFmtId="43" fontId="2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left" vertical="center" indent="2"/>
    </xf>
    <xf numFmtId="43" fontId="2" fillId="4" borderId="1" xfId="1" applyFont="1" applyFill="1" applyBorder="1" applyAlignment="1">
      <alignment horizontal="center" vertical="center"/>
    </xf>
    <xf numFmtId="43" fontId="2" fillId="3" borderId="1" xfId="0" applyNumberFormat="1" applyFont="1" applyFill="1" applyBorder="1" applyAlignment="1">
      <alignment horizontal="center" vertical="center"/>
    </xf>
    <xf numFmtId="0" fontId="7" fillId="5" borderId="0" xfId="0" applyFont="1" applyFill="1"/>
    <xf numFmtId="0" fontId="7" fillId="0" borderId="1" xfId="0" applyFont="1" applyBorder="1"/>
    <xf numFmtId="43" fontId="11" fillId="0" borderId="1" xfId="1" applyFont="1" applyBorder="1" applyAlignment="1">
      <alignment horizontal="center" vertical="center"/>
    </xf>
    <xf numFmtId="43" fontId="11" fillId="0" borderId="4" xfId="1" applyFont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/>
    </xf>
    <xf numFmtId="43" fontId="13" fillId="0" borderId="1" xfId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43" fontId="1" fillId="0" borderId="0" xfId="1" applyFont="1" applyAlignment="1">
      <alignment vertical="center"/>
    </xf>
    <xf numFmtId="43" fontId="2" fillId="0" borderId="0" xfId="1" applyFont="1" applyAlignment="1">
      <alignment horizontal="right" vertical="center"/>
    </xf>
    <xf numFmtId="43" fontId="1" fillId="3" borderId="1" xfId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3" fontId="2" fillId="0" borderId="0" xfId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indent="2"/>
    </xf>
    <xf numFmtId="0" fontId="15" fillId="3" borderId="1" xfId="0" applyFont="1" applyFill="1" applyBorder="1" applyAlignment="1">
      <alignment horizontal="left" vertical="center" indent="2"/>
    </xf>
    <xf numFmtId="0" fontId="15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left" vertical="center" indent="2"/>
    </xf>
    <xf numFmtId="0" fontId="14" fillId="4" borderId="4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indent="2"/>
    </xf>
    <xf numFmtId="0" fontId="2" fillId="4" borderId="4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43" fontId="2" fillId="0" borderId="0" xfId="1" applyFont="1"/>
    <xf numFmtId="43" fontId="1" fillId="3" borderId="4" xfId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164" fontId="2" fillId="0" borderId="1" xfId="2" applyFont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3" fontId="21" fillId="0" borderId="0" xfId="1" applyFont="1" applyAlignment="1">
      <alignment horizontal="center" vertical="center"/>
    </xf>
    <xf numFmtId="43" fontId="21" fillId="0" borderId="0" xfId="1" applyFont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43" fontId="21" fillId="0" borderId="1" xfId="1" applyFont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43" fontId="20" fillId="2" borderId="1" xfId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43" fontId="20" fillId="0" borderId="1" xfId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indent="2"/>
    </xf>
    <xf numFmtId="43" fontId="20" fillId="0" borderId="1" xfId="1" applyFont="1" applyBorder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43" fontId="2" fillId="2" borderId="13" xfId="1" applyFont="1" applyFill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43" fontId="12" fillId="0" borderId="0" xfId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indent="4"/>
    </xf>
    <xf numFmtId="0" fontId="1" fillId="3" borderId="4" xfId="0" applyFont="1" applyFill="1" applyBorder="1" applyAlignment="1">
      <alignment horizontal="left" vertical="center" indent="4"/>
    </xf>
    <xf numFmtId="43" fontId="2" fillId="0" borderId="4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43" fontId="4" fillId="0" borderId="4" xfId="1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43" fontId="14" fillId="0" borderId="0" xfId="1" applyFont="1" applyAlignment="1">
      <alignment vertical="center"/>
    </xf>
    <xf numFmtId="43" fontId="14" fillId="0" borderId="0" xfId="1" applyFont="1" applyAlignment="1">
      <alignment horizontal="right" vertical="center"/>
    </xf>
    <xf numFmtId="43" fontId="1" fillId="3" borderId="1" xfId="1" applyFont="1" applyFill="1" applyBorder="1" applyAlignment="1">
      <alignment horizontal="left" vertical="center" indent="2"/>
    </xf>
    <xf numFmtId="43" fontId="14" fillId="4" borderId="1" xfId="1" applyFont="1" applyFill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43" fontId="17" fillId="0" borderId="1" xfId="1" applyFont="1" applyBorder="1" applyAlignment="1">
      <alignment horizontal="center" vertical="center"/>
    </xf>
    <xf numFmtId="43" fontId="15" fillId="0" borderId="1" xfId="1" applyFont="1" applyBorder="1" applyAlignment="1">
      <alignment horizontal="center" vertical="center"/>
    </xf>
    <xf numFmtId="43" fontId="15" fillId="0" borderId="4" xfId="1" applyFont="1" applyBorder="1" applyAlignment="1">
      <alignment horizontal="center" vertical="center"/>
    </xf>
    <xf numFmtId="43" fontId="14" fillId="6" borderId="1" xfId="1" applyFont="1" applyFill="1" applyBorder="1" applyAlignment="1">
      <alignment horizontal="center" vertical="center"/>
    </xf>
    <xf numFmtId="43" fontId="23" fillId="0" borderId="0" xfId="1" applyFont="1"/>
    <xf numFmtId="0" fontId="1" fillId="0" borderId="0" xfId="0" applyFont="1"/>
    <xf numFmtId="43" fontId="1" fillId="0" borderId="0" xfId="1" applyFont="1" applyAlignment="1">
      <alignment horizontal="right" vertical="center"/>
    </xf>
    <xf numFmtId="43" fontId="1" fillId="4" borderId="1" xfId="1" applyFont="1" applyFill="1" applyBorder="1" applyAlignment="1">
      <alignment horizontal="center" vertical="center"/>
    </xf>
    <xf numFmtId="43" fontId="2" fillId="0" borderId="1" xfId="1" applyFont="1" applyBorder="1"/>
    <xf numFmtId="43" fontId="1" fillId="2" borderId="1" xfId="1" applyFont="1" applyFill="1" applyBorder="1"/>
    <xf numFmtId="0" fontId="1" fillId="2" borderId="1" xfId="0" applyFont="1" applyFill="1" applyBorder="1"/>
    <xf numFmtId="43" fontId="1" fillId="0" borderId="0" xfId="1" applyFont="1"/>
    <xf numFmtId="43" fontId="2" fillId="0" borderId="4" xfId="1" applyFont="1" applyBorder="1"/>
    <xf numFmtId="0" fontId="3" fillId="0" borderId="4" xfId="0" applyFont="1" applyBorder="1" applyAlignment="1">
      <alignment horizontal="left" vertical="center"/>
    </xf>
    <xf numFmtId="164" fontId="4" fillId="0" borderId="1" xfId="2" applyFont="1" applyBorder="1" applyAlignment="1">
      <alignment horizontal="center" vertical="center"/>
    </xf>
    <xf numFmtId="164" fontId="4" fillId="0" borderId="2" xfId="2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left" vertical="center" indent="4"/>
    </xf>
    <xf numFmtId="0" fontId="25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18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12" xfId="0" applyFont="1" applyBorder="1" applyAlignment="1">
      <alignment horizontal="left"/>
    </xf>
    <xf numFmtId="0" fontId="13" fillId="0" borderId="12" xfId="0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2" fillId="0" borderId="12" xfId="0" quotePrefix="1" applyFont="1" applyBorder="1" applyAlignment="1">
      <alignment horizontal="left" vertical="center"/>
    </xf>
    <xf numFmtId="0" fontId="2" fillId="0" borderId="2" xfId="0" quotePrefix="1" applyFont="1" applyBorder="1" applyAlignment="1">
      <alignment horizontal="left" vertical="center"/>
    </xf>
    <xf numFmtId="0" fontId="26" fillId="0" borderId="2" xfId="0" quotePrefix="1" applyFont="1" applyBorder="1" applyAlignment="1">
      <alignment horizontal="left" vertical="center"/>
    </xf>
    <xf numFmtId="0" fontId="4" fillId="0" borderId="4" xfId="0" quotePrefix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5" borderId="4" xfId="0" quotePrefix="1" applyFont="1" applyFill="1" applyBorder="1" applyAlignment="1">
      <alignment vertical="center"/>
    </xf>
    <xf numFmtId="0" fontId="2" fillId="5" borderId="2" xfId="0" quotePrefix="1" applyFont="1" applyFill="1" applyBorder="1" applyAlignment="1">
      <alignment vertical="center"/>
    </xf>
    <xf numFmtId="0" fontId="2" fillId="0" borderId="4" xfId="0" applyFont="1" applyBorder="1"/>
    <xf numFmtId="0" fontId="2" fillId="0" borderId="2" xfId="0" quotePrefix="1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4" xfId="0" quotePrefix="1" applyFont="1" applyBorder="1" applyAlignment="1">
      <alignment vertical="center"/>
    </xf>
    <xf numFmtId="43" fontId="2" fillId="3" borderId="1" xfId="1" applyFont="1" applyFill="1" applyBorder="1" applyAlignment="1">
      <alignment horizontal="left" vertical="center" indent="2"/>
    </xf>
    <xf numFmtId="49" fontId="1" fillId="0" borderId="12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3" borderId="1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indent="2"/>
    </xf>
    <xf numFmtId="49" fontId="2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2" fillId="0" borderId="12" xfId="0" applyFont="1" applyBorder="1"/>
    <xf numFmtId="43" fontId="2" fillId="0" borderId="12" xfId="1" applyFont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43" fontId="1" fillId="3" borderId="1" xfId="0" applyNumberFormat="1" applyFont="1" applyFill="1" applyBorder="1" applyAlignment="1">
      <alignment horizontal="center" vertical="center"/>
    </xf>
    <xf numFmtId="43" fontId="1" fillId="4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2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43" fontId="17" fillId="0" borderId="1" xfId="0" applyNumberFormat="1" applyFont="1" applyBorder="1" applyAlignment="1">
      <alignment horizontal="center" vertical="center"/>
    </xf>
    <xf numFmtId="43" fontId="15" fillId="3" borderId="1" xfId="1" applyFont="1" applyFill="1" applyBorder="1" applyAlignment="1">
      <alignment horizontal="left" vertical="center" indent="2"/>
    </xf>
    <xf numFmtId="43" fontId="1" fillId="6" borderId="1" xfId="1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3" fontId="1" fillId="2" borderId="13" xfId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 indent="6"/>
    </xf>
    <xf numFmtId="0" fontId="4" fillId="0" borderId="0" xfId="0" applyFont="1" applyAlignment="1">
      <alignment horizontal="left" indent="6"/>
    </xf>
    <xf numFmtId="0" fontId="4" fillId="0" borderId="10" xfId="0" applyFont="1" applyBorder="1" applyAlignment="1">
      <alignment horizontal="left" indent="6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9" xfId="0" applyFont="1" applyBorder="1" applyAlignment="1">
      <alignment horizontal="left" indent="7"/>
    </xf>
    <xf numFmtId="0" fontId="4" fillId="0" borderId="0" xfId="0" applyFont="1" applyAlignment="1">
      <alignment horizontal="left" indent="7"/>
    </xf>
    <xf numFmtId="0" fontId="4" fillId="0" borderId="10" xfId="0" applyFont="1" applyBorder="1" applyAlignment="1">
      <alignment horizontal="left" indent="7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</cellXfs>
  <cellStyles count="3">
    <cellStyle name="จุลภาค" xfId="1" builtinId="3"/>
    <cellStyle name="จุลภาค 2" xfId="2" xr:uid="{E8786C0B-4F8D-44BB-BF05-D0D3D9A27F18}"/>
    <cellStyle name="ปกติ" xfId="0" builtinId="0"/>
  </cellStyles>
  <dxfs count="0"/>
  <tableStyles count="0" defaultTableStyle="TableStyleMedium2" defaultPivotStyle="PivotStyleLight16"/>
  <colors>
    <mruColors>
      <color rgb="FFFF7C80"/>
      <color rgb="FF99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648;&#3607;&#3624;&#3585;&#3636;&#3592;\&#3648;&#3610;&#3597;\&#3619;&#3623;&#3617;&#3591;&#3634;&#3609;&#3608;&#3640;&#3619;&#3585;&#3634;&#3619;\1.%20&#3591;&#3610;&#3611;&#3619;&#3632;&#3617;&#3634;&#3603;\&#3652;&#3605;&#3619;&#3617;&#3634;&#3626;\68\&#3649;&#3610;&#3610;&#3615;&#3629;&#3619;&#3660;&#3617;&#3652;&#3605;&#3619;&#3617;&#3634;&#3626;%202568.xlsx" TargetMode="External"/><Relationship Id="rId1" Type="http://schemas.openxmlformats.org/officeDocument/2006/relationships/externalLinkPath" Target="https://d.docs.live.net/&#3648;&#3607;&#3624;&#3585;&#3636;&#3592;/&#3648;&#3610;&#3597;/&#3619;&#3623;&#3617;&#3591;&#3634;&#3609;&#3608;&#3640;&#3619;&#3585;&#3634;&#3619;/1.%20&#3591;&#3610;&#3611;&#3619;&#3632;&#3617;&#3634;&#3603;/&#3652;&#3605;&#3619;&#3617;&#3634;&#3626;/68/&#3649;&#3610;&#3610;&#3615;&#3629;&#3619;&#3660;&#3617;&#3652;&#3605;&#3619;&#3617;&#3634;&#3626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ไตรมาส 4"/>
      <sheetName val="ไตรมาส 3"/>
      <sheetName val="ไตรมาส 2"/>
      <sheetName val="ไตรมาส 1 "/>
      <sheetName val="ทด"/>
      <sheetName val="แบบง.102  68"/>
      <sheetName val="เงินเดือน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B6">
            <v>7500</v>
          </cell>
          <cell r="C6">
            <v>7500</v>
          </cell>
          <cell r="D6">
            <v>7500</v>
          </cell>
          <cell r="E6">
            <v>7500</v>
          </cell>
        </row>
        <row r="7">
          <cell r="B7">
            <v>5000</v>
          </cell>
          <cell r="C7"/>
          <cell r="D7"/>
          <cell r="E7">
            <v>5000</v>
          </cell>
        </row>
        <row r="11">
          <cell r="B11"/>
          <cell r="C11"/>
          <cell r="D11"/>
          <cell r="E11"/>
        </row>
        <row r="13">
          <cell r="B13">
            <v>6300</v>
          </cell>
          <cell r="C13">
            <v>6300</v>
          </cell>
          <cell r="D13">
            <v>6300</v>
          </cell>
          <cell r="E13">
            <v>6300</v>
          </cell>
        </row>
        <row r="14">
          <cell r="B14">
            <v>11000</v>
          </cell>
          <cell r="C14"/>
          <cell r="D14"/>
          <cell r="E14"/>
        </row>
        <row r="15">
          <cell r="B15">
            <v>139000</v>
          </cell>
          <cell r="C15"/>
          <cell r="D15"/>
          <cell r="E15"/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8F03A-CF2B-451C-80AC-5D2E40D50183}">
  <sheetPr>
    <tabColor rgb="FFFF7C80"/>
  </sheetPr>
  <dimension ref="A1:G90"/>
  <sheetViews>
    <sheetView tabSelected="1" zoomScaleNormal="100" workbookViewId="0">
      <selection activeCell="B35" sqref="B35"/>
    </sheetView>
  </sheetViews>
  <sheetFormatPr defaultColWidth="9" defaultRowHeight="21" outlineLevelRow="1"/>
  <cols>
    <col min="1" max="1" width="45.85546875" style="2" customWidth="1"/>
    <col min="2" max="5" width="22.7109375" style="69" customWidth="1"/>
    <col min="6" max="6" width="9" style="2"/>
    <col min="7" max="7" width="16.85546875" style="2" bestFit="1" customWidth="1"/>
    <col min="8" max="16384" width="9" style="2"/>
  </cols>
  <sheetData>
    <row r="1" spans="1:5">
      <c r="A1" s="206" t="s">
        <v>227</v>
      </c>
      <c r="B1" s="206"/>
      <c r="C1" s="206"/>
      <c r="D1" s="206"/>
      <c r="E1" s="206"/>
    </row>
    <row r="2" spans="1:5">
      <c r="A2" s="206" t="s">
        <v>22</v>
      </c>
      <c r="B2" s="206"/>
      <c r="C2" s="206"/>
      <c r="D2" s="206"/>
      <c r="E2" s="206"/>
    </row>
    <row r="3" spans="1:5" ht="11.25" customHeight="1">
      <c r="A3" s="104"/>
      <c r="B3" s="105"/>
      <c r="C3" s="105"/>
      <c r="D3" s="105"/>
      <c r="E3" s="106"/>
    </row>
    <row r="4" spans="1:5" ht="18.75" customHeight="1">
      <c r="A4" s="104"/>
      <c r="B4" s="105"/>
      <c r="C4" s="105"/>
      <c r="D4" s="105"/>
      <c r="E4" s="106" t="s">
        <v>0</v>
      </c>
    </row>
    <row r="5" spans="1:5">
      <c r="A5" s="207" t="s">
        <v>1</v>
      </c>
      <c r="B5" s="108" t="s">
        <v>2</v>
      </c>
      <c r="C5" s="108" t="s">
        <v>136</v>
      </c>
      <c r="D5" s="108" t="s">
        <v>137</v>
      </c>
      <c r="E5" s="108" t="s">
        <v>138</v>
      </c>
    </row>
    <row r="6" spans="1:5">
      <c r="A6" s="207"/>
      <c r="B6" s="108" t="s">
        <v>3</v>
      </c>
      <c r="C6" s="108" t="s">
        <v>3</v>
      </c>
      <c r="D6" s="108" t="s">
        <v>3</v>
      </c>
      <c r="E6" s="108" t="s">
        <v>3</v>
      </c>
    </row>
    <row r="7" spans="1:5">
      <c r="A7" s="109" t="s">
        <v>25</v>
      </c>
      <c r="B7" s="110"/>
      <c r="C7" s="110"/>
      <c r="D7" s="110"/>
      <c r="E7" s="110"/>
    </row>
    <row r="8" spans="1:5">
      <c r="A8" s="111" t="s">
        <v>102</v>
      </c>
      <c r="B8" s="110">
        <f>+B9</f>
        <v>2280700</v>
      </c>
      <c r="C8" s="110">
        <f>+C10+C11</f>
        <v>2280700</v>
      </c>
      <c r="D8" s="110">
        <f t="shared" ref="D8:E8" si="0">+D10+D11</f>
        <v>0</v>
      </c>
      <c r="E8" s="110">
        <f t="shared" si="0"/>
        <v>0</v>
      </c>
    </row>
    <row r="9" spans="1:5">
      <c r="A9" s="112" t="s">
        <v>103</v>
      </c>
      <c r="B9" s="113">
        <f>SUM(C9:E9)</f>
        <v>2280700</v>
      </c>
      <c r="C9" s="113">
        <f>+C10</f>
        <v>2280700</v>
      </c>
      <c r="D9" s="113">
        <f t="shared" ref="D9:E9" si="1">+D10</f>
        <v>0</v>
      </c>
      <c r="E9" s="113">
        <f t="shared" si="1"/>
        <v>0</v>
      </c>
    </row>
    <row r="10" spans="1:5">
      <c r="A10" s="114" t="s">
        <v>104</v>
      </c>
      <c r="B10" s="108">
        <f>+C10+D10+E10</f>
        <v>2280700</v>
      </c>
      <c r="C10" s="108">
        <f>+'สงม. 2งบบุคลากร'!D9</f>
        <v>2280700</v>
      </c>
      <c r="D10" s="108">
        <f>+'สงม. 2งบบุคลากร'!E9</f>
        <v>0</v>
      </c>
      <c r="E10" s="108">
        <f>+'สงม. 2งบบุคลากร'!F9</f>
        <v>0</v>
      </c>
    </row>
    <row r="11" spans="1:5" hidden="1">
      <c r="A11" s="107"/>
      <c r="B11" s="108"/>
      <c r="C11" s="108"/>
      <c r="D11" s="108"/>
      <c r="E11" s="108"/>
    </row>
    <row r="12" spans="1:5" s="1" customFormat="1">
      <c r="A12" s="109" t="s">
        <v>105</v>
      </c>
      <c r="B12" s="110"/>
      <c r="C12" s="110"/>
      <c r="D12" s="110"/>
      <c r="E12" s="110"/>
    </row>
    <row r="13" spans="1:5" s="1" customFormat="1">
      <c r="A13" s="111" t="s">
        <v>102</v>
      </c>
      <c r="B13" s="110">
        <f>+B14+B17</f>
        <v>7804870</v>
      </c>
      <c r="C13" s="110">
        <f>+C14+C17</f>
        <v>6930770</v>
      </c>
      <c r="D13" s="110">
        <f>+D14+D17</f>
        <v>518850</v>
      </c>
      <c r="E13" s="110">
        <f>+E14+E17</f>
        <v>355250</v>
      </c>
    </row>
    <row r="14" spans="1:5" s="1" customFormat="1">
      <c r="A14" s="115" t="s">
        <v>106</v>
      </c>
      <c r="B14" s="116">
        <f>SUM(B15:B16)</f>
        <v>7282900</v>
      </c>
      <c r="C14" s="113">
        <f>SUM(C15:C16)</f>
        <v>6714300</v>
      </c>
      <c r="D14" s="113">
        <f>SUM(D15:D15)</f>
        <v>330950</v>
      </c>
      <c r="E14" s="113">
        <f>SUM(E15:E15)</f>
        <v>237650</v>
      </c>
    </row>
    <row r="15" spans="1:5" outlineLevel="1">
      <c r="A15" s="114" t="s">
        <v>107</v>
      </c>
      <c r="B15" s="108">
        <f>SUM(C15:E15)</f>
        <v>7282900</v>
      </c>
      <c r="C15" s="108">
        <f>+'สงม. 2-อำนวยการ'!D9</f>
        <v>6714300</v>
      </c>
      <c r="D15" s="108">
        <f>+'สงม. 2-อำนวยการ'!E9</f>
        <v>330950</v>
      </c>
      <c r="E15" s="108">
        <f>+'สงม. 2-อำนวยการ'!F9</f>
        <v>237650</v>
      </c>
    </row>
    <row r="16" spans="1:5" hidden="1" outlineLevel="1">
      <c r="A16" s="114" t="s">
        <v>108</v>
      </c>
      <c r="B16" s="108">
        <f>SUM(C16:E16)</f>
        <v>0</v>
      </c>
      <c r="C16" s="108">
        <v>0</v>
      </c>
      <c r="D16" s="108"/>
      <c r="E16" s="108"/>
    </row>
    <row r="17" spans="1:5" s="1" customFormat="1">
      <c r="A17" s="115" t="s">
        <v>109</v>
      </c>
      <c r="B17" s="116">
        <f>SUM(B18:B19)</f>
        <v>521970</v>
      </c>
      <c r="C17" s="113">
        <f>SUM(C18:C19)</f>
        <v>216470</v>
      </c>
      <c r="D17" s="113">
        <f>SUM(D18:D19)</f>
        <v>187900</v>
      </c>
      <c r="E17" s="113">
        <f>SUM(E18:E19)</f>
        <v>117600</v>
      </c>
    </row>
    <row r="18" spans="1:5" outlineLevel="1">
      <c r="A18" s="114" t="s">
        <v>107</v>
      </c>
      <c r="B18" s="108">
        <f>SUM(C18:E18)</f>
        <v>371570</v>
      </c>
      <c r="C18" s="108">
        <f>+'สงม. 2-ปกครอง'!D9</f>
        <v>137970</v>
      </c>
      <c r="D18" s="108">
        <f>+'สงม. 2-ปกครอง'!E9</f>
        <v>116000</v>
      </c>
      <c r="E18" s="108">
        <f>+'สงม. 2-ปกครอง'!F9</f>
        <v>117600</v>
      </c>
    </row>
    <row r="19" spans="1:5" outlineLevel="1">
      <c r="A19" s="114" t="s">
        <v>108</v>
      </c>
      <c r="B19" s="108">
        <f>SUM(C19:E19)</f>
        <v>150400</v>
      </c>
      <c r="C19" s="108">
        <f>+'สงม. 2-ปกครอง'!D23</f>
        <v>78500</v>
      </c>
      <c r="D19" s="108">
        <f>+'สงม. 2-ปกครอง'!E23</f>
        <v>71900</v>
      </c>
      <c r="E19" s="108">
        <f>+'สงม. 2-ปกครอง'!F23</f>
        <v>0</v>
      </c>
    </row>
    <row r="20" spans="1:5" s="1" customFormat="1">
      <c r="A20" s="109" t="s">
        <v>110</v>
      </c>
      <c r="B20" s="110"/>
      <c r="C20" s="110"/>
      <c r="D20" s="110"/>
      <c r="E20" s="110"/>
    </row>
    <row r="21" spans="1:5" s="1" customFormat="1">
      <c r="A21" s="111" t="s">
        <v>102</v>
      </c>
      <c r="B21" s="110">
        <f>+B22</f>
        <v>1780000</v>
      </c>
      <c r="C21" s="110">
        <f>+C22</f>
        <v>1237000</v>
      </c>
      <c r="D21" s="110">
        <f>+D22</f>
        <v>288600</v>
      </c>
      <c r="E21" s="110">
        <f>+E22</f>
        <v>254400</v>
      </c>
    </row>
    <row r="22" spans="1:5" s="1" customFormat="1">
      <c r="A22" s="115" t="s">
        <v>111</v>
      </c>
      <c r="B22" s="116">
        <f t="shared" ref="B22:E22" si="2">+B23</f>
        <v>1780000</v>
      </c>
      <c r="C22" s="113">
        <f t="shared" si="2"/>
        <v>1237000</v>
      </c>
      <c r="D22" s="113">
        <f t="shared" si="2"/>
        <v>288600</v>
      </c>
      <c r="E22" s="113">
        <f t="shared" si="2"/>
        <v>254400</v>
      </c>
    </row>
    <row r="23" spans="1:5" outlineLevel="1">
      <c r="A23" s="114" t="s">
        <v>107</v>
      </c>
      <c r="B23" s="108">
        <f>SUM(C23:E23)</f>
        <v>1780000</v>
      </c>
      <c r="C23" s="108">
        <f>+'สงม. 2-ทะเบียน'!D9</f>
        <v>1237000</v>
      </c>
      <c r="D23" s="108">
        <f>+'สงม. 2-ทะเบียน'!E9</f>
        <v>288600</v>
      </c>
      <c r="E23" s="108">
        <f>+'สงม. 2-ทะเบียน'!F9</f>
        <v>254400</v>
      </c>
    </row>
    <row r="24" spans="1:5" s="1" customFormat="1">
      <c r="A24" s="109" t="s">
        <v>112</v>
      </c>
      <c r="B24" s="110"/>
      <c r="C24" s="110"/>
      <c r="D24" s="110"/>
      <c r="E24" s="110"/>
    </row>
    <row r="25" spans="1:5" s="1" customFormat="1">
      <c r="A25" s="111" t="s">
        <v>102</v>
      </c>
      <c r="B25" s="110">
        <f>+B26</f>
        <v>504000</v>
      </c>
      <c r="C25" s="110">
        <f>+C26</f>
        <v>193700</v>
      </c>
      <c r="D25" s="110">
        <f>+D26</f>
        <v>163600</v>
      </c>
      <c r="E25" s="110">
        <f>+E26</f>
        <v>146700</v>
      </c>
    </row>
    <row r="26" spans="1:5" s="1" customFormat="1">
      <c r="A26" s="115" t="s">
        <v>113</v>
      </c>
      <c r="B26" s="116">
        <f>+B27</f>
        <v>504000</v>
      </c>
      <c r="C26" s="116">
        <f t="shared" ref="C26:E26" si="3">+C27</f>
        <v>193700</v>
      </c>
      <c r="D26" s="116">
        <f t="shared" si="3"/>
        <v>163600</v>
      </c>
      <c r="E26" s="116">
        <f t="shared" si="3"/>
        <v>146700</v>
      </c>
    </row>
    <row r="27" spans="1:5" outlineLevel="1">
      <c r="A27" s="114" t="s">
        <v>107</v>
      </c>
      <c r="B27" s="108">
        <f>SUM(C27:E27)</f>
        <v>504000</v>
      </c>
      <c r="C27" s="108">
        <f>+'สงม. 2-คลัง'!D9</f>
        <v>193700</v>
      </c>
      <c r="D27" s="108">
        <f>+'สงม. 2-คลัง'!E9</f>
        <v>163600</v>
      </c>
      <c r="E27" s="108">
        <f>+'สงม. 2-คลัง'!F9</f>
        <v>146700</v>
      </c>
    </row>
    <row r="28" spans="1:5" s="1" customFormat="1">
      <c r="A28" s="109" t="s">
        <v>66</v>
      </c>
      <c r="B28" s="110"/>
      <c r="C28" s="110"/>
      <c r="D28" s="110"/>
      <c r="E28" s="110"/>
    </row>
    <row r="29" spans="1:5" s="1" customFormat="1">
      <c r="A29" s="111" t="s">
        <v>102</v>
      </c>
      <c r="B29" s="110">
        <f>+B30</f>
        <v>848100</v>
      </c>
      <c r="C29" s="110">
        <f>+C30</f>
        <v>796100</v>
      </c>
      <c r="D29" s="110">
        <f>+D30</f>
        <v>52000</v>
      </c>
      <c r="E29" s="110">
        <f>+E30</f>
        <v>0</v>
      </c>
    </row>
    <row r="30" spans="1:5" outlineLevel="1">
      <c r="A30" s="115" t="s">
        <v>114</v>
      </c>
      <c r="B30" s="116">
        <f>SUM(C30,D30,E30)</f>
        <v>848100</v>
      </c>
      <c r="C30" s="116">
        <f>+C31</f>
        <v>796100</v>
      </c>
      <c r="D30" s="116">
        <f t="shared" ref="D30:E30" si="4">+D31</f>
        <v>52000</v>
      </c>
      <c r="E30" s="116">
        <f t="shared" si="4"/>
        <v>0</v>
      </c>
    </row>
    <row r="31" spans="1:5" outlineLevel="1">
      <c r="A31" s="114" t="s">
        <v>107</v>
      </c>
      <c r="B31" s="108">
        <f>SUM(C31:E31)</f>
        <v>848100</v>
      </c>
      <c r="C31" s="108">
        <f>+'สงม. 2 -รายได้'!D9</f>
        <v>796100</v>
      </c>
      <c r="D31" s="108">
        <f>+'สงม. 2 -รายได้'!E9</f>
        <v>52000</v>
      </c>
      <c r="E31" s="108">
        <f>+'สงม. 2 -รายได้'!F9</f>
        <v>0</v>
      </c>
    </row>
    <row r="32" spans="1:5" s="1" customFormat="1">
      <c r="A32" s="109" t="s">
        <v>68</v>
      </c>
      <c r="B32" s="110"/>
      <c r="C32" s="110"/>
      <c r="D32" s="110"/>
      <c r="E32" s="110"/>
    </row>
    <row r="33" spans="1:5" s="1" customFormat="1">
      <c r="A33" s="111" t="s">
        <v>102</v>
      </c>
      <c r="B33" s="110">
        <f>+B34+B36+B38+B40</f>
        <v>23986400</v>
      </c>
      <c r="C33" s="110">
        <f>+C34+C36+C38+C40</f>
        <v>10860700</v>
      </c>
      <c r="D33" s="110">
        <f>+D34+D36+D38+D40</f>
        <v>7871300</v>
      </c>
      <c r="E33" s="110">
        <f>+E34+E36+E38+E40</f>
        <v>5254400</v>
      </c>
    </row>
    <row r="34" spans="1:5" outlineLevel="1">
      <c r="A34" s="115" t="s">
        <v>115</v>
      </c>
      <c r="B34" s="116">
        <f>+B35</f>
        <v>13304700</v>
      </c>
      <c r="C34" s="113">
        <f>SUM(C35:C35)</f>
        <v>4736300</v>
      </c>
      <c r="D34" s="113">
        <f>+D35</f>
        <v>4744100</v>
      </c>
      <c r="E34" s="113">
        <f>+E35</f>
        <v>3824300</v>
      </c>
    </row>
    <row r="35" spans="1:5" outlineLevel="1">
      <c r="A35" s="114" t="s">
        <v>107</v>
      </c>
      <c r="B35" s="108">
        <f>SUM(C35:E35)</f>
        <v>13304700</v>
      </c>
      <c r="C35" s="108">
        <f>+'สงม. 2-รักษา'!D9</f>
        <v>4736300</v>
      </c>
      <c r="D35" s="108">
        <f>+'สงม. 2-รักษา'!E9</f>
        <v>4744100</v>
      </c>
      <c r="E35" s="108">
        <f>+'สงม. 2-รักษา'!F9</f>
        <v>3824300</v>
      </c>
    </row>
    <row r="36" spans="1:5" outlineLevel="1">
      <c r="A36" s="115" t="s">
        <v>73</v>
      </c>
      <c r="B36" s="116">
        <f>+B37</f>
        <v>842100</v>
      </c>
      <c r="C36" s="113">
        <f>+C37</f>
        <v>684100</v>
      </c>
      <c r="D36" s="113">
        <f t="shared" ref="D36:E36" si="5">+D37</f>
        <v>158000</v>
      </c>
      <c r="E36" s="113">
        <f t="shared" si="5"/>
        <v>0</v>
      </c>
    </row>
    <row r="37" spans="1:5" outlineLevel="1">
      <c r="A37" s="114" t="s">
        <v>107</v>
      </c>
      <c r="B37" s="108">
        <f>SUM(C37:E37)</f>
        <v>842100</v>
      </c>
      <c r="C37" s="108">
        <f>+'สงม. 2-งานกวาด'!D9</f>
        <v>684100</v>
      </c>
      <c r="D37" s="108">
        <f>+'สงม. 2-งานกวาด'!E9</f>
        <v>158000</v>
      </c>
      <c r="E37" s="108">
        <f>+'สงม. 2-งานกวาด'!F9</f>
        <v>0</v>
      </c>
    </row>
    <row r="38" spans="1:5" outlineLevel="1">
      <c r="A38" s="115" t="s">
        <v>74</v>
      </c>
      <c r="B38" s="116">
        <f>SUM(C38:E38)</f>
        <v>5139400</v>
      </c>
      <c r="C38" s="113">
        <f>+C39</f>
        <v>1852600</v>
      </c>
      <c r="D38" s="113">
        <f t="shared" ref="D38:E38" si="6">+D39</f>
        <v>2029800</v>
      </c>
      <c r="E38" s="113">
        <f t="shared" si="6"/>
        <v>1257000</v>
      </c>
    </row>
    <row r="39" spans="1:5" outlineLevel="1">
      <c r="A39" s="114" t="s">
        <v>107</v>
      </c>
      <c r="B39" s="108">
        <f>SUM(C39:E39)</f>
        <v>5139400</v>
      </c>
      <c r="C39" s="108">
        <f>+'สงม. 2-งานเก็บขนฯ'!D9</f>
        <v>1852600</v>
      </c>
      <c r="D39" s="108">
        <f>+'สงม. 2-งานเก็บขนฯ'!E9</f>
        <v>2029800</v>
      </c>
      <c r="E39" s="108">
        <f>+'สงม. 2-งานเก็บขนฯ'!F9</f>
        <v>1257000</v>
      </c>
    </row>
    <row r="40" spans="1:5" s="1" customFormat="1">
      <c r="A40" s="115" t="s">
        <v>82</v>
      </c>
      <c r="B40" s="116">
        <f>SUM(C40:E40)</f>
        <v>4700200</v>
      </c>
      <c r="C40" s="113">
        <f>+C41</f>
        <v>3587700</v>
      </c>
      <c r="D40" s="113">
        <f>+D41</f>
        <v>939400</v>
      </c>
      <c r="E40" s="113">
        <f>+E41</f>
        <v>173100</v>
      </c>
    </row>
    <row r="41" spans="1:5" outlineLevel="1">
      <c r="A41" s="114" t="s">
        <v>107</v>
      </c>
      <c r="B41" s="108">
        <f>SUM(C41:E41)</f>
        <v>4700200</v>
      </c>
      <c r="C41" s="108">
        <f>+'สงม. 2-งานดูสวน'!D9</f>
        <v>3587700</v>
      </c>
      <c r="D41" s="108">
        <f>+'สงม. 2-งานดูสวน'!E9</f>
        <v>939400</v>
      </c>
      <c r="E41" s="108">
        <f>+'สงม. 2-งานดูสวน'!F9</f>
        <v>173100</v>
      </c>
    </row>
    <row r="42" spans="1:5" s="1" customFormat="1">
      <c r="A42" s="109" t="s">
        <v>116</v>
      </c>
      <c r="B42" s="110"/>
      <c r="C42" s="110"/>
      <c r="D42" s="110"/>
      <c r="E42" s="110"/>
    </row>
    <row r="43" spans="1:5" s="1" customFormat="1">
      <c r="A43" s="111" t="s">
        <v>102</v>
      </c>
      <c r="B43" s="110">
        <f>+B44+B46</f>
        <v>6146300</v>
      </c>
      <c r="C43" s="110">
        <f>+C44+C46</f>
        <v>2233700</v>
      </c>
      <c r="D43" s="110">
        <f>+D44+D46</f>
        <v>1978250</v>
      </c>
      <c r="E43" s="110">
        <f>+E44+E46</f>
        <v>1934350</v>
      </c>
    </row>
    <row r="44" spans="1:5" outlineLevel="1">
      <c r="A44" s="115" t="s">
        <v>117</v>
      </c>
      <c r="B44" s="116">
        <f>+B45</f>
        <v>5800200</v>
      </c>
      <c r="C44" s="113">
        <f>+C45</f>
        <v>2028900</v>
      </c>
      <c r="D44" s="113">
        <f t="shared" ref="D44:E44" si="7">+D45</f>
        <v>1896700</v>
      </c>
      <c r="E44" s="113">
        <f t="shared" si="7"/>
        <v>1874600</v>
      </c>
    </row>
    <row r="45" spans="1:5" outlineLevel="1">
      <c r="A45" s="114" t="s">
        <v>107</v>
      </c>
      <c r="B45" s="108">
        <f>SUM(C45:E45)</f>
        <v>5800200</v>
      </c>
      <c r="C45" s="108">
        <f>+'สงม. 2-บริหารทั่วไปเทศกิจ'!D9</f>
        <v>2028900</v>
      </c>
      <c r="D45" s="108">
        <f>+'สงม. 2-บริหารทั่วไปเทศกิจ'!E9</f>
        <v>1896700</v>
      </c>
      <c r="E45" s="108">
        <f>+'สงม. 2-บริหารทั่วไปเทศกิจ'!F9</f>
        <v>1874600</v>
      </c>
    </row>
    <row r="46" spans="1:5" outlineLevel="1">
      <c r="A46" s="115" t="s">
        <v>118</v>
      </c>
      <c r="B46" s="116">
        <f>+B47</f>
        <v>346100</v>
      </c>
      <c r="C46" s="113">
        <f>+C47</f>
        <v>204800</v>
      </c>
      <c r="D46" s="113">
        <f>+D47</f>
        <v>81550</v>
      </c>
      <c r="E46" s="113">
        <f>+E47</f>
        <v>59750</v>
      </c>
    </row>
    <row r="47" spans="1:5" outlineLevel="1">
      <c r="A47" s="114" t="s">
        <v>107</v>
      </c>
      <c r="B47" s="108">
        <f>SUM(C47:E47)</f>
        <v>346100</v>
      </c>
      <c r="C47" s="108">
        <f>+'สงม. 2-ตรวจและบังคับใช้'!D9</f>
        <v>204800</v>
      </c>
      <c r="D47" s="108">
        <f>+'สงม. 2-ตรวจและบังคับใช้'!E9</f>
        <v>81550</v>
      </c>
      <c r="E47" s="108">
        <f>+'สงม. 2-ตรวจและบังคับใช้'!F9</f>
        <v>59750</v>
      </c>
    </row>
    <row r="48" spans="1:5" s="1" customFormat="1">
      <c r="A48" s="109" t="s">
        <v>119</v>
      </c>
      <c r="B48" s="110"/>
      <c r="C48" s="110"/>
      <c r="D48" s="110"/>
      <c r="E48" s="110"/>
    </row>
    <row r="49" spans="1:5" s="1" customFormat="1">
      <c r="A49" s="111" t="s">
        <v>102</v>
      </c>
      <c r="B49" s="110">
        <f>+B50+B52+B54+B56</f>
        <v>10243600</v>
      </c>
      <c r="C49" s="110">
        <f>+C50+C52+C54+C56</f>
        <v>5437320</v>
      </c>
      <c r="D49" s="110">
        <f>+D50+D52+D54+D56</f>
        <v>3036000</v>
      </c>
      <c r="E49" s="110">
        <f>+E50+E52+E54+E56</f>
        <v>1770280</v>
      </c>
    </row>
    <row r="50" spans="1:5" outlineLevel="1">
      <c r="A50" s="115" t="s">
        <v>120</v>
      </c>
      <c r="B50" s="116">
        <f>+B51</f>
        <v>1134000</v>
      </c>
      <c r="C50" s="113">
        <f>+C51</f>
        <v>439520</v>
      </c>
      <c r="D50" s="113">
        <f t="shared" ref="D50:E50" si="8">+D51</f>
        <v>382800</v>
      </c>
      <c r="E50" s="113">
        <f t="shared" si="8"/>
        <v>311680</v>
      </c>
    </row>
    <row r="51" spans="1:5" outlineLevel="1">
      <c r="A51" s="114" t="s">
        <v>107</v>
      </c>
      <c r="B51" s="108">
        <f>SUM(C51:E51)</f>
        <v>1134000</v>
      </c>
      <c r="C51" s="108">
        <f>+'สงม. 2-งานบริหารทั่วไปฝ่ายโยธา'!D9</f>
        <v>439520</v>
      </c>
      <c r="D51" s="108">
        <f>+'สงม. 2-งานบริหารทั่วไปฝ่ายโยธา'!E9</f>
        <v>382800</v>
      </c>
      <c r="E51" s="108">
        <f>+'สงม. 2-งานบริหารทั่วไปฝ่ายโยธา'!F9</f>
        <v>311680</v>
      </c>
    </row>
    <row r="52" spans="1:5" outlineLevel="1">
      <c r="A52" s="115" t="s">
        <v>121</v>
      </c>
      <c r="B52" s="116">
        <f>+B53</f>
        <v>6100</v>
      </c>
      <c r="C52" s="113">
        <f>+C53</f>
        <v>6100</v>
      </c>
      <c r="D52" s="113">
        <f t="shared" ref="D52:E52" si="9">+D53</f>
        <v>0</v>
      </c>
      <c r="E52" s="113">
        <f t="shared" si="9"/>
        <v>0</v>
      </c>
    </row>
    <row r="53" spans="1:5" outlineLevel="1">
      <c r="A53" s="114" t="s">
        <v>107</v>
      </c>
      <c r="B53" s="108">
        <f>SUM(C53:E53)</f>
        <v>6100</v>
      </c>
      <c r="C53" s="108">
        <f>+'สงม. 2-งานอนุญาตก่อสร้าง'!D9</f>
        <v>6100</v>
      </c>
      <c r="D53" s="108">
        <f>+'สงม. 2-งานอนุญาตก่อสร้าง'!E9</f>
        <v>0</v>
      </c>
      <c r="E53" s="108">
        <f>+'สงม. 2-งานอนุญาตก่อสร้าง'!F9</f>
        <v>0</v>
      </c>
    </row>
    <row r="54" spans="1:5" outlineLevel="1">
      <c r="A54" s="115" t="s">
        <v>122</v>
      </c>
      <c r="B54" s="116">
        <f>SUM(B55:B55)</f>
        <v>6333400</v>
      </c>
      <c r="C54" s="113">
        <f>+C55</f>
        <v>2783300</v>
      </c>
      <c r="D54" s="113">
        <f t="shared" ref="D54:E54" si="10">+D55</f>
        <v>2550100</v>
      </c>
      <c r="E54" s="113">
        <f t="shared" si="10"/>
        <v>1000000</v>
      </c>
    </row>
    <row r="55" spans="1:5" outlineLevel="1">
      <c r="A55" s="114" t="s">
        <v>107</v>
      </c>
      <c r="B55" s="108">
        <f>SUM(C55:E55)</f>
        <v>6333400</v>
      </c>
      <c r="C55" s="108">
        <f>+'สงม. 2-งานบำรุงซ่อมแซม'!D9</f>
        <v>2783300</v>
      </c>
      <c r="D55" s="108">
        <f>+'สงม. 2-งานบำรุงซ่อมแซม'!E9</f>
        <v>2550100</v>
      </c>
      <c r="E55" s="108">
        <f>+'สงม. 2-งานบำรุงซ่อมแซม'!F9</f>
        <v>1000000</v>
      </c>
    </row>
    <row r="56" spans="1:5" outlineLevel="1">
      <c r="A56" s="115" t="s">
        <v>123</v>
      </c>
      <c r="B56" s="116">
        <f>+B57</f>
        <v>2770100</v>
      </c>
      <c r="C56" s="113">
        <f>+C57</f>
        <v>2208400</v>
      </c>
      <c r="D56" s="113">
        <f>+D57</f>
        <v>103100</v>
      </c>
      <c r="E56" s="113">
        <f>+E57</f>
        <v>458600</v>
      </c>
    </row>
    <row r="57" spans="1:5" outlineLevel="1">
      <c r="A57" s="114" t="s">
        <v>107</v>
      </c>
      <c r="B57" s="108">
        <f>SUM(C57:E57)</f>
        <v>2770100</v>
      </c>
      <c r="C57" s="108">
        <f>+'สงม. 2-ระบายน้ำ'!D9</f>
        <v>2208400</v>
      </c>
      <c r="D57" s="108">
        <f>+'สงม. 2-ระบายน้ำ'!E9</f>
        <v>103100</v>
      </c>
      <c r="E57" s="108">
        <f>+'สงม. 2-ระบายน้ำ'!F9</f>
        <v>458600</v>
      </c>
    </row>
    <row r="58" spans="1:5" s="1" customFormat="1">
      <c r="A58" s="109" t="s">
        <v>124</v>
      </c>
      <c r="B58" s="110"/>
      <c r="C58" s="110"/>
      <c r="D58" s="110"/>
      <c r="E58" s="110"/>
    </row>
    <row r="59" spans="1:5" s="1" customFormat="1">
      <c r="A59" s="111" t="s">
        <v>102</v>
      </c>
      <c r="B59" s="110">
        <f>+B60+B62</f>
        <v>38782100</v>
      </c>
      <c r="C59" s="110">
        <f>+C60+C62</f>
        <v>14451332</v>
      </c>
      <c r="D59" s="110">
        <f>+D60+D62</f>
        <v>12777102</v>
      </c>
      <c r="E59" s="110">
        <f>+E60+E62</f>
        <v>11553666</v>
      </c>
    </row>
    <row r="60" spans="1:5" outlineLevel="1">
      <c r="A60" s="115" t="s">
        <v>125</v>
      </c>
      <c r="B60" s="116">
        <f>SUM(B61:B61)</f>
        <v>2276800</v>
      </c>
      <c r="C60" s="113">
        <f>+C61</f>
        <v>852600</v>
      </c>
      <c r="D60" s="113">
        <f>+D61</f>
        <v>713700</v>
      </c>
      <c r="E60" s="113">
        <f>+E61</f>
        <v>710500</v>
      </c>
    </row>
    <row r="61" spans="1:5" outlineLevel="1">
      <c r="A61" s="114" t="s">
        <v>107</v>
      </c>
      <c r="B61" s="108">
        <f>SUM(C61:E61)</f>
        <v>2276800</v>
      </c>
      <c r="C61" s="108">
        <f>+'สงม. 2 บริหารทั่วไปพัฒนา'!D9</f>
        <v>852600</v>
      </c>
      <c r="D61" s="108">
        <f>+'สงม. 2 บริหารทั่วไปพัฒนา'!E9</f>
        <v>713700</v>
      </c>
      <c r="E61" s="108">
        <f>+'สงม. 2 บริหารทั่วไปพัฒนา'!F9</f>
        <v>710500</v>
      </c>
    </row>
    <row r="62" spans="1:5" outlineLevel="1">
      <c r="A62" s="115" t="s">
        <v>126</v>
      </c>
      <c r="B62" s="116">
        <f>SUM(B63:B64)</f>
        <v>36505300</v>
      </c>
      <c r="C62" s="113">
        <f>SUM(C63:C64)</f>
        <v>13598732</v>
      </c>
      <c r="D62" s="113">
        <f>SUM(D63:D64)</f>
        <v>12063402</v>
      </c>
      <c r="E62" s="113">
        <f>SUM(E63:E64)</f>
        <v>10843166</v>
      </c>
    </row>
    <row r="63" spans="1:5" outlineLevel="1">
      <c r="A63" s="114" t="s">
        <v>107</v>
      </c>
      <c r="B63" s="108">
        <f>SUM(C63:E63)</f>
        <v>28711300</v>
      </c>
      <c r="C63" s="108">
        <f>+'สงม. 2-งานพัฒนาชุมชน'!D9</f>
        <v>10771800</v>
      </c>
      <c r="D63" s="108">
        <f>+'สงม. 2-งานพัฒนาชุมชน'!E9</f>
        <v>9195780</v>
      </c>
      <c r="E63" s="108">
        <f>+'สงม. 2-งานพัฒนาชุมชน'!F9</f>
        <v>8743720</v>
      </c>
    </row>
    <row r="64" spans="1:5" outlineLevel="1">
      <c r="A64" s="114" t="s">
        <v>108</v>
      </c>
      <c r="B64" s="108">
        <f>SUM(C64:E64)</f>
        <v>7794000</v>
      </c>
      <c r="C64" s="108">
        <f>+'สงม. 2-งานพัฒนาชุมชน'!D59</f>
        <v>2826932</v>
      </c>
      <c r="D64" s="108">
        <f>+'สงม. 2-งานพัฒนาชุมชน'!E59</f>
        <v>2867622</v>
      </c>
      <c r="E64" s="108">
        <f>+'สงม. 2-งานพัฒนาชุมชน'!F59</f>
        <v>2099446</v>
      </c>
    </row>
    <row r="65" spans="1:7" s="1" customFormat="1">
      <c r="A65" s="109" t="s">
        <v>127</v>
      </c>
      <c r="B65" s="110"/>
      <c r="C65" s="110"/>
      <c r="D65" s="110"/>
      <c r="E65" s="110"/>
    </row>
    <row r="66" spans="1:7" s="1" customFormat="1">
      <c r="A66" s="111" t="s">
        <v>102</v>
      </c>
      <c r="B66" s="110">
        <f>+B67+B69+B72</f>
        <v>1895000</v>
      </c>
      <c r="C66" s="110">
        <f>+C67+C69+C72</f>
        <v>1494900</v>
      </c>
      <c r="D66" s="110">
        <f>+D67+D69+D72</f>
        <v>279500</v>
      </c>
      <c r="E66" s="110">
        <f>+E67+E69+E72</f>
        <v>120600</v>
      </c>
    </row>
    <row r="67" spans="1:7" outlineLevel="1">
      <c r="A67" s="115" t="s">
        <v>128</v>
      </c>
      <c r="B67" s="116">
        <f>+B68</f>
        <v>66600</v>
      </c>
      <c r="C67" s="113">
        <f>+C68</f>
        <v>31400</v>
      </c>
      <c r="D67" s="113">
        <f>+D68</f>
        <v>18900</v>
      </c>
      <c r="E67" s="113">
        <f t="shared" ref="E67" si="11">+E68</f>
        <v>16300</v>
      </c>
    </row>
    <row r="68" spans="1:7" outlineLevel="1">
      <c r="A68" s="114" t="s">
        <v>107</v>
      </c>
      <c r="B68" s="108">
        <f>SUM(C68:E68)</f>
        <v>66600</v>
      </c>
      <c r="C68" s="108">
        <f>+'สงม. 2-งานบริหารทั่วไปสวล.'!D9</f>
        <v>31400</v>
      </c>
      <c r="D68" s="108">
        <f>+'สงม. 2-งานบริหารทั่วไปสวล.'!E9</f>
        <v>18900</v>
      </c>
      <c r="E68" s="108">
        <f>+'สงม. 2-งานบริหารทั่วไปสวล.'!F9</f>
        <v>16300</v>
      </c>
    </row>
    <row r="69" spans="1:7" outlineLevel="1">
      <c r="A69" s="115" t="s">
        <v>129</v>
      </c>
      <c r="B69" s="116">
        <f>SUM(B70:B71)</f>
        <v>1581600</v>
      </c>
      <c r="C69" s="113">
        <f>+C70+C71</f>
        <v>1364500</v>
      </c>
      <c r="D69" s="113">
        <f>+D70+D71</f>
        <v>146300</v>
      </c>
      <c r="E69" s="113">
        <f t="shared" ref="E69" si="12">+E70+E71</f>
        <v>70800</v>
      </c>
    </row>
    <row r="70" spans="1:7" outlineLevel="1">
      <c r="A70" s="114" t="s">
        <v>107</v>
      </c>
      <c r="B70" s="108">
        <f>SUM(C70:E70)</f>
        <v>1372200</v>
      </c>
      <c r="C70" s="108">
        <f>+'สงม. 2-สุขาภิบาล'!D9</f>
        <v>1321100</v>
      </c>
      <c r="D70" s="108">
        <f>+'สงม. 2-สุขาภิบาล'!E9</f>
        <v>25600</v>
      </c>
      <c r="E70" s="108">
        <f>+'สงม. 2-สุขาภิบาล'!F9</f>
        <v>25500</v>
      </c>
    </row>
    <row r="71" spans="1:7" outlineLevel="1">
      <c r="A71" s="114" t="s">
        <v>108</v>
      </c>
      <c r="B71" s="108">
        <f>SUM(C71:E71)</f>
        <v>209400</v>
      </c>
      <c r="C71" s="108">
        <f>+'สงม. 2-สุขาภิบาล'!D28</f>
        <v>43400</v>
      </c>
      <c r="D71" s="108">
        <f>+'สงม. 2-สุขาภิบาล'!E28</f>
        <v>120700</v>
      </c>
      <c r="E71" s="108">
        <f>+'สงม. 2-สุขาภิบาล'!F28</f>
        <v>45300</v>
      </c>
    </row>
    <row r="72" spans="1:7" outlineLevel="1">
      <c r="A72" s="115" t="s">
        <v>130</v>
      </c>
      <c r="B72" s="116">
        <f>SUM(B73:B74)</f>
        <v>246800</v>
      </c>
      <c r="C72" s="113">
        <f>SUM(C73:C74)</f>
        <v>99000</v>
      </c>
      <c r="D72" s="113">
        <f>SUM(D73:D74)</f>
        <v>114300</v>
      </c>
      <c r="E72" s="113">
        <f>SUM(E73:E74)</f>
        <v>33500</v>
      </c>
    </row>
    <row r="73" spans="1:7" outlineLevel="1">
      <c r="A73" s="114" t="s">
        <v>107</v>
      </c>
      <c r="B73" s="108">
        <f>SUM(C73:E73)</f>
        <v>79700</v>
      </c>
      <c r="C73" s="108">
        <f>+'สงม. 2-ป้องกัน'!D9</f>
        <v>31100</v>
      </c>
      <c r="D73" s="108">
        <f>+'สงม. 2-ป้องกัน'!E9</f>
        <v>24300</v>
      </c>
      <c r="E73" s="108">
        <f>+'สงม. 2-ป้องกัน'!F9</f>
        <v>24300</v>
      </c>
    </row>
    <row r="74" spans="1:7" outlineLevel="1">
      <c r="A74" s="114" t="s">
        <v>108</v>
      </c>
      <c r="B74" s="108">
        <f>SUM(C74:E74)</f>
        <v>167100</v>
      </c>
      <c r="C74" s="108">
        <f>+'สงม. 2-ป้องกัน'!D28</f>
        <v>67900</v>
      </c>
      <c r="D74" s="108">
        <f>+'สงม. 2-ป้องกัน'!E28</f>
        <v>90000</v>
      </c>
      <c r="E74" s="108">
        <f>+'สงม. 2-ป้องกัน'!F28</f>
        <v>9200</v>
      </c>
    </row>
    <row r="75" spans="1:7" s="1" customFormat="1">
      <c r="A75" s="109" t="s">
        <v>131</v>
      </c>
      <c r="B75" s="110"/>
      <c r="C75" s="110"/>
      <c r="D75" s="110"/>
      <c r="E75" s="110"/>
      <c r="G75" s="117"/>
    </row>
    <row r="76" spans="1:7" s="1" customFormat="1">
      <c r="A76" s="111" t="s">
        <v>102</v>
      </c>
      <c r="B76" s="110">
        <f>+B77+B80</f>
        <v>45221700</v>
      </c>
      <c r="C76" s="110">
        <f>+C77+C80</f>
        <v>33277400</v>
      </c>
      <c r="D76" s="110">
        <f>+D77+D80</f>
        <v>9196800</v>
      </c>
      <c r="E76" s="110">
        <f>+E77+E80</f>
        <v>2747500</v>
      </c>
    </row>
    <row r="77" spans="1:7" outlineLevel="1">
      <c r="A77" s="115" t="s">
        <v>132</v>
      </c>
      <c r="B77" s="116">
        <f>SUM(B78:B79)</f>
        <v>409500</v>
      </c>
      <c r="C77" s="113">
        <f>+C78+C79</f>
        <v>119300</v>
      </c>
      <c r="D77" s="113">
        <f>+D78+D79</f>
        <v>166700</v>
      </c>
      <c r="E77" s="113">
        <f t="shared" ref="E77" si="13">+E78+E79</f>
        <v>123500</v>
      </c>
    </row>
    <row r="78" spans="1:7" outlineLevel="1">
      <c r="A78" s="114" t="s">
        <v>107</v>
      </c>
      <c r="B78" s="108">
        <f>SUM(C78:E78)</f>
        <v>403500</v>
      </c>
      <c r="C78" s="108">
        <f>+'สงม. 2 -งานบริหารทั่วไปศษ'!D9</f>
        <v>119300</v>
      </c>
      <c r="D78" s="108">
        <f>+'สงม. 2 -งานบริหารทั่วไปศษ'!E9</f>
        <v>160700</v>
      </c>
      <c r="E78" s="108">
        <f>+'สงม. 2 -งานบริหารทั่วไปศษ'!F9</f>
        <v>123500</v>
      </c>
    </row>
    <row r="79" spans="1:7" outlineLevel="1">
      <c r="A79" s="114" t="s">
        <v>108</v>
      </c>
      <c r="B79" s="108">
        <f t="shared" ref="B79" si="14">SUM(C79:E79)</f>
        <v>6000</v>
      </c>
      <c r="C79" s="108">
        <f>+'สงม. 2 -งานบริหารทั่วไปศษ'!D29</f>
        <v>0</v>
      </c>
      <c r="D79" s="108">
        <f>+'สงม. 2 -งานบริหารทั่วไปศษ'!E29</f>
        <v>6000</v>
      </c>
      <c r="E79" s="108">
        <f>+'สงม. 2 -งานบริหารทั่วไปศษ'!F29</f>
        <v>0</v>
      </c>
    </row>
    <row r="80" spans="1:7" outlineLevel="1">
      <c r="A80" s="115" t="s">
        <v>133</v>
      </c>
      <c r="B80" s="116">
        <f>SUM(B81:B83)</f>
        <v>44812200</v>
      </c>
      <c r="C80" s="113">
        <f>+C81+C82+C83</f>
        <v>33158100</v>
      </c>
      <c r="D80" s="113">
        <f>+D81+D82+D83</f>
        <v>9030100</v>
      </c>
      <c r="E80" s="113">
        <f>+E81+E82+E83</f>
        <v>2624000</v>
      </c>
    </row>
    <row r="81" spans="1:5" outlineLevel="1">
      <c r="A81" s="114" t="s">
        <v>107</v>
      </c>
      <c r="B81" s="108">
        <f>SUM(C81:E81)</f>
        <v>33933700</v>
      </c>
      <c r="C81" s="108">
        <f>+'สงม. 2 -งานงบประมาณโรงเรียน'!D9</f>
        <v>23711100</v>
      </c>
      <c r="D81" s="108">
        <f>+'สงม. 2 -งานงบประมาณโรงเรียน'!E9</f>
        <v>7598600</v>
      </c>
      <c r="E81" s="108">
        <f>+'สงม. 2 -งานงบประมาณโรงเรียน'!F9</f>
        <v>2624000</v>
      </c>
    </row>
    <row r="82" spans="1:5" outlineLevel="1">
      <c r="A82" s="114" t="s">
        <v>134</v>
      </c>
      <c r="B82" s="108">
        <f>SUM(C82:E82)</f>
        <v>9147200</v>
      </c>
      <c r="C82" s="108">
        <f>+'สงม. 2 -งานงบประมาณโรงเรียน'!D53</f>
        <v>9147200</v>
      </c>
      <c r="D82" s="108">
        <f>+'สงม. 2 -งานงบประมาณโรงเรียน'!E53</f>
        <v>0</v>
      </c>
      <c r="E82" s="108">
        <f>+'สงม. 2 -งานงบประมาณโรงเรียน'!F53</f>
        <v>0</v>
      </c>
    </row>
    <row r="83" spans="1:5" outlineLevel="1">
      <c r="A83" s="114" t="s">
        <v>135</v>
      </c>
      <c r="B83" s="108">
        <f>SUM(C83:E83)</f>
        <v>1731300</v>
      </c>
      <c r="C83" s="108">
        <f>+'สงม. 2 -งานงบประมาณโรงเรียน'!D59</f>
        <v>299800</v>
      </c>
      <c r="D83" s="108">
        <f>+'สงม. 2 -งานงบประมาณโรงเรียน'!E59</f>
        <v>1431500</v>
      </c>
      <c r="E83" s="108">
        <f>+'สงม. 2 -งานงบประมาณโรงเรียน'!F59</f>
        <v>0</v>
      </c>
    </row>
    <row r="84" spans="1:5" outlineLevel="1">
      <c r="A84" s="114"/>
      <c r="B84" s="108"/>
      <c r="C84" s="108"/>
      <c r="D84" s="108"/>
      <c r="E84" s="108"/>
    </row>
    <row r="85" spans="1:5" s="1" customFormat="1">
      <c r="A85" s="118" t="s">
        <v>2</v>
      </c>
      <c r="B85" s="110">
        <f>+B8+B13+B21+B25+B29+B33+B43+B49+B59+B66+B76</f>
        <v>139492770</v>
      </c>
      <c r="C85" s="110">
        <f>+C8+C13+C21+C25+C29+C33+C43+C49+C59+C66+C76</f>
        <v>79193622</v>
      </c>
      <c r="D85" s="110">
        <f>+D8+D13+D21+D25+D29+D33+D43+D49+D59+D66+D76</f>
        <v>36162002</v>
      </c>
      <c r="E85" s="110">
        <f>+E8+E13+E21+E25+E29+E33+E43+E49+E59+E66+E76</f>
        <v>24137146</v>
      </c>
    </row>
    <row r="86" spans="1:5">
      <c r="A86" s="104"/>
      <c r="B86" s="105"/>
      <c r="C86" s="105"/>
      <c r="D86" s="105"/>
      <c r="E86" s="105"/>
    </row>
    <row r="90" spans="1:5">
      <c r="B90" s="105"/>
      <c r="C90" s="105"/>
      <c r="D90" s="105"/>
      <c r="E90" s="105"/>
    </row>
  </sheetData>
  <mergeCells count="3">
    <mergeCell ref="A1:E1"/>
    <mergeCell ref="A2:E2"/>
    <mergeCell ref="A5:A6"/>
  </mergeCells>
  <pageMargins left="0.5" right="0.19685039370078741" top="0.70866141732283472" bottom="0.51181102362204722" header="0.19685039370078741" footer="0.15748031496062992"/>
  <pageSetup paperSize="9" orientation="landscape" r:id="rId1"/>
  <headerFooter>
    <oddHeader>&amp;R&amp;"TH SarabunPSK,ธรรมดา"&amp;16แบบ สงม.1  
(สำนักงานเขต)</oddHeader>
  </headerFooter>
  <rowBreaks count="4" manualBreakCount="4">
    <brk id="23" max="16383" man="1"/>
    <brk id="41" max="16383" man="1"/>
    <brk id="57" max="16383" man="1"/>
    <brk id="7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6FD57-7004-47F1-9AA2-3B49B9EC7185}">
  <sheetPr>
    <tabColor rgb="FFFF7C80"/>
  </sheetPr>
  <dimension ref="A1:F25"/>
  <sheetViews>
    <sheetView zoomScaleNormal="100" workbookViewId="0">
      <selection activeCell="D17" sqref="D17"/>
    </sheetView>
  </sheetViews>
  <sheetFormatPr defaultColWidth="8.85546875" defaultRowHeight="21"/>
  <cols>
    <col min="1" max="1" width="48.42578125" style="99" customWidth="1"/>
    <col min="2" max="2" width="6.140625" style="99" customWidth="1"/>
    <col min="3" max="3" width="18.42578125" style="99" customWidth="1"/>
    <col min="4" max="4" width="46.5703125" style="99" customWidth="1"/>
    <col min="5" max="6" width="42.7109375" style="99" customWidth="1"/>
    <col min="7" max="12" width="39.42578125" style="99" customWidth="1"/>
    <col min="13" max="16384" width="8.85546875" style="99"/>
  </cols>
  <sheetData>
    <row r="1" spans="1:6" ht="32.25" customHeight="1">
      <c r="A1" s="230" t="s">
        <v>23</v>
      </c>
      <c r="B1" s="230"/>
      <c r="C1" s="230"/>
      <c r="D1" s="230"/>
      <c r="E1" s="230"/>
      <c r="F1" s="230"/>
    </row>
    <row r="2" spans="1:6">
      <c r="A2" s="9" t="s">
        <v>24</v>
      </c>
      <c r="B2" s="9"/>
      <c r="C2" s="9"/>
      <c r="D2" s="9"/>
    </row>
    <row r="3" spans="1:6">
      <c r="A3" s="10" t="s">
        <v>219</v>
      </c>
      <c r="B3" s="10"/>
      <c r="C3" s="10"/>
      <c r="D3" s="3"/>
      <c r="F3" s="3" t="s">
        <v>0</v>
      </c>
    </row>
    <row r="4" spans="1:6" ht="17.25" customHeight="1">
      <c r="A4" s="10"/>
      <c r="B4" s="10"/>
      <c r="C4" s="10"/>
      <c r="D4" s="3"/>
    </row>
    <row r="5" spans="1:6" ht="26.65" customHeight="1">
      <c r="A5" s="233" t="s">
        <v>4</v>
      </c>
      <c r="B5" s="11" t="s">
        <v>5</v>
      </c>
      <c r="C5" s="233" t="s">
        <v>2</v>
      </c>
      <c r="D5" s="241" t="s">
        <v>141</v>
      </c>
      <c r="E5" s="231" t="s">
        <v>139</v>
      </c>
      <c r="F5" s="231" t="s">
        <v>140</v>
      </c>
    </row>
    <row r="6" spans="1:6" ht="26.65" customHeight="1">
      <c r="A6" s="234"/>
      <c r="B6" s="12" t="s">
        <v>6</v>
      </c>
      <c r="C6" s="234"/>
      <c r="D6" s="234"/>
      <c r="E6" s="232"/>
      <c r="F6" s="232"/>
    </row>
    <row r="7" spans="1:6">
      <c r="A7" s="13" t="s">
        <v>157</v>
      </c>
      <c r="B7" s="7" t="s">
        <v>3</v>
      </c>
      <c r="C7" s="64">
        <f>+C21</f>
        <v>842100</v>
      </c>
      <c r="D7" s="192">
        <f>+D21</f>
        <v>684100</v>
      </c>
      <c r="E7" s="192">
        <f t="shared" ref="E7:F7" si="0">+E21</f>
        <v>158000</v>
      </c>
      <c r="F7" s="192">
        <f t="shared" si="0"/>
        <v>0</v>
      </c>
    </row>
    <row r="8" spans="1:6">
      <c r="A8" s="15"/>
      <c r="B8" s="7" t="s">
        <v>6</v>
      </c>
      <c r="C8" s="7"/>
      <c r="D8" s="7"/>
      <c r="E8" s="7"/>
      <c r="F8" s="7"/>
    </row>
    <row r="9" spans="1:6">
      <c r="A9" s="13" t="s">
        <v>228</v>
      </c>
      <c r="B9" s="7" t="s">
        <v>3</v>
      </c>
      <c r="C9" s="64">
        <f>SUM(C13:C20)</f>
        <v>842100</v>
      </c>
      <c r="D9" s="64">
        <f>+D13+D15+D17+D19</f>
        <v>684100</v>
      </c>
      <c r="E9" s="64">
        <f t="shared" ref="E9:F9" si="1">+E13+E15+E17+E19</f>
        <v>158000</v>
      </c>
      <c r="F9" s="64">
        <f t="shared" si="1"/>
        <v>0</v>
      </c>
    </row>
    <row r="10" spans="1:6">
      <c r="A10" s="15"/>
      <c r="B10" s="7" t="s">
        <v>6</v>
      </c>
      <c r="C10" s="7"/>
      <c r="D10" s="14"/>
      <c r="E10" s="14"/>
      <c r="F10" s="14"/>
    </row>
    <row r="11" spans="1:6">
      <c r="A11" s="41" t="s">
        <v>35</v>
      </c>
      <c r="B11" s="4"/>
      <c r="C11" s="4"/>
      <c r="D11" s="4"/>
      <c r="E11" s="4"/>
      <c r="F11" s="4"/>
    </row>
    <row r="12" spans="1:6">
      <c r="A12" s="42" t="s">
        <v>217</v>
      </c>
      <c r="B12" s="48"/>
      <c r="C12" s="48"/>
      <c r="D12" s="124"/>
      <c r="E12" s="34"/>
      <c r="F12" s="34"/>
    </row>
    <row r="13" spans="1:6">
      <c r="A13" s="151" t="s">
        <v>70</v>
      </c>
      <c r="B13" s="4" t="s">
        <v>3</v>
      </c>
      <c r="C13" s="46">
        <f>SUM(D13:F13)</f>
        <v>292500</v>
      </c>
      <c r="D13" s="125">
        <v>292500</v>
      </c>
      <c r="E13" s="125"/>
      <c r="F13" s="125"/>
    </row>
    <row r="14" spans="1:6">
      <c r="A14" s="66"/>
      <c r="B14" s="4" t="s">
        <v>6</v>
      </c>
      <c r="C14" s="4"/>
      <c r="D14" s="125"/>
      <c r="E14" s="125"/>
      <c r="F14" s="34"/>
    </row>
    <row r="15" spans="1:6">
      <c r="A15" s="68" t="s">
        <v>42</v>
      </c>
      <c r="B15" s="4" t="s">
        <v>3</v>
      </c>
      <c r="C15" s="46">
        <f>SUM(D15:F15)</f>
        <v>15400</v>
      </c>
      <c r="D15" s="125">
        <v>15400</v>
      </c>
      <c r="E15" s="125"/>
      <c r="F15" s="34"/>
    </row>
    <row r="16" spans="1:6">
      <c r="A16" s="66"/>
      <c r="B16" s="4" t="s">
        <v>6</v>
      </c>
      <c r="C16" s="4"/>
      <c r="D16" s="125"/>
      <c r="E16" s="125"/>
      <c r="F16" s="34"/>
    </row>
    <row r="17" spans="1:6">
      <c r="A17" s="67" t="s">
        <v>71</v>
      </c>
      <c r="B17" s="4" t="s">
        <v>3</v>
      </c>
      <c r="C17" s="46">
        <f>SUM(D17:F17)</f>
        <v>158000</v>
      </c>
      <c r="D17" s="125"/>
      <c r="E17" s="125">
        <v>158000</v>
      </c>
      <c r="F17" s="34"/>
    </row>
    <row r="18" spans="1:6">
      <c r="A18" s="66"/>
      <c r="B18" s="4" t="s">
        <v>6</v>
      </c>
      <c r="C18" s="4"/>
      <c r="D18" s="125"/>
      <c r="E18" s="125"/>
      <c r="F18" s="34"/>
    </row>
    <row r="19" spans="1:6">
      <c r="A19" s="67" t="s">
        <v>72</v>
      </c>
      <c r="B19" s="4" t="s">
        <v>3</v>
      </c>
      <c r="C19" s="202">
        <f>SUM(D19:F19)</f>
        <v>376200</v>
      </c>
      <c r="D19" s="127">
        <v>376200</v>
      </c>
      <c r="E19" s="127"/>
      <c r="F19" s="124"/>
    </row>
    <row r="20" spans="1:6">
      <c r="A20" s="66"/>
      <c r="B20" s="4" t="s">
        <v>6</v>
      </c>
      <c r="C20" s="4"/>
      <c r="D20" s="34"/>
      <c r="E20" s="34"/>
      <c r="F20" s="34"/>
    </row>
    <row r="21" spans="1:6">
      <c r="A21" s="235" t="s">
        <v>7</v>
      </c>
      <c r="B21" s="5" t="s">
        <v>3</v>
      </c>
      <c r="C21" s="190">
        <f>+C9</f>
        <v>842100</v>
      </c>
      <c r="D21" s="98">
        <f>+D9</f>
        <v>684100</v>
      </c>
      <c r="E21" s="98">
        <f>+E9</f>
        <v>158000</v>
      </c>
      <c r="F21" s="98">
        <f>+F9</f>
        <v>0</v>
      </c>
    </row>
    <row r="22" spans="1:6">
      <c r="A22" s="236"/>
      <c r="B22" s="5" t="s">
        <v>6</v>
      </c>
      <c r="C22" s="5"/>
      <c r="D22" s="5"/>
      <c r="E22" s="5"/>
      <c r="F22" s="5"/>
    </row>
    <row r="23" spans="1:6" ht="19.5" customHeight="1">
      <c r="A23" s="18"/>
      <c r="B23" s="18"/>
      <c r="C23" s="18"/>
      <c r="D23" s="2"/>
    </row>
    <row r="24" spans="1:6" ht="19.5" customHeight="1">
      <c r="A24" s="18"/>
      <c r="B24" s="18"/>
      <c r="C24" s="18"/>
      <c r="D24" s="2"/>
    </row>
    <row r="25" spans="1:6" ht="28.5" customHeight="1">
      <c r="A25" s="10" t="s">
        <v>8</v>
      </c>
      <c r="B25" s="18"/>
      <c r="C25" s="18"/>
      <c r="D25" s="2"/>
    </row>
  </sheetData>
  <mergeCells count="7">
    <mergeCell ref="A21:A22"/>
    <mergeCell ref="A1:F1"/>
    <mergeCell ref="A5:A6"/>
    <mergeCell ref="D5:D6"/>
    <mergeCell ref="E5:E6"/>
    <mergeCell ref="F5:F6"/>
    <mergeCell ref="C5:C6"/>
  </mergeCells>
  <pageMargins left="0.45" right="0.15748031496062992" top="0.59055118110236227" bottom="0.19685039370078741" header="0.31496062992125984" footer="0.11811023622047245"/>
  <pageSetup paperSize="9" scale="65" orientation="landscape" r:id="rId1"/>
  <headerFooter>
    <oddHeader xml:space="preserve">&amp;R&amp;"TH SarabunPSK,ธรรมดา"&amp;16แบบ สงม. 2   
 (สำนักงานเขต) &amp;"-,ธรรมดา"&amp;11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67F05-5DDA-4A4C-9DB7-12FB06470AF7}">
  <sheetPr>
    <tabColor rgb="FFFF7C80"/>
  </sheetPr>
  <dimension ref="A1:F41"/>
  <sheetViews>
    <sheetView zoomScaleNormal="100" workbookViewId="0">
      <selection activeCell="C45" sqref="C45"/>
    </sheetView>
  </sheetViews>
  <sheetFormatPr defaultColWidth="8.85546875" defaultRowHeight="15"/>
  <cols>
    <col min="1" max="1" width="49.42578125" style="43" customWidth="1"/>
    <col min="2" max="2" width="6.140625" style="43" customWidth="1"/>
    <col min="3" max="3" width="18.42578125" style="43" customWidth="1"/>
    <col min="4" max="4" width="46.140625" style="43" customWidth="1"/>
    <col min="5" max="6" width="41.7109375" style="43" customWidth="1"/>
    <col min="7" max="12" width="39.42578125" style="43" customWidth="1"/>
    <col min="13" max="16384" width="8.85546875" style="43"/>
  </cols>
  <sheetData>
    <row r="1" spans="1:6" ht="27" customHeight="1">
      <c r="A1" s="230" t="s">
        <v>23</v>
      </c>
      <c r="B1" s="230"/>
      <c r="C1" s="230"/>
      <c r="D1" s="230"/>
      <c r="E1" s="230"/>
      <c r="F1" s="230"/>
    </row>
    <row r="2" spans="1:6" ht="21">
      <c r="A2" s="9" t="s">
        <v>24</v>
      </c>
      <c r="B2" s="9"/>
      <c r="C2" s="9"/>
      <c r="D2" s="9"/>
    </row>
    <row r="3" spans="1:6" ht="21">
      <c r="A3" s="10" t="s">
        <v>219</v>
      </c>
      <c r="B3" s="10"/>
      <c r="C3" s="10"/>
      <c r="D3" s="3"/>
      <c r="F3" s="3" t="s">
        <v>0</v>
      </c>
    </row>
    <row r="4" spans="1:6" ht="12" customHeight="1">
      <c r="A4" s="10"/>
      <c r="B4" s="10"/>
      <c r="C4" s="10"/>
      <c r="D4" s="3"/>
    </row>
    <row r="5" spans="1:6" s="99" customFormat="1" ht="26.65" customHeight="1">
      <c r="A5" s="233" t="s">
        <v>4</v>
      </c>
      <c r="B5" s="11" t="s">
        <v>5</v>
      </c>
      <c r="C5" s="233" t="s">
        <v>2</v>
      </c>
      <c r="D5" s="242" t="s">
        <v>141</v>
      </c>
      <c r="E5" s="237" t="s">
        <v>139</v>
      </c>
      <c r="F5" s="237" t="s">
        <v>140</v>
      </c>
    </row>
    <row r="6" spans="1:6" s="99" customFormat="1" ht="26.65" customHeight="1">
      <c r="A6" s="234"/>
      <c r="B6" s="12" t="s">
        <v>6</v>
      </c>
      <c r="C6" s="234"/>
      <c r="D6" s="243"/>
      <c r="E6" s="238"/>
      <c r="F6" s="238"/>
    </row>
    <row r="7" spans="1:6" ht="21">
      <c r="A7" s="13" t="s">
        <v>158</v>
      </c>
      <c r="B7" s="7" t="s">
        <v>3</v>
      </c>
      <c r="C7" s="64">
        <f>+C37</f>
        <v>5139400</v>
      </c>
      <c r="D7" s="192">
        <f>+D37</f>
        <v>1852600</v>
      </c>
      <c r="E7" s="192">
        <f t="shared" ref="E7:F7" si="0">+E37</f>
        <v>2029800</v>
      </c>
      <c r="F7" s="192">
        <f t="shared" si="0"/>
        <v>1257000</v>
      </c>
    </row>
    <row r="8" spans="1:6" ht="21">
      <c r="A8" s="15"/>
      <c r="B8" s="7" t="s">
        <v>6</v>
      </c>
      <c r="C8" s="7"/>
      <c r="D8" s="14"/>
      <c r="E8" s="14"/>
      <c r="F8" s="14"/>
    </row>
    <row r="9" spans="1:6" ht="21">
      <c r="A9" s="13" t="s">
        <v>228</v>
      </c>
      <c r="B9" s="7" t="s">
        <v>3</v>
      </c>
      <c r="C9" s="64">
        <f>SUM(C13:C36)</f>
        <v>5139400</v>
      </c>
      <c r="D9" s="64">
        <f>SUM(D13:D36)</f>
        <v>1852600</v>
      </c>
      <c r="E9" s="64">
        <f t="shared" ref="E9:F9" si="1">SUM(E13:E36)</f>
        <v>2029800</v>
      </c>
      <c r="F9" s="64">
        <f t="shared" si="1"/>
        <v>1257000</v>
      </c>
    </row>
    <row r="10" spans="1:6" ht="21">
      <c r="A10" s="15"/>
      <c r="B10" s="7" t="s">
        <v>6</v>
      </c>
      <c r="C10" s="7"/>
      <c r="D10" s="14"/>
      <c r="E10" s="14"/>
      <c r="F10" s="14"/>
    </row>
    <row r="11" spans="1:6" ht="21">
      <c r="A11" s="41" t="s">
        <v>35</v>
      </c>
      <c r="B11" s="4"/>
      <c r="C11" s="4"/>
      <c r="D11" s="4"/>
      <c r="E11" s="4"/>
      <c r="F11" s="4"/>
    </row>
    <row r="12" spans="1:6" ht="21">
      <c r="A12" s="42" t="s">
        <v>215</v>
      </c>
      <c r="B12" s="4"/>
      <c r="C12" s="4"/>
      <c r="D12" s="34"/>
      <c r="E12" s="34"/>
      <c r="F12" s="34"/>
    </row>
    <row r="13" spans="1:6" ht="21">
      <c r="A13" s="67" t="s">
        <v>147</v>
      </c>
      <c r="B13" s="4" t="s">
        <v>3</v>
      </c>
      <c r="C13" s="46">
        <f>SUM(D13:F13)</f>
        <v>649200</v>
      </c>
      <c r="D13" s="125">
        <v>216400</v>
      </c>
      <c r="E13" s="125">
        <v>216400</v>
      </c>
      <c r="F13" s="125">
        <v>216400</v>
      </c>
    </row>
    <row r="14" spans="1:6" ht="21">
      <c r="A14" s="93"/>
      <c r="B14" s="4" t="s">
        <v>6</v>
      </c>
      <c r="C14" s="46"/>
      <c r="D14" s="125"/>
      <c r="E14" s="125"/>
      <c r="F14" s="125"/>
    </row>
    <row r="15" spans="1:6" ht="21">
      <c r="A15" s="67" t="s">
        <v>75</v>
      </c>
      <c r="B15" s="4" t="s">
        <v>3</v>
      </c>
      <c r="C15" s="46">
        <f t="shared" ref="C15:C35" si="2">SUM(D15:F15)</f>
        <v>2160000</v>
      </c>
      <c r="D15" s="125">
        <v>720000</v>
      </c>
      <c r="E15" s="125">
        <v>720000</v>
      </c>
      <c r="F15" s="125">
        <v>720000</v>
      </c>
    </row>
    <row r="16" spans="1:6" ht="21">
      <c r="A16" s="159"/>
      <c r="B16" s="4" t="s">
        <v>6</v>
      </c>
      <c r="C16" s="46"/>
      <c r="D16" s="125"/>
      <c r="E16" s="125"/>
      <c r="F16" s="125"/>
    </row>
    <row r="17" spans="1:6" ht="21">
      <c r="A17" s="68" t="s">
        <v>76</v>
      </c>
      <c r="B17" s="4" t="s">
        <v>3</v>
      </c>
      <c r="C17" s="46">
        <f t="shared" si="2"/>
        <v>291000</v>
      </c>
      <c r="D17" s="125">
        <v>97000</v>
      </c>
      <c r="E17" s="125">
        <v>97000</v>
      </c>
      <c r="F17" s="125">
        <v>97000</v>
      </c>
    </row>
    <row r="18" spans="1:6" ht="21">
      <c r="A18" s="47"/>
      <c r="B18" s="4" t="s">
        <v>6</v>
      </c>
      <c r="C18" s="46"/>
      <c r="D18" s="125"/>
      <c r="E18" s="125"/>
      <c r="F18" s="125"/>
    </row>
    <row r="19" spans="1:6" ht="21">
      <c r="A19" s="42" t="s">
        <v>214</v>
      </c>
      <c r="B19" s="4"/>
      <c r="C19" s="46"/>
      <c r="D19" s="4"/>
      <c r="E19" s="4"/>
      <c r="F19" s="4"/>
    </row>
    <row r="20" spans="1:6" ht="21">
      <c r="A20" s="68" t="s">
        <v>37</v>
      </c>
      <c r="B20" s="4" t="s">
        <v>3</v>
      </c>
      <c r="C20" s="46">
        <f t="shared" si="2"/>
        <v>670800</v>
      </c>
      <c r="D20" s="125">
        <v>223600</v>
      </c>
      <c r="E20" s="125">
        <v>223600</v>
      </c>
      <c r="F20" s="125">
        <v>223600</v>
      </c>
    </row>
    <row r="21" spans="1:6" ht="21">
      <c r="A21" s="93"/>
      <c r="B21" s="4" t="s">
        <v>6</v>
      </c>
      <c r="C21" s="46"/>
      <c r="D21" s="127"/>
      <c r="E21" s="127"/>
      <c r="F21" s="4"/>
    </row>
    <row r="22" spans="1:6" ht="21">
      <c r="A22" s="67" t="s">
        <v>77</v>
      </c>
      <c r="B22" s="4" t="s">
        <v>3</v>
      </c>
      <c r="C22" s="46">
        <f t="shared" si="2"/>
        <v>4000</v>
      </c>
      <c r="D22" s="127"/>
      <c r="E22" s="127">
        <v>4000</v>
      </c>
      <c r="F22" s="127"/>
    </row>
    <row r="23" spans="1:6" ht="21">
      <c r="A23" s="47"/>
      <c r="B23" s="4" t="s">
        <v>6</v>
      </c>
      <c r="C23" s="46"/>
      <c r="D23" s="127"/>
      <c r="E23" s="127"/>
      <c r="F23" s="124"/>
    </row>
    <row r="24" spans="1:6" ht="21">
      <c r="A24" s="42" t="s">
        <v>217</v>
      </c>
      <c r="B24" s="48"/>
      <c r="C24" s="46"/>
      <c r="D24" s="124"/>
      <c r="E24" s="34"/>
      <c r="F24" s="34"/>
    </row>
    <row r="25" spans="1:6" ht="21">
      <c r="A25" s="151" t="s">
        <v>78</v>
      </c>
      <c r="B25" s="4" t="s">
        <v>3</v>
      </c>
      <c r="C25" s="46">
        <f t="shared" si="2"/>
        <v>8000</v>
      </c>
      <c r="D25" s="125"/>
      <c r="E25" s="125">
        <v>8000</v>
      </c>
      <c r="F25" s="125"/>
    </row>
    <row r="26" spans="1:6" ht="21">
      <c r="A26" s="66"/>
      <c r="B26" s="4" t="s">
        <v>6</v>
      </c>
      <c r="C26" s="46"/>
      <c r="D26" s="125"/>
      <c r="E26" s="125"/>
      <c r="F26" s="125"/>
    </row>
    <row r="27" spans="1:6" ht="21">
      <c r="A27" s="68" t="s">
        <v>70</v>
      </c>
      <c r="B27" s="4" t="s">
        <v>3</v>
      </c>
      <c r="C27" s="46">
        <f t="shared" si="2"/>
        <v>436800</v>
      </c>
      <c r="D27" s="125"/>
      <c r="E27" s="125">
        <v>436800</v>
      </c>
      <c r="F27" s="125"/>
    </row>
    <row r="28" spans="1:6" ht="21">
      <c r="A28" s="66"/>
      <c r="B28" s="4" t="s">
        <v>6</v>
      </c>
      <c r="C28" s="46"/>
      <c r="D28" s="125"/>
      <c r="E28" s="125"/>
      <c r="F28" s="125"/>
    </row>
    <row r="29" spans="1:6" ht="21">
      <c r="A29" s="67" t="s">
        <v>42</v>
      </c>
      <c r="B29" s="4" t="s">
        <v>3</v>
      </c>
      <c r="C29" s="46">
        <f t="shared" si="2"/>
        <v>209500</v>
      </c>
      <c r="D29" s="125">
        <v>209500</v>
      </c>
      <c r="E29" s="125"/>
      <c r="F29" s="125"/>
    </row>
    <row r="30" spans="1:6" ht="21">
      <c r="A30" s="66"/>
      <c r="B30" s="4" t="s">
        <v>6</v>
      </c>
      <c r="C30" s="46"/>
      <c r="D30" s="125"/>
      <c r="E30" s="125"/>
      <c r="F30" s="125"/>
    </row>
    <row r="31" spans="1:6" ht="21">
      <c r="A31" s="67" t="s">
        <v>71</v>
      </c>
      <c r="B31" s="4" t="s">
        <v>3</v>
      </c>
      <c r="C31" s="46">
        <f t="shared" si="2"/>
        <v>157200</v>
      </c>
      <c r="D31" s="127"/>
      <c r="E31" s="127">
        <v>157200</v>
      </c>
      <c r="F31" s="127"/>
    </row>
    <row r="32" spans="1:6" ht="21">
      <c r="A32" s="66"/>
      <c r="B32" s="4" t="s">
        <v>6</v>
      </c>
      <c r="C32" s="46"/>
      <c r="D32" s="125"/>
      <c r="E32" s="125"/>
      <c r="F32" s="125"/>
    </row>
    <row r="33" spans="1:6" ht="21">
      <c r="A33" s="68" t="s">
        <v>79</v>
      </c>
      <c r="B33" s="4" t="s">
        <v>3</v>
      </c>
      <c r="C33" s="46">
        <f t="shared" si="2"/>
        <v>166800</v>
      </c>
      <c r="D33" s="125"/>
      <c r="E33" s="125">
        <v>166800</v>
      </c>
      <c r="F33" s="125"/>
    </row>
    <row r="34" spans="1:6" ht="21">
      <c r="A34" s="66"/>
      <c r="B34" s="4" t="s">
        <v>6</v>
      </c>
      <c r="C34" s="46"/>
      <c r="D34" s="125"/>
      <c r="E34" s="125"/>
      <c r="F34" s="125"/>
    </row>
    <row r="35" spans="1:6" ht="21">
      <c r="A35" s="68" t="s">
        <v>72</v>
      </c>
      <c r="B35" s="4" t="s">
        <v>3</v>
      </c>
      <c r="C35" s="46">
        <f t="shared" si="2"/>
        <v>386100</v>
      </c>
      <c r="D35" s="125">
        <v>386100</v>
      </c>
      <c r="E35" s="125"/>
      <c r="F35" s="125"/>
    </row>
    <row r="36" spans="1:6" ht="21">
      <c r="A36" s="67"/>
      <c r="B36" s="4" t="s">
        <v>6</v>
      </c>
      <c r="C36" s="4"/>
      <c r="D36" s="125"/>
      <c r="E36" s="125"/>
      <c r="F36" s="125"/>
    </row>
    <row r="37" spans="1:6" ht="21">
      <c r="A37" s="235" t="s">
        <v>7</v>
      </c>
      <c r="B37" s="5" t="s">
        <v>3</v>
      </c>
      <c r="C37" s="98">
        <f>+C9</f>
        <v>5139400</v>
      </c>
      <c r="D37" s="98">
        <f>+D9</f>
        <v>1852600</v>
      </c>
      <c r="E37" s="98">
        <f>+E9</f>
        <v>2029800</v>
      </c>
      <c r="F37" s="98">
        <f>+F9</f>
        <v>1257000</v>
      </c>
    </row>
    <row r="38" spans="1:6" ht="21">
      <c r="A38" s="236"/>
      <c r="B38" s="5" t="s">
        <v>6</v>
      </c>
      <c r="C38" s="5"/>
      <c r="D38" s="17"/>
      <c r="E38" s="17"/>
      <c r="F38" s="17"/>
    </row>
    <row r="39" spans="1:6" ht="19.5" customHeight="1">
      <c r="A39" s="18"/>
      <c r="B39" s="18"/>
      <c r="C39" s="18"/>
      <c r="D39" s="2"/>
    </row>
    <row r="41" spans="1:6" ht="21">
      <c r="A41" s="10" t="s">
        <v>8</v>
      </c>
    </row>
  </sheetData>
  <mergeCells count="7">
    <mergeCell ref="A37:A38"/>
    <mergeCell ref="A1:F1"/>
    <mergeCell ref="A5:A6"/>
    <mergeCell ref="D5:D6"/>
    <mergeCell ref="E5:E6"/>
    <mergeCell ref="F5:F6"/>
    <mergeCell ref="C5:C6"/>
  </mergeCells>
  <pageMargins left="0.6" right="0.15748031496062992" top="0.41" bottom="0.19685039370078741" header="0.31496062992125984" footer="0.11811023622047245"/>
  <pageSetup paperSize="9" scale="65" orientation="landscape" r:id="rId1"/>
  <headerFooter>
    <oddHeader xml:space="preserve">&amp;R&amp;"TH SarabunPSK,ธรรมดา"&amp;16แบบ สงม. 2   
 (สำนักงานเขต) &amp;"-,ธรรมดา"&amp;11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95BA0-CEB1-419B-9EEF-DC1A0459BAB8}">
  <sheetPr>
    <tabColor rgb="FFFF7C80"/>
  </sheetPr>
  <dimension ref="A1:F38"/>
  <sheetViews>
    <sheetView zoomScaleNormal="100" workbookViewId="0">
      <selection activeCell="E17" sqref="E17"/>
    </sheetView>
  </sheetViews>
  <sheetFormatPr defaultColWidth="8.85546875" defaultRowHeight="21"/>
  <cols>
    <col min="1" max="1" width="49.42578125" style="99" customWidth="1"/>
    <col min="2" max="2" width="6.140625" style="99" customWidth="1"/>
    <col min="3" max="3" width="18.42578125" style="99" customWidth="1"/>
    <col min="4" max="4" width="48.7109375" style="99" customWidth="1"/>
    <col min="5" max="6" width="41.7109375" style="99" customWidth="1"/>
    <col min="7" max="12" width="39.42578125" style="99" customWidth="1"/>
    <col min="13" max="16384" width="8.85546875" style="99"/>
  </cols>
  <sheetData>
    <row r="1" spans="1:6" ht="28.5" customHeight="1">
      <c r="A1" s="230" t="s">
        <v>23</v>
      </c>
      <c r="B1" s="230"/>
      <c r="C1" s="230"/>
      <c r="D1" s="230"/>
      <c r="E1" s="230"/>
      <c r="F1" s="230"/>
    </row>
    <row r="2" spans="1:6">
      <c r="A2" s="9" t="s">
        <v>24</v>
      </c>
      <c r="B2" s="9"/>
      <c r="C2" s="9"/>
      <c r="D2" s="9"/>
    </row>
    <row r="3" spans="1:6">
      <c r="A3" s="10" t="s">
        <v>219</v>
      </c>
      <c r="B3" s="10"/>
      <c r="C3" s="10"/>
      <c r="D3" s="3"/>
      <c r="F3" s="3" t="s">
        <v>0</v>
      </c>
    </row>
    <row r="4" spans="1:6" ht="16.5" customHeight="1">
      <c r="A4" s="10"/>
      <c r="B4" s="10"/>
      <c r="C4" s="10"/>
      <c r="D4" s="3"/>
    </row>
    <row r="5" spans="1:6" ht="26.65" customHeight="1">
      <c r="A5" s="233" t="s">
        <v>4</v>
      </c>
      <c r="B5" s="11" t="s">
        <v>5</v>
      </c>
      <c r="C5" s="233" t="s">
        <v>2</v>
      </c>
      <c r="D5" s="241" t="s">
        <v>141</v>
      </c>
      <c r="E5" s="231" t="s">
        <v>139</v>
      </c>
      <c r="F5" s="231" t="s">
        <v>140</v>
      </c>
    </row>
    <row r="6" spans="1:6" ht="26.65" customHeight="1">
      <c r="A6" s="234"/>
      <c r="B6" s="12" t="s">
        <v>6</v>
      </c>
      <c r="C6" s="234"/>
      <c r="D6" s="234"/>
      <c r="E6" s="232"/>
      <c r="F6" s="232"/>
    </row>
    <row r="7" spans="1:6">
      <c r="A7" s="13" t="s">
        <v>159</v>
      </c>
      <c r="B7" s="7" t="s">
        <v>3</v>
      </c>
      <c r="C7" s="64">
        <f>+C35</f>
        <v>4700200</v>
      </c>
      <c r="D7" s="192">
        <f>+D35</f>
        <v>3587700</v>
      </c>
      <c r="E7" s="192">
        <f t="shared" ref="E7:F7" si="0">+E35</f>
        <v>939400</v>
      </c>
      <c r="F7" s="192">
        <f t="shared" si="0"/>
        <v>173100</v>
      </c>
    </row>
    <row r="8" spans="1:6">
      <c r="A8" s="15"/>
      <c r="B8" s="7" t="s">
        <v>6</v>
      </c>
      <c r="C8" s="7"/>
      <c r="D8" s="14"/>
      <c r="E8" s="14"/>
      <c r="F8" s="14"/>
    </row>
    <row r="9" spans="1:6">
      <c r="A9" s="13" t="s">
        <v>228</v>
      </c>
      <c r="B9" s="7" t="s">
        <v>3</v>
      </c>
      <c r="C9" s="192">
        <f>SUM(C13:C34)</f>
        <v>4700200</v>
      </c>
      <c r="D9" s="64">
        <f>SUM(D13:D34)</f>
        <v>3587700</v>
      </c>
      <c r="E9" s="64">
        <f t="shared" ref="E9:F9" si="1">SUM(E13:E34)</f>
        <v>939400</v>
      </c>
      <c r="F9" s="64">
        <f t="shared" si="1"/>
        <v>173100</v>
      </c>
    </row>
    <row r="10" spans="1:6">
      <c r="A10" s="15"/>
      <c r="B10" s="7" t="s">
        <v>6</v>
      </c>
      <c r="C10" s="7"/>
      <c r="D10" s="14"/>
      <c r="E10" s="14"/>
      <c r="F10" s="14"/>
    </row>
    <row r="11" spans="1:6">
      <c r="A11" s="41" t="s">
        <v>35</v>
      </c>
      <c r="B11" s="4"/>
      <c r="C11" s="4"/>
      <c r="D11" s="4"/>
      <c r="E11" s="4"/>
      <c r="F11" s="4"/>
    </row>
    <row r="12" spans="1:6">
      <c r="A12" s="42" t="s">
        <v>215</v>
      </c>
      <c r="B12" s="4"/>
      <c r="C12" s="4"/>
      <c r="D12" s="34"/>
      <c r="E12" s="34"/>
      <c r="F12" s="34"/>
    </row>
    <row r="13" spans="1:6">
      <c r="A13" s="67" t="s">
        <v>36</v>
      </c>
      <c r="B13" s="4" t="s">
        <v>3</v>
      </c>
      <c r="C13" s="46">
        <f>SUM(D13:F13)</f>
        <v>550800</v>
      </c>
      <c r="D13" s="125">
        <v>189000</v>
      </c>
      <c r="E13" s="125">
        <v>188700</v>
      </c>
      <c r="F13" s="125">
        <v>173100</v>
      </c>
    </row>
    <row r="14" spans="1:6">
      <c r="A14" s="41"/>
      <c r="B14" s="4" t="s">
        <v>6</v>
      </c>
      <c r="C14" s="46"/>
      <c r="D14" s="125"/>
      <c r="E14" s="125"/>
      <c r="F14" s="125"/>
    </row>
    <row r="15" spans="1:6">
      <c r="A15" s="42" t="s">
        <v>214</v>
      </c>
      <c r="B15" s="4"/>
      <c r="C15" s="46"/>
      <c r="D15" s="4"/>
      <c r="E15" s="4"/>
      <c r="F15" s="4"/>
    </row>
    <row r="16" spans="1:6">
      <c r="A16" s="68" t="s">
        <v>37</v>
      </c>
      <c r="B16" s="4" t="s">
        <v>3</v>
      </c>
      <c r="C16" s="46">
        <f t="shared" ref="C16:C33" si="2">SUM(D16:F16)</f>
        <v>204400</v>
      </c>
      <c r="D16" s="125"/>
      <c r="E16" s="125">
        <v>204400</v>
      </c>
      <c r="F16" s="125"/>
    </row>
    <row r="17" spans="1:6">
      <c r="A17" s="93"/>
      <c r="B17" s="4" t="s">
        <v>6</v>
      </c>
      <c r="C17" s="46"/>
      <c r="D17" s="127"/>
      <c r="E17" s="127"/>
      <c r="F17" s="127"/>
    </row>
    <row r="18" spans="1:6">
      <c r="A18" s="67" t="s">
        <v>77</v>
      </c>
      <c r="B18" s="4" t="s">
        <v>3</v>
      </c>
      <c r="C18" s="46">
        <f t="shared" si="2"/>
        <v>21000</v>
      </c>
      <c r="D18" s="127"/>
      <c r="E18" s="127">
        <v>21000</v>
      </c>
      <c r="F18" s="127"/>
    </row>
    <row r="19" spans="1:6">
      <c r="A19" s="66"/>
      <c r="B19" s="4" t="s">
        <v>6</v>
      </c>
      <c r="C19" s="46"/>
      <c r="D19" s="127"/>
      <c r="E19" s="127"/>
      <c r="F19" s="127"/>
    </row>
    <row r="20" spans="1:6">
      <c r="A20" s="68" t="s">
        <v>80</v>
      </c>
      <c r="B20" s="4" t="s">
        <v>3</v>
      </c>
      <c r="C20" s="46">
        <f t="shared" si="2"/>
        <v>2890100</v>
      </c>
      <c r="D20" s="127">
        <v>2890100</v>
      </c>
      <c r="E20" s="127"/>
      <c r="F20" s="127"/>
    </row>
    <row r="21" spans="1:6">
      <c r="A21" s="47"/>
      <c r="B21" s="4" t="s">
        <v>6</v>
      </c>
      <c r="C21" s="46"/>
      <c r="D21" s="127"/>
      <c r="E21" s="127"/>
      <c r="F21" s="127"/>
    </row>
    <row r="22" spans="1:6">
      <c r="A22" s="42" t="s">
        <v>217</v>
      </c>
      <c r="B22" s="48"/>
      <c r="C22" s="46"/>
      <c r="D22" s="124"/>
      <c r="E22" s="34"/>
      <c r="F22" s="34"/>
    </row>
    <row r="23" spans="1:6">
      <c r="A23" s="151" t="s">
        <v>39</v>
      </c>
      <c r="B23" s="4" t="s">
        <v>3</v>
      </c>
      <c r="C23" s="46">
        <f t="shared" si="2"/>
        <v>54200</v>
      </c>
      <c r="D23" s="125"/>
      <c r="E23" s="125">
        <v>54200</v>
      </c>
      <c r="F23" s="125"/>
    </row>
    <row r="24" spans="1:6">
      <c r="A24" s="66"/>
      <c r="B24" s="4" t="s">
        <v>6</v>
      </c>
      <c r="C24" s="46"/>
      <c r="D24" s="125"/>
      <c r="E24" s="125"/>
      <c r="F24" s="125"/>
    </row>
    <row r="25" spans="1:6">
      <c r="A25" s="68" t="s">
        <v>78</v>
      </c>
      <c r="B25" s="4" t="s">
        <v>3</v>
      </c>
      <c r="C25" s="46">
        <f t="shared" si="2"/>
        <v>12600</v>
      </c>
      <c r="D25" s="125"/>
      <c r="E25" s="125">
        <v>12600</v>
      </c>
      <c r="F25" s="125"/>
    </row>
    <row r="26" spans="1:6">
      <c r="A26" s="66"/>
      <c r="B26" s="4" t="s">
        <v>6</v>
      </c>
      <c r="C26" s="46"/>
      <c r="D26" s="125"/>
      <c r="E26" s="125"/>
      <c r="F26" s="125"/>
    </row>
    <row r="27" spans="1:6">
      <c r="A27" s="67" t="s">
        <v>81</v>
      </c>
      <c r="B27" s="4" t="s">
        <v>3</v>
      </c>
      <c r="C27" s="46">
        <f t="shared" si="2"/>
        <v>880800</v>
      </c>
      <c r="D27" s="125">
        <v>440400</v>
      </c>
      <c r="E27" s="125">
        <v>440400</v>
      </c>
      <c r="F27" s="125"/>
    </row>
    <row r="28" spans="1:6">
      <c r="A28" s="66"/>
      <c r="B28" s="4" t="s">
        <v>6</v>
      </c>
      <c r="C28" s="46"/>
      <c r="D28" s="125"/>
      <c r="E28" s="125"/>
      <c r="F28" s="125"/>
    </row>
    <row r="29" spans="1:6">
      <c r="A29" s="67" t="s">
        <v>42</v>
      </c>
      <c r="B29" s="4" t="s">
        <v>3</v>
      </c>
      <c r="C29" s="46">
        <f t="shared" si="2"/>
        <v>26400</v>
      </c>
      <c r="D29" s="127">
        <v>26400</v>
      </c>
      <c r="E29" s="127"/>
      <c r="F29" s="127"/>
    </row>
    <row r="30" spans="1:6">
      <c r="A30" s="66"/>
      <c r="B30" s="4" t="s">
        <v>6</v>
      </c>
      <c r="C30" s="46"/>
      <c r="D30" s="125"/>
      <c r="E30" s="125"/>
      <c r="F30" s="125"/>
    </row>
    <row r="31" spans="1:6">
      <c r="A31" s="68" t="s">
        <v>71</v>
      </c>
      <c r="B31" s="4" t="s">
        <v>3</v>
      </c>
      <c r="C31" s="46">
        <f t="shared" si="2"/>
        <v>18100</v>
      </c>
      <c r="D31" s="125"/>
      <c r="E31" s="125">
        <v>18100</v>
      </c>
      <c r="F31" s="125"/>
    </row>
    <row r="32" spans="1:6">
      <c r="A32" s="66"/>
      <c r="B32" s="4" t="s">
        <v>6</v>
      </c>
      <c r="C32" s="46"/>
      <c r="D32" s="125"/>
      <c r="E32" s="125"/>
      <c r="F32" s="125"/>
    </row>
    <row r="33" spans="1:6">
      <c r="A33" s="68" t="s">
        <v>72</v>
      </c>
      <c r="B33" s="4" t="s">
        <v>3</v>
      </c>
      <c r="C33" s="46">
        <f t="shared" si="2"/>
        <v>41800</v>
      </c>
      <c r="D33" s="125">
        <v>41800</v>
      </c>
      <c r="E33" s="125"/>
      <c r="F33" s="125"/>
    </row>
    <row r="34" spans="1:6">
      <c r="A34" s="67"/>
      <c r="B34" s="4" t="s">
        <v>6</v>
      </c>
      <c r="C34" s="4"/>
      <c r="D34" s="125"/>
      <c r="E34" s="125"/>
      <c r="F34" s="125"/>
    </row>
    <row r="35" spans="1:6">
      <c r="A35" s="235" t="s">
        <v>7</v>
      </c>
      <c r="B35" s="5" t="s">
        <v>3</v>
      </c>
      <c r="C35" s="98">
        <f>+C9</f>
        <v>4700200</v>
      </c>
      <c r="D35" s="98">
        <f>+D9</f>
        <v>3587700</v>
      </c>
      <c r="E35" s="98">
        <f t="shared" ref="E35:F35" si="3">+E9</f>
        <v>939400</v>
      </c>
      <c r="F35" s="98">
        <f t="shared" si="3"/>
        <v>173100</v>
      </c>
    </row>
    <row r="36" spans="1:6">
      <c r="A36" s="236"/>
      <c r="B36" s="5" t="s">
        <v>6</v>
      </c>
      <c r="C36" s="5"/>
      <c r="D36" s="17"/>
      <c r="E36" s="17"/>
      <c r="F36" s="17"/>
    </row>
    <row r="37" spans="1:6" ht="19.5" customHeight="1">
      <c r="A37" s="18"/>
      <c r="B37" s="18"/>
      <c r="C37" s="18"/>
      <c r="D37" s="2"/>
    </row>
    <row r="38" spans="1:6" ht="28.5" customHeight="1">
      <c r="A38" s="10" t="s">
        <v>8</v>
      </c>
      <c r="B38" s="18"/>
      <c r="C38" s="18"/>
      <c r="D38" s="2"/>
    </row>
  </sheetData>
  <mergeCells count="7">
    <mergeCell ref="A35:A36"/>
    <mergeCell ref="A1:F1"/>
    <mergeCell ref="A5:A6"/>
    <mergeCell ref="D5:D6"/>
    <mergeCell ref="E5:E6"/>
    <mergeCell ref="F5:F6"/>
    <mergeCell ref="C5:C6"/>
  </mergeCells>
  <pageMargins left="0.47" right="0.15748031496062992" top="0.59055118110236227" bottom="0.47244094488188981" header="0.31496062992125984" footer="0.11811023622047245"/>
  <pageSetup paperSize="9" scale="65" orientation="landscape" r:id="rId1"/>
  <headerFooter>
    <oddHeader xml:space="preserve">&amp;R&amp;"TH SarabunPSK,ธรรมดา"&amp;16แบบ สงม. 2   
 (สำนักงานเขต) &amp;"-,ธรรมดา"&amp;11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B8C22-E3AE-4609-AA9D-937A78B8B4A3}">
  <sheetPr>
    <tabColor rgb="FFFF7C80"/>
  </sheetPr>
  <dimension ref="A1:F36"/>
  <sheetViews>
    <sheetView zoomScaleNormal="100" workbookViewId="0">
      <selection activeCell="D18" sqref="D18"/>
    </sheetView>
  </sheetViews>
  <sheetFormatPr defaultColWidth="8.85546875" defaultRowHeight="21"/>
  <cols>
    <col min="1" max="1" width="47.140625" style="128" customWidth="1"/>
    <col min="2" max="2" width="8.140625" style="128" customWidth="1"/>
    <col min="3" max="3" width="18.42578125" style="128" customWidth="1"/>
    <col min="4" max="4" width="45.140625" style="139" customWidth="1"/>
    <col min="5" max="6" width="41.7109375" style="128" customWidth="1"/>
    <col min="7" max="13" width="39.42578125" style="128" customWidth="1"/>
    <col min="14" max="16384" width="8.85546875" style="128"/>
  </cols>
  <sheetData>
    <row r="1" spans="1:6" s="129" customFormat="1">
      <c r="A1" s="244" t="s">
        <v>23</v>
      </c>
      <c r="B1" s="244"/>
      <c r="C1" s="244"/>
      <c r="D1" s="244"/>
      <c r="E1" s="244"/>
      <c r="F1" s="244"/>
    </row>
    <row r="2" spans="1:6" s="129" customFormat="1" ht="17.25" customHeight="1">
      <c r="A2" s="70" t="s">
        <v>24</v>
      </c>
      <c r="B2" s="71"/>
      <c r="C2" s="71"/>
      <c r="D2" s="130"/>
    </row>
    <row r="3" spans="1:6" s="129" customFormat="1" ht="18.75" customHeight="1">
      <c r="A3" s="72" t="s">
        <v>83</v>
      </c>
      <c r="B3" s="73"/>
      <c r="C3" s="73"/>
      <c r="D3" s="131"/>
      <c r="F3" s="131" t="s">
        <v>0</v>
      </c>
    </row>
    <row r="4" spans="1:6" s="129" customFormat="1" ht="9.75" customHeight="1">
      <c r="A4" s="72"/>
      <c r="B4" s="73"/>
      <c r="C4" s="73"/>
      <c r="D4" s="131"/>
    </row>
    <row r="5" spans="1:6" s="129" customFormat="1" ht="26.65" customHeight="1">
      <c r="A5" s="245" t="s">
        <v>4</v>
      </c>
      <c r="B5" s="74" t="s">
        <v>5</v>
      </c>
      <c r="C5" s="245" t="s">
        <v>2</v>
      </c>
      <c r="D5" s="247" t="s">
        <v>148</v>
      </c>
      <c r="E5" s="231" t="s">
        <v>139</v>
      </c>
      <c r="F5" s="231" t="s">
        <v>140</v>
      </c>
    </row>
    <row r="6" spans="1:6" s="129" customFormat="1" ht="26.65" customHeight="1">
      <c r="A6" s="246"/>
      <c r="B6" s="75" t="s">
        <v>6</v>
      </c>
      <c r="C6" s="246"/>
      <c r="D6" s="248"/>
      <c r="E6" s="232"/>
      <c r="F6" s="232"/>
    </row>
    <row r="7" spans="1:6">
      <c r="A7" s="13" t="s">
        <v>84</v>
      </c>
      <c r="B7" s="76" t="s">
        <v>3</v>
      </c>
      <c r="C7" s="64">
        <f>+C31</f>
        <v>5800200</v>
      </c>
      <c r="D7" s="142">
        <f>+D9</f>
        <v>2028900</v>
      </c>
      <c r="E7" s="142">
        <f t="shared" ref="E7:F7" si="0">+E9</f>
        <v>1896700</v>
      </c>
      <c r="F7" s="142">
        <f t="shared" si="0"/>
        <v>1874600</v>
      </c>
    </row>
    <row r="8" spans="1:6">
      <c r="A8" s="77"/>
      <c r="B8" s="78" t="s">
        <v>6</v>
      </c>
      <c r="C8" s="200"/>
      <c r="D8" s="132"/>
      <c r="E8" s="132"/>
      <c r="F8" s="132"/>
    </row>
    <row r="9" spans="1:6" s="129" customFormat="1">
      <c r="A9" s="81" t="s">
        <v>228</v>
      </c>
      <c r="B9" s="79" t="s">
        <v>3</v>
      </c>
      <c r="C9" s="142">
        <f>SUM(C13:C30)</f>
        <v>5800200</v>
      </c>
      <c r="D9" s="133">
        <f>SUM(D13:D29)</f>
        <v>2028900</v>
      </c>
      <c r="E9" s="133">
        <f t="shared" ref="E9:F9" si="1">SUM(E13:E29)</f>
        <v>1896700</v>
      </c>
      <c r="F9" s="133">
        <f t="shared" si="1"/>
        <v>1874600</v>
      </c>
    </row>
    <row r="10" spans="1:6" s="129" customFormat="1">
      <c r="A10" s="82"/>
      <c r="B10" s="79" t="s">
        <v>6</v>
      </c>
      <c r="C10" s="79"/>
      <c r="D10" s="133"/>
      <c r="E10" s="133"/>
      <c r="F10" s="133"/>
    </row>
    <row r="11" spans="1:6" s="129" customFormat="1">
      <c r="A11" s="83" t="s">
        <v>35</v>
      </c>
      <c r="B11" s="80"/>
      <c r="C11" s="80"/>
      <c r="D11" s="134"/>
      <c r="E11" s="134"/>
      <c r="F11" s="134"/>
    </row>
    <row r="12" spans="1:6" s="129" customFormat="1" ht="18.75" customHeight="1">
      <c r="A12" s="42" t="s">
        <v>215</v>
      </c>
      <c r="B12" s="80"/>
      <c r="C12" s="80"/>
      <c r="D12" s="134"/>
      <c r="E12" s="134"/>
      <c r="F12" s="134"/>
    </row>
    <row r="13" spans="1:6">
      <c r="A13" s="161" t="s">
        <v>36</v>
      </c>
      <c r="B13" s="84" t="s">
        <v>3</v>
      </c>
      <c r="C13" s="199">
        <f>SUM(D13:F13)</f>
        <v>5441100</v>
      </c>
      <c r="D13" s="125">
        <v>1813700</v>
      </c>
      <c r="E13" s="125">
        <v>1813700</v>
      </c>
      <c r="F13" s="135">
        <v>1813700</v>
      </c>
    </row>
    <row r="14" spans="1:6">
      <c r="A14" s="47"/>
      <c r="B14" s="80" t="s">
        <v>6</v>
      </c>
      <c r="C14" s="80"/>
      <c r="D14" s="34"/>
      <c r="E14" s="34"/>
      <c r="F14" s="136"/>
    </row>
    <row r="15" spans="1:6">
      <c r="A15" s="42" t="s">
        <v>214</v>
      </c>
      <c r="B15" s="80"/>
      <c r="C15" s="80"/>
      <c r="D15" s="34"/>
      <c r="E15" s="34"/>
      <c r="F15" s="136"/>
    </row>
    <row r="16" spans="1:6">
      <c r="A16" s="161" t="s">
        <v>37</v>
      </c>
      <c r="B16" s="84" t="s">
        <v>3</v>
      </c>
      <c r="C16" s="199">
        <f>SUM(D16:F16)</f>
        <v>90300</v>
      </c>
      <c r="D16" s="125">
        <f>[1]ทด!$B$6+[1]ทด!$C$6+[1]ทด!$D$6+[1]ทด!$E$6</f>
        <v>30000</v>
      </c>
      <c r="E16" s="125">
        <f>[1]ทด!$B$6+[1]ทด!$C$6+[1]ทด!$D$6+[1]ทด!$E$6</f>
        <v>30000</v>
      </c>
      <c r="F16" s="135">
        <v>30300</v>
      </c>
    </row>
    <row r="17" spans="1:6">
      <c r="A17" s="47"/>
      <c r="B17" s="85" t="s">
        <v>6</v>
      </c>
      <c r="C17" s="85"/>
      <c r="D17" s="124"/>
      <c r="E17" s="124"/>
      <c r="F17" s="137"/>
    </row>
    <row r="18" spans="1:6">
      <c r="A18" s="161" t="s">
        <v>38</v>
      </c>
      <c r="B18" s="84" t="s">
        <v>3</v>
      </c>
      <c r="C18" s="199">
        <f>SUM(D18:F18)</f>
        <v>20000</v>
      </c>
      <c r="D18" s="125">
        <f>[1]ทด!$B$7+[1]ทด!$C$7+[1]ทด!$D$7+[1]ทด!$E$7</f>
        <v>10000</v>
      </c>
      <c r="E18" s="125">
        <v>5000</v>
      </c>
      <c r="F18" s="135">
        <v>5000</v>
      </c>
    </row>
    <row r="19" spans="1:6">
      <c r="A19" s="47"/>
      <c r="B19" s="85" t="s">
        <v>6</v>
      </c>
      <c r="C19" s="85"/>
      <c r="D19" s="124"/>
      <c r="E19" s="124"/>
      <c r="F19" s="137"/>
    </row>
    <row r="20" spans="1:6">
      <c r="A20" s="42" t="s">
        <v>217</v>
      </c>
      <c r="B20" s="80"/>
      <c r="C20" s="80"/>
      <c r="D20" s="34"/>
      <c r="E20" s="34"/>
      <c r="F20" s="136"/>
    </row>
    <row r="21" spans="1:6">
      <c r="A21" s="162" t="s">
        <v>39</v>
      </c>
      <c r="B21" s="84" t="s">
        <v>3</v>
      </c>
      <c r="C21" s="199">
        <f>SUM(D21:F21)</f>
        <v>18000</v>
      </c>
      <c r="D21" s="125"/>
      <c r="E21" s="125">
        <v>18000</v>
      </c>
      <c r="F21" s="135">
        <f>[1]ทด!$B$11+[1]ทด!$C$11+[1]ทด!$D$11+[1]ทด!$E$11</f>
        <v>0</v>
      </c>
    </row>
    <row r="22" spans="1:6">
      <c r="A22" s="160"/>
      <c r="B22" s="84" t="s">
        <v>6</v>
      </c>
      <c r="C22" s="84"/>
      <c r="D22" s="125"/>
      <c r="E22" s="125"/>
      <c r="F22" s="135"/>
    </row>
    <row r="23" spans="1:6">
      <c r="A23" s="162" t="s">
        <v>40</v>
      </c>
      <c r="B23" s="84" t="s">
        <v>3</v>
      </c>
      <c r="C23" s="199">
        <f>SUM(D23:F23)</f>
        <v>4800</v>
      </c>
      <c r="D23" s="125"/>
      <c r="E23" s="125">
        <v>4800</v>
      </c>
      <c r="F23" s="135">
        <f>[1]ทด!$B$11+[1]ทด!$C$11+[1]ทด!$D$11+[1]ทด!$E$11</f>
        <v>0</v>
      </c>
    </row>
    <row r="24" spans="1:6">
      <c r="A24" s="160"/>
      <c r="B24" s="84" t="s">
        <v>6</v>
      </c>
      <c r="C24" s="84"/>
      <c r="D24" s="125"/>
      <c r="E24" s="125"/>
      <c r="F24" s="135"/>
    </row>
    <row r="25" spans="1:6">
      <c r="A25" s="162" t="s">
        <v>41</v>
      </c>
      <c r="B25" s="84" t="s">
        <v>3</v>
      </c>
      <c r="C25" s="199">
        <f>SUM(D25:F25)</f>
        <v>76000</v>
      </c>
      <c r="D25" s="125">
        <f>[1]ทด!$B$13+[1]ทด!$C$13+[1]ทด!$D$13+[1]ทด!$E$13</f>
        <v>25200</v>
      </c>
      <c r="E25" s="125">
        <f>[1]ทด!$B$13+[1]ทด!$C$13+[1]ทด!$D$13+[1]ทด!$E$13</f>
        <v>25200</v>
      </c>
      <c r="F25" s="135">
        <v>25600</v>
      </c>
    </row>
    <row r="26" spans="1:6">
      <c r="A26" s="160"/>
      <c r="B26" s="84" t="s">
        <v>6</v>
      </c>
      <c r="C26" s="84"/>
      <c r="D26" s="125"/>
      <c r="E26" s="125"/>
      <c r="F26" s="135"/>
    </row>
    <row r="27" spans="1:6">
      <c r="A27" s="162" t="s">
        <v>42</v>
      </c>
      <c r="B27" s="84" t="s">
        <v>3</v>
      </c>
      <c r="C27" s="199">
        <f>SUM(D27:F27)</f>
        <v>11000</v>
      </c>
      <c r="D27" s="125">
        <f>[1]ทด!$B$14+[1]ทด!$C$14+[1]ทด!$D$14+[1]ทด!$E$14</f>
        <v>11000</v>
      </c>
      <c r="E27" s="125">
        <v>0</v>
      </c>
      <c r="F27" s="135">
        <v>0</v>
      </c>
    </row>
    <row r="28" spans="1:6">
      <c r="A28" s="160"/>
      <c r="B28" s="84" t="s">
        <v>6</v>
      </c>
      <c r="C28" s="84"/>
      <c r="D28" s="125"/>
      <c r="E28" s="125"/>
      <c r="F28" s="135"/>
    </row>
    <row r="29" spans="1:6">
      <c r="A29" s="162" t="s">
        <v>72</v>
      </c>
      <c r="B29" s="84" t="s">
        <v>3</v>
      </c>
      <c r="C29" s="199">
        <f>SUM(D29:F29)</f>
        <v>139000</v>
      </c>
      <c r="D29" s="125">
        <f>[1]ทด!$B$15+[1]ทด!$C$15+[1]ทด!$D$15+[1]ทด!$E$15</f>
        <v>139000</v>
      </c>
      <c r="E29" s="125">
        <v>0</v>
      </c>
      <c r="F29" s="135">
        <v>0</v>
      </c>
    </row>
    <row r="30" spans="1:6">
      <c r="A30" s="157"/>
      <c r="B30" s="84" t="s">
        <v>6</v>
      </c>
      <c r="C30" s="84"/>
      <c r="D30" s="125"/>
      <c r="E30" s="125"/>
      <c r="F30" s="135"/>
    </row>
    <row r="31" spans="1:6" s="129" customFormat="1">
      <c r="A31" s="249" t="s">
        <v>7</v>
      </c>
      <c r="B31" s="86" t="s">
        <v>3</v>
      </c>
      <c r="C31" s="201">
        <f>+C9</f>
        <v>5800200</v>
      </c>
      <c r="D31" s="138">
        <f>+D7</f>
        <v>2028900</v>
      </c>
      <c r="E31" s="138">
        <f>+E7</f>
        <v>1896700</v>
      </c>
      <c r="F31" s="138">
        <f>+F7</f>
        <v>1874600</v>
      </c>
    </row>
    <row r="32" spans="1:6" s="129" customFormat="1">
      <c r="A32" s="250"/>
      <c r="B32" s="86" t="s">
        <v>6</v>
      </c>
      <c r="C32" s="86"/>
      <c r="D32" s="138"/>
      <c r="E32" s="138"/>
      <c r="F32" s="138"/>
    </row>
    <row r="33" spans="1:1" ht="16.5" customHeight="1"/>
    <row r="34" spans="1:1" ht="16.5" customHeight="1"/>
    <row r="35" spans="1:1" ht="16.5" customHeight="1"/>
    <row r="36" spans="1:1" ht="18.75" customHeight="1">
      <c r="A36" s="10" t="s">
        <v>8</v>
      </c>
    </row>
  </sheetData>
  <mergeCells count="7">
    <mergeCell ref="A1:F1"/>
    <mergeCell ref="F5:F6"/>
    <mergeCell ref="A5:A6"/>
    <mergeCell ref="D5:D6"/>
    <mergeCell ref="A31:A32"/>
    <mergeCell ref="E5:E6"/>
    <mergeCell ref="C5:C6"/>
  </mergeCells>
  <pageMargins left="0.42" right="0.15748031496062992" top="0.42" bottom="0.19685039370078741" header="0.19685039370078741" footer="0.15748031496062992"/>
  <pageSetup paperSize="9" scale="70" orientation="landscape" r:id="rId1"/>
  <headerFooter>
    <oddHeader xml:space="preserve">&amp;R&amp;"TH SarabunPSK,ธรรมดา"&amp;16แบบ สงม. 2   
 (สำนักงานเขต) &amp;"-,ธรรมดา"&amp;11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E9902-CA18-4066-97B9-9401D747ACC8}">
  <sheetPr>
    <tabColor rgb="FFFF7C80"/>
  </sheetPr>
  <dimension ref="A1:F37"/>
  <sheetViews>
    <sheetView zoomScale="90" zoomScaleNormal="90" workbookViewId="0">
      <selection activeCell="D19" sqref="D19"/>
    </sheetView>
  </sheetViews>
  <sheetFormatPr defaultColWidth="9.140625" defaultRowHeight="21"/>
  <cols>
    <col min="1" max="1" width="46.140625" style="99" customWidth="1"/>
    <col min="2" max="2" width="8.140625" style="99" customWidth="1"/>
    <col min="3" max="3" width="18.42578125" style="99" customWidth="1"/>
    <col min="4" max="4" width="46.140625" style="96" customWidth="1"/>
    <col min="5" max="6" width="41.7109375" style="99" customWidth="1"/>
    <col min="7" max="14" width="39.42578125" style="99" customWidth="1"/>
    <col min="15" max="16384" width="9.140625" style="99"/>
  </cols>
  <sheetData>
    <row r="1" spans="1:6" s="140" customFormat="1" ht="27" customHeight="1">
      <c r="A1" s="230" t="s">
        <v>23</v>
      </c>
      <c r="B1" s="230"/>
      <c r="C1" s="230"/>
      <c r="D1" s="230"/>
      <c r="E1" s="230"/>
      <c r="F1" s="230"/>
    </row>
    <row r="2" spans="1:6" s="140" customFormat="1" ht="19.5" customHeight="1">
      <c r="A2" s="9" t="s">
        <v>24</v>
      </c>
      <c r="B2" s="87"/>
      <c r="C2" s="87"/>
      <c r="D2" s="62"/>
    </row>
    <row r="3" spans="1:6" s="140" customFormat="1">
      <c r="A3" s="10" t="s">
        <v>83</v>
      </c>
      <c r="B3" s="88"/>
      <c r="C3" s="88"/>
      <c r="F3" s="141" t="s">
        <v>0</v>
      </c>
    </row>
    <row r="4" spans="1:6" s="140" customFormat="1" ht="9.75" customHeight="1">
      <c r="A4" s="10"/>
      <c r="B4" s="88"/>
      <c r="C4" s="88"/>
      <c r="D4" s="141"/>
    </row>
    <row r="5" spans="1:6" s="140" customFormat="1" ht="26.85" customHeight="1">
      <c r="A5" s="233" t="s">
        <v>4</v>
      </c>
      <c r="B5" s="89" t="s">
        <v>5</v>
      </c>
      <c r="C5" s="233" t="s">
        <v>2</v>
      </c>
      <c r="D5" s="239" t="s">
        <v>148</v>
      </c>
      <c r="E5" s="247" t="s">
        <v>160</v>
      </c>
      <c r="F5" s="231" t="s">
        <v>140</v>
      </c>
    </row>
    <row r="6" spans="1:6" s="140" customFormat="1" ht="26.85" customHeight="1">
      <c r="A6" s="234"/>
      <c r="B6" s="90" t="s">
        <v>6</v>
      </c>
      <c r="C6" s="234"/>
      <c r="D6" s="240"/>
      <c r="E6" s="248"/>
      <c r="F6" s="232"/>
    </row>
    <row r="7" spans="1:6" s="140" customFormat="1">
      <c r="A7" s="13" t="s">
        <v>85</v>
      </c>
      <c r="B7" s="14" t="s">
        <v>3</v>
      </c>
      <c r="C7" s="64">
        <f>+C33</f>
        <v>346100</v>
      </c>
      <c r="D7" s="142">
        <f>+D33</f>
        <v>204800</v>
      </c>
      <c r="E7" s="142">
        <f t="shared" ref="E7:F7" si="0">+E33</f>
        <v>81550</v>
      </c>
      <c r="F7" s="142">
        <f t="shared" si="0"/>
        <v>59750</v>
      </c>
    </row>
    <row r="8" spans="1:6" s="140" customFormat="1">
      <c r="A8" s="15"/>
      <c r="B8" s="91" t="s">
        <v>6</v>
      </c>
      <c r="C8" s="91"/>
      <c r="D8" s="132"/>
      <c r="E8" s="132"/>
      <c r="F8" s="132"/>
    </row>
    <row r="9" spans="1:6">
      <c r="A9" s="37" t="s">
        <v>228</v>
      </c>
      <c r="B9" s="38" t="s">
        <v>3</v>
      </c>
      <c r="C9" s="142">
        <f>SUM(C13:C32)</f>
        <v>346100</v>
      </c>
      <c r="D9" s="142">
        <f>SUM(D13:D32)</f>
        <v>204800</v>
      </c>
      <c r="E9" s="142">
        <f>SUM(E13:E32)</f>
        <v>81550</v>
      </c>
      <c r="F9" s="142">
        <f>SUM(F13:F32)</f>
        <v>59750</v>
      </c>
    </row>
    <row r="10" spans="1:6">
      <c r="A10" s="92"/>
      <c r="B10" s="38" t="s">
        <v>6</v>
      </c>
      <c r="C10" s="38"/>
      <c r="D10" s="142"/>
      <c r="E10" s="142"/>
      <c r="F10" s="142"/>
    </row>
    <row r="11" spans="1:6">
      <c r="A11" s="41" t="s">
        <v>35</v>
      </c>
      <c r="B11" s="4"/>
      <c r="C11" s="4"/>
      <c r="D11" s="34"/>
      <c r="E11" s="34"/>
      <c r="F11" s="34"/>
    </row>
    <row r="12" spans="1:6">
      <c r="A12" s="42" t="s">
        <v>215</v>
      </c>
      <c r="B12" s="4"/>
      <c r="C12" s="4"/>
      <c r="D12" s="34"/>
      <c r="E12" s="34"/>
      <c r="F12" s="34"/>
    </row>
    <row r="13" spans="1:6">
      <c r="A13" s="161" t="s">
        <v>86</v>
      </c>
      <c r="B13" s="94" t="s">
        <v>3</v>
      </c>
      <c r="C13" s="198">
        <f>SUM(D13:F13)</f>
        <v>11600</v>
      </c>
      <c r="D13" s="125">
        <v>11600</v>
      </c>
      <c r="E13" s="125"/>
      <c r="F13" s="125"/>
    </row>
    <row r="14" spans="1:6">
      <c r="A14" s="47"/>
      <c r="B14" s="4" t="s">
        <v>6</v>
      </c>
      <c r="C14" s="4"/>
      <c r="D14" s="143"/>
      <c r="E14" s="143"/>
      <c r="F14" s="143"/>
    </row>
    <row r="15" spans="1:6">
      <c r="A15" s="42" t="s">
        <v>214</v>
      </c>
      <c r="B15" s="4"/>
      <c r="C15" s="4"/>
      <c r="D15" s="34"/>
      <c r="E15" s="34"/>
      <c r="F15" s="34"/>
    </row>
    <row r="16" spans="1:6">
      <c r="A16" s="161" t="s">
        <v>37</v>
      </c>
      <c r="B16" s="94" t="s">
        <v>3</v>
      </c>
      <c r="C16" s="198">
        <f>SUM(D16:F16)</f>
        <v>90300</v>
      </c>
      <c r="D16" s="125">
        <f>[1]ทด!$B$6+[1]ทด!$C$6+[1]ทด!$D$6+[1]ทด!$E$6</f>
        <v>30000</v>
      </c>
      <c r="E16" s="125">
        <f>[1]ทด!$B$6+[1]ทด!$C$6+[1]ทด!$D$6+[1]ทด!$E$6</f>
        <v>30000</v>
      </c>
      <c r="F16" s="125">
        <v>30300</v>
      </c>
    </row>
    <row r="17" spans="1:6" ht="28.5" customHeight="1">
      <c r="A17" s="157"/>
      <c r="B17" s="94" t="s">
        <v>6</v>
      </c>
      <c r="C17" s="94"/>
      <c r="D17" s="143"/>
      <c r="E17" s="143"/>
      <c r="F17" s="143"/>
    </row>
    <row r="18" spans="1:6">
      <c r="A18" s="161" t="s">
        <v>87</v>
      </c>
      <c r="B18" s="94" t="s">
        <v>3</v>
      </c>
      <c r="C18" s="198">
        <f>SUM(D18:F18)</f>
        <v>700</v>
      </c>
      <c r="D18" s="125">
        <v>700</v>
      </c>
      <c r="E18" s="125"/>
      <c r="F18" s="125"/>
    </row>
    <row r="19" spans="1:6">
      <c r="A19" s="157"/>
      <c r="B19" s="94" t="s">
        <v>6</v>
      </c>
      <c r="C19" s="94"/>
      <c r="D19" s="143"/>
      <c r="E19" s="143"/>
      <c r="F19" s="147"/>
    </row>
    <row r="20" spans="1:6">
      <c r="A20" s="163" t="s">
        <v>38</v>
      </c>
      <c r="B20" s="94" t="s">
        <v>3</v>
      </c>
      <c r="C20" s="198">
        <f>SUM(D20:F20)</f>
        <v>11000</v>
      </c>
      <c r="D20" s="125">
        <v>5500</v>
      </c>
      <c r="E20" s="125">
        <v>2750</v>
      </c>
      <c r="F20" s="125">
        <v>2750</v>
      </c>
    </row>
    <row r="21" spans="1:6">
      <c r="A21" s="157"/>
      <c r="B21" s="94" t="s">
        <v>6</v>
      </c>
      <c r="C21" s="94"/>
      <c r="D21" s="143"/>
      <c r="E21" s="143"/>
      <c r="F21" s="143"/>
    </row>
    <row r="22" spans="1:6">
      <c r="A22" s="42" t="s">
        <v>217</v>
      </c>
      <c r="B22" s="4"/>
      <c r="C22" s="4"/>
      <c r="D22" s="125"/>
      <c r="E22" s="125"/>
      <c r="F22" s="125"/>
    </row>
    <row r="23" spans="1:6">
      <c r="A23" s="161" t="s">
        <v>39</v>
      </c>
      <c r="B23" s="94" t="s">
        <v>3</v>
      </c>
      <c r="C23" s="198">
        <f>SUM(D23:F23)</f>
        <v>18000</v>
      </c>
      <c r="D23" s="125"/>
      <c r="E23" s="125">
        <v>18000</v>
      </c>
      <c r="F23" s="125"/>
    </row>
    <row r="24" spans="1:6">
      <c r="A24" s="157"/>
      <c r="B24" s="94" t="s">
        <v>6</v>
      </c>
      <c r="C24" s="94"/>
      <c r="D24" s="125"/>
      <c r="E24" s="125"/>
      <c r="F24" s="125"/>
    </row>
    <row r="25" spans="1:6">
      <c r="A25" s="161" t="s">
        <v>40</v>
      </c>
      <c r="B25" s="94" t="s">
        <v>3</v>
      </c>
      <c r="C25" s="198">
        <f>SUM(D25:F25)</f>
        <v>4800</v>
      </c>
      <c r="D25" s="125"/>
      <c r="E25" s="125">
        <v>4800</v>
      </c>
      <c r="F25" s="125"/>
    </row>
    <row r="26" spans="1:6">
      <c r="A26" s="157"/>
      <c r="B26" s="94" t="s">
        <v>6</v>
      </c>
      <c r="C26" s="94"/>
      <c r="D26" s="125"/>
      <c r="E26" s="125"/>
      <c r="F26" s="125"/>
    </row>
    <row r="27" spans="1:6">
      <c r="A27" s="161" t="s">
        <v>41</v>
      </c>
      <c r="B27" s="94" t="s">
        <v>3</v>
      </c>
      <c r="C27" s="198">
        <f>SUM(D27:F27)</f>
        <v>78700</v>
      </c>
      <c r="D27" s="125">
        <v>26000</v>
      </c>
      <c r="E27" s="125">
        <v>26000</v>
      </c>
      <c r="F27" s="125">
        <v>26700</v>
      </c>
    </row>
    <row r="28" spans="1:6">
      <c r="A28" s="157"/>
      <c r="B28" s="94" t="s">
        <v>6</v>
      </c>
      <c r="C28" s="94"/>
      <c r="D28" s="143"/>
      <c r="E28" s="143"/>
      <c r="F28" s="143"/>
    </row>
    <row r="29" spans="1:6">
      <c r="A29" s="161" t="s">
        <v>42</v>
      </c>
      <c r="B29" s="94" t="s">
        <v>3</v>
      </c>
      <c r="C29" s="198">
        <f>SUM(D29:F29)</f>
        <v>6600</v>
      </c>
      <c r="D29" s="125">
        <v>6600</v>
      </c>
      <c r="E29" s="125"/>
      <c r="F29" s="125"/>
    </row>
    <row r="30" spans="1:6">
      <c r="A30" s="157"/>
      <c r="B30" s="94" t="s">
        <v>6</v>
      </c>
      <c r="C30" s="94"/>
      <c r="D30" s="125"/>
      <c r="E30" s="125"/>
      <c r="F30" s="125"/>
    </row>
    <row r="31" spans="1:6">
      <c r="A31" s="161" t="s">
        <v>72</v>
      </c>
      <c r="B31" s="94" t="s">
        <v>3</v>
      </c>
      <c r="C31" s="198">
        <f>SUM(D31:F31)</f>
        <v>124400</v>
      </c>
      <c r="D31" s="125">
        <v>124400</v>
      </c>
      <c r="E31" s="125"/>
      <c r="F31" s="125"/>
    </row>
    <row r="32" spans="1:6">
      <c r="A32" s="157"/>
      <c r="B32" s="94" t="s">
        <v>6</v>
      </c>
      <c r="C32" s="94"/>
      <c r="D32" s="125"/>
      <c r="E32" s="125"/>
      <c r="F32" s="125"/>
    </row>
    <row r="33" spans="1:6" s="140" customFormat="1">
      <c r="A33" s="235" t="s">
        <v>7</v>
      </c>
      <c r="B33" s="17" t="s">
        <v>3</v>
      </c>
      <c r="C33" s="190">
        <f>+C9</f>
        <v>346100</v>
      </c>
      <c r="D33" s="95">
        <f>+D9</f>
        <v>204800</v>
      </c>
      <c r="E33" s="95">
        <f t="shared" ref="E33:F33" si="1">+E9</f>
        <v>81550</v>
      </c>
      <c r="F33" s="95">
        <f t="shared" si="1"/>
        <v>59750</v>
      </c>
    </row>
    <row r="34" spans="1:6" s="140" customFormat="1">
      <c r="A34" s="236"/>
      <c r="B34" s="17" t="s">
        <v>6</v>
      </c>
      <c r="C34" s="17"/>
      <c r="D34" s="144"/>
      <c r="E34" s="145"/>
      <c r="F34" s="145"/>
    </row>
    <row r="35" spans="1:6" s="140" customFormat="1" ht="12.75" customHeight="1">
      <c r="B35" s="99"/>
      <c r="C35" s="99"/>
      <c r="D35" s="146"/>
    </row>
    <row r="36" spans="1:6" s="140" customFormat="1" ht="15.75" customHeight="1">
      <c r="B36" s="99"/>
      <c r="C36" s="99"/>
      <c r="D36" s="146"/>
    </row>
    <row r="37" spans="1:6">
      <c r="A37" s="10" t="s">
        <v>8</v>
      </c>
    </row>
  </sheetData>
  <mergeCells count="7">
    <mergeCell ref="A1:F1"/>
    <mergeCell ref="F5:F6"/>
    <mergeCell ref="A5:A6"/>
    <mergeCell ref="D5:D6"/>
    <mergeCell ref="A33:A34"/>
    <mergeCell ref="E5:E6"/>
    <mergeCell ref="C5:C6"/>
  </mergeCells>
  <printOptions horizontalCentered="1"/>
  <pageMargins left="0.15748031496062992" right="0.15748031496062992" top="0.55000000000000004" bottom="0.21" header="0.31496062992125984" footer="0.17"/>
  <pageSetup paperSize="9" scale="70" orientation="landscape" r:id="rId1"/>
  <headerFooter>
    <oddHeader xml:space="preserve">&amp;R&amp;"TH SarabunPSK,ธรรมดา"&amp;16แบบ สงม. 2   
 (สำนักงานเขต) &amp;"-,ธรรมดา"&amp;11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1100E-9E8E-4D1C-B3A0-474BDC465EE0}">
  <sheetPr>
    <tabColor rgb="FFFF7C80"/>
  </sheetPr>
  <dimension ref="A1:F34"/>
  <sheetViews>
    <sheetView zoomScaleNormal="100" zoomScaleSheetLayoutView="90" workbookViewId="0">
      <selection activeCell="A10" sqref="A10"/>
    </sheetView>
  </sheetViews>
  <sheetFormatPr defaultRowHeight="15"/>
  <cols>
    <col min="1" max="1" width="48.5703125" customWidth="1"/>
    <col min="2" max="2" width="8.140625" customWidth="1"/>
    <col min="3" max="3" width="18.42578125" customWidth="1"/>
    <col min="4" max="4" width="45.42578125" customWidth="1"/>
    <col min="5" max="6" width="41.7109375" customWidth="1"/>
    <col min="7" max="16" width="39.42578125" customWidth="1"/>
  </cols>
  <sheetData>
    <row r="1" spans="1:6" ht="27" customHeight="1">
      <c r="A1" s="230" t="s">
        <v>23</v>
      </c>
      <c r="B1" s="230"/>
      <c r="C1" s="230"/>
      <c r="D1" s="230"/>
      <c r="E1" s="230"/>
      <c r="F1" s="230"/>
    </row>
    <row r="2" spans="1:6" ht="21">
      <c r="A2" s="9" t="s">
        <v>24</v>
      </c>
      <c r="B2" s="9"/>
      <c r="C2" s="9"/>
      <c r="D2" s="9"/>
      <c r="E2" s="9"/>
      <c r="F2" s="9"/>
    </row>
    <row r="3" spans="1:6" ht="21">
      <c r="A3" s="10" t="s">
        <v>88</v>
      </c>
      <c r="B3" s="10"/>
      <c r="C3" s="10"/>
      <c r="D3" s="3"/>
      <c r="E3" s="3"/>
      <c r="F3" s="3" t="s">
        <v>0</v>
      </c>
    </row>
    <row r="4" spans="1:6" ht="9.75" customHeight="1">
      <c r="A4" s="10"/>
      <c r="B4" s="10"/>
      <c r="C4" s="10"/>
      <c r="D4" s="3"/>
      <c r="E4" s="3"/>
      <c r="F4" s="3"/>
    </row>
    <row r="5" spans="1:6" ht="25.7" customHeight="1">
      <c r="A5" s="233" t="s">
        <v>4</v>
      </c>
      <c r="B5" s="11" t="s">
        <v>5</v>
      </c>
      <c r="C5" s="233" t="s">
        <v>2</v>
      </c>
      <c r="D5" s="239" t="s">
        <v>148</v>
      </c>
      <c r="E5" s="247" t="s">
        <v>149</v>
      </c>
      <c r="F5" s="231" t="s">
        <v>140</v>
      </c>
    </row>
    <row r="6" spans="1:6" ht="25.7" customHeight="1">
      <c r="A6" s="234"/>
      <c r="B6" s="12" t="s">
        <v>6</v>
      </c>
      <c r="C6" s="234"/>
      <c r="D6" s="240"/>
      <c r="E6" s="248"/>
      <c r="F6" s="232"/>
    </row>
    <row r="7" spans="1:6" ht="21">
      <c r="A7" s="13" t="s">
        <v>89</v>
      </c>
      <c r="B7" s="7" t="s">
        <v>3</v>
      </c>
      <c r="C7" s="97">
        <f>+C29</f>
        <v>1134000</v>
      </c>
      <c r="D7" s="97">
        <f>+D29</f>
        <v>439520</v>
      </c>
      <c r="E7" s="97">
        <f t="shared" ref="E7:F7" si="0">+E29</f>
        <v>382800</v>
      </c>
      <c r="F7" s="97">
        <f t="shared" si="0"/>
        <v>311680</v>
      </c>
    </row>
    <row r="8" spans="1:6" ht="21">
      <c r="A8" s="15"/>
      <c r="B8" s="7" t="s">
        <v>6</v>
      </c>
      <c r="C8" s="197"/>
      <c r="D8" s="97"/>
      <c r="E8" s="97"/>
      <c r="F8" s="97"/>
    </row>
    <row r="9" spans="1:6" ht="21">
      <c r="A9" s="37" t="s">
        <v>228</v>
      </c>
      <c r="B9" s="7" t="s">
        <v>3</v>
      </c>
      <c r="C9" s="192">
        <f>SUM(C13:C28)</f>
        <v>1134000</v>
      </c>
      <c r="D9" s="64">
        <f>SUM(D13:D28)</f>
        <v>439520</v>
      </c>
      <c r="E9" s="64">
        <f>SUM(E13:E28)</f>
        <v>382800</v>
      </c>
      <c r="F9" s="64">
        <f>SUM(F13:F28)</f>
        <v>311680</v>
      </c>
    </row>
    <row r="10" spans="1:6" ht="21">
      <c r="A10" s="15"/>
      <c r="B10" s="7" t="s">
        <v>6</v>
      </c>
      <c r="C10" s="7"/>
      <c r="D10" s="33"/>
      <c r="E10" s="33"/>
      <c r="F10" s="33"/>
    </row>
    <row r="11" spans="1:6" ht="21">
      <c r="A11" s="41" t="s">
        <v>35</v>
      </c>
      <c r="B11" s="4"/>
      <c r="C11" s="4"/>
      <c r="D11" s="34"/>
      <c r="E11" s="34"/>
      <c r="F11" s="34"/>
    </row>
    <row r="12" spans="1:6" ht="21">
      <c r="A12" s="42" t="s">
        <v>215</v>
      </c>
      <c r="B12" s="4"/>
      <c r="C12" s="4"/>
      <c r="D12" s="34"/>
      <c r="E12" s="34"/>
      <c r="F12" s="34"/>
    </row>
    <row r="13" spans="1:6" ht="21">
      <c r="A13" s="68" t="s">
        <v>36</v>
      </c>
      <c r="B13" s="4" t="s">
        <v>3</v>
      </c>
      <c r="C13" s="46">
        <f>SUM(D13:F13)</f>
        <v>992000</v>
      </c>
      <c r="D13" s="34">
        <v>366220</v>
      </c>
      <c r="E13" s="34">
        <v>314100</v>
      </c>
      <c r="F13" s="34">
        <v>311680</v>
      </c>
    </row>
    <row r="14" spans="1:6" ht="21">
      <c r="A14" s="66"/>
      <c r="B14" s="4" t="s">
        <v>6</v>
      </c>
      <c r="C14" s="46"/>
      <c r="D14" s="34"/>
      <c r="E14" s="34"/>
      <c r="F14" s="34"/>
    </row>
    <row r="15" spans="1:6" ht="21">
      <c r="A15" s="42" t="s">
        <v>214</v>
      </c>
      <c r="B15" s="4"/>
      <c r="C15" s="46"/>
      <c r="D15" s="65"/>
      <c r="E15" s="65"/>
      <c r="F15" s="65"/>
    </row>
    <row r="16" spans="1:6" ht="21">
      <c r="A16" s="67" t="s">
        <v>37</v>
      </c>
      <c r="B16" s="4" t="s">
        <v>3</v>
      </c>
      <c r="C16" s="46">
        <f>SUM(D16:F16)</f>
        <v>20900</v>
      </c>
      <c r="D16" s="65"/>
      <c r="E16" s="65">
        <v>20900</v>
      </c>
      <c r="F16" s="65"/>
    </row>
    <row r="17" spans="1:6" ht="21">
      <c r="A17" s="66"/>
      <c r="B17" s="4" t="s">
        <v>6</v>
      </c>
      <c r="C17" s="46"/>
      <c r="D17" s="34"/>
      <c r="E17" s="34"/>
      <c r="F17" s="34"/>
    </row>
    <row r="18" spans="1:6" ht="21">
      <c r="A18" s="67" t="s">
        <v>38</v>
      </c>
      <c r="B18" s="4" t="s">
        <v>3</v>
      </c>
      <c r="C18" s="46">
        <f t="shared" ref="C18:C27" si="1">SUM(D18:F18)</f>
        <v>22800</v>
      </c>
      <c r="D18" s="34"/>
      <c r="E18" s="34">
        <v>22800</v>
      </c>
      <c r="F18" s="34"/>
    </row>
    <row r="19" spans="1:6" ht="21">
      <c r="A19" s="66"/>
      <c r="B19" s="4" t="s">
        <v>6</v>
      </c>
      <c r="C19" s="46"/>
      <c r="D19" s="34"/>
      <c r="E19" s="34"/>
      <c r="F19" s="34"/>
    </row>
    <row r="20" spans="1:6" ht="21">
      <c r="A20" s="42" t="s">
        <v>217</v>
      </c>
      <c r="B20" s="4"/>
      <c r="C20" s="46"/>
      <c r="D20" s="34"/>
      <c r="E20" s="34"/>
      <c r="F20" s="34"/>
    </row>
    <row r="21" spans="1:6" ht="21">
      <c r="A21" s="67" t="s">
        <v>39</v>
      </c>
      <c r="B21" s="4" t="s">
        <v>3</v>
      </c>
      <c r="C21" s="46">
        <f t="shared" si="1"/>
        <v>53000</v>
      </c>
      <c r="D21" s="34">
        <v>53000</v>
      </c>
      <c r="E21" s="34"/>
      <c r="F21" s="34"/>
    </row>
    <row r="22" spans="1:6" ht="21">
      <c r="A22" s="66"/>
      <c r="B22" s="4" t="s">
        <v>6</v>
      </c>
      <c r="C22" s="46"/>
      <c r="D22" s="34"/>
      <c r="E22" s="34"/>
      <c r="F22" s="34"/>
    </row>
    <row r="23" spans="1:6" ht="21">
      <c r="A23" s="67" t="s">
        <v>40</v>
      </c>
      <c r="B23" s="4" t="s">
        <v>3</v>
      </c>
      <c r="C23" s="46">
        <f t="shared" si="1"/>
        <v>25000</v>
      </c>
      <c r="D23" s="34"/>
      <c r="E23" s="34">
        <v>25000</v>
      </c>
      <c r="F23" s="34"/>
    </row>
    <row r="24" spans="1:6" ht="21">
      <c r="A24" s="66"/>
      <c r="B24" s="4" t="s">
        <v>6</v>
      </c>
      <c r="C24" s="46"/>
      <c r="D24" s="34"/>
      <c r="E24" s="34"/>
      <c r="F24" s="34"/>
    </row>
    <row r="25" spans="1:6" ht="21">
      <c r="A25" s="67" t="s">
        <v>42</v>
      </c>
      <c r="B25" s="4" t="s">
        <v>3</v>
      </c>
      <c r="C25" s="46">
        <f t="shared" si="1"/>
        <v>15400</v>
      </c>
      <c r="D25" s="34">
        <v>15400</v>
      </c>
      <c r="E25" s="34"/>
      <c r="F25" s="34"/>
    </row>
    <row r="26" spans="1:6" ht="21">
      <c r="A26" s="67"/>
      <c r="B26" s="4" t="s">
        <v>6</v>
      </c>
      <c r="C26" s="46"/>
      <c r="D26" s="34"/>
      <c r="E26" s="34"/>
      <c r="F26" s="34"/>
    </row>
    <row r="27" spans="1:6" ht="21">
      <c r="A27" s="68" t="s">
        <v>71</v>
      </c>
      <c r="B27" s="4" t="s">
        <v>3</v>
      </c>
      <c r="C27" s="46">
        <f t="shared" si="1"/>
        <v>4900</v>
      </c>
      <c r="D27" s="34">
        <v>4900</v>
      </c>
      <c r="E27" s="34"/>
      <c r="F27" s="34"/>
    </row>
    <row r="28" spans="1:6" ht="21">
      <c r="A28" s="47"/>
      <c r="B28" s="4" t="s">
        <v>6</v>
      </c>
      <c r="C28" s="4"/>
      <c r="D28" s="34"/>
      <c r="E28" s="34"/>
      <c r="F28" s="34"/>
    </row>
    <row r="29" spans="1:6" ht="21">
      <c r="A29" s="235" t="s">
        <v>7</v>
      </c>
      <c r="B29" s="5" t="s">
        <v>3</v>
      </c>
      <c r="C29" s="98">
        <f>+C9</f>
        <v>1134000</v>
      </c>
      <c r="D29" s="98">
        <f>+D9</f>
        <v>439520</v>
      </c>
      <c r="E29" s="98">
        <f t="shared" ref="E29:F29" si="2">+E9</f>
        <v>382800</v>
      </c>
      <c r="F29" s="98">
        <f t="shared" si="2"/>
        <v>311680</v>
      </c>
    </row>
    <row r="30" spans="1:6" ht="21">
      <c r="A30" s="236"/>
      <c r="B30" s="5" t="s">
        <v>6</v>
      </c>
      <c r="C30" s="5"/>
      <c r="D30" s="35"/>
      <c r="E30" s="35"/>
      <c r="F30" s="35"/>
    </row>
    <row r="31" spans="1:6" ht="19.5" customHeight="1">
      <c r="A31" s="18"/>
      <c r="B31" s="18"/>
      <c r="C31" s="18"/>
      <c r="D31" s="2"/>
      <c r="E31" s="2"/>
      <c r="F31" s="2"/>
    </row>
    <row r="32" spans="1:6" ht="19.5" customHeight="1">
      <c r="A32" s="18"/>
      <c r="B32" s="18"/>
      <c r="C32" s="18"/>
      <c r="D32" s="2"/>
      <c r="E32" s="2"/>
      <c r="F32" s="2"/>
    </row>
    <row r="33" spans="1:6" ht="19.5" customHeight="1">
      <c r="A33" s="18"/>
      <c r="B33" s="18"/>
      <c r="C33" s="18"/>
      <c r="D33" s="2"/>
      <c r="E33" s="2"/>
      <c r="F33" s="2"/>
    </row>
    <row r="34" spans="1:6" ht="28.5" customHeight="1">
      <c r="A34" s="10" t="s">
        <v>8</v>
      </c>
      <c r="B34" s="18"/>
      <c r="C34" s="18"/>
      <c r="D34" s="2"/>
      <c r="E34" s="2"/>
      <c r="F34" s="2"/>
    </row>
  </sheetData>
  <mergeCells count="7">
    <mergeCell ref="A1:F1"/>
    <mergeCell ref="A5:A6"/>
    <mergeCell ref="A29:A30"/>
    <mergeCell ref="D5:D6"/>
    <mergeCell ref="E5:E6"/>
    <mergeCell ref="F5:F6"/>
    <mergeCell ref="C5:C6"/>
  </mergeCells>
  <pageMargins left="0.62" right="0.15748031496062992" top="0.55118110236220474" bottom="0.39370078740157483" header="0.31496062992125984" footer="0.31496062992125984"/>
  <pageSetup paperSize="9" scale="65" orientation="landscape" r:id="rId1"/>
  <headerFooter>
    <oddHeader xml:space="preserve">&amp;R&amp;"TH SarabunPSK,ธรรมดา"&amp;16แบบ สงม. 2   
 (สำนักงานเขต) &amp;"-,ธรรมดา"&amp;11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55A78-A320-4D7F-9BE1-1DB7FD86B2F9}">
  <sheetPr>
    <tabColor rgb="FFFF7C80"/>
  </sheetPr>
  <dimension ref="A1:G22"/>
  <sheetViews>
    <sheetView zoomScaleNormal="100" zoomScaleSheetLayoutView="110" workbookViewId="0">
      <selection activeCell="C5" sqref="C5:C6"/>
    </sheetView>
  </sheetViews>
  <sheetFormatPr defaultColWidth="9" defaultRowHeight="21"/>
  <cols>
    <col min="1" max="1" width="49.42578125" style="99" customWidth="1"/>
    <col min="2" max="2" width="8.140625" style="99" customWidth="1"/>
    <col min="3" max="3" width="18.42578125" style="99" customWidth="1"/>
    <col min="4" max="4" width="46.85546875" style="99" customWidth="1"/>
    <col min="5" max="6" width="41.7109375" style="99" customWidth="1"/>
    <col min="7" max="7" width="39.42578125" style="96" customWidth="1"/>
    <col min="8" max="17" width="39.42578125" style="99" customWidth="1"/>
    <col min="18" max="16384" width="9" style="99"/>
  </cols>
  <sheetData>
    <row r="1" spans="1:6" ht="27" customHeight="1">
      <c r="A1" s="230" t="s">
        <v>23</v>
      </c>
      <c r="B1" s="230"/>
      <c r="C1" s="230"/>
      <c r="D1" s="230"/>
      <c r="E1" s="230"/>
      <c r="F1" s="230"/>
    </row>
    <row r="2" spans="1:6">
      <c r="A2" s="9" t="s">
        <v>24</v>
      </c>
      <c r="B2" s="9"/>
      <c r="C2" s="9"/>
      <c r="D2" s="9"/>
      <c r="E2" s="9"/>
      <c r="F2" s="9"/>
    </row>
    <row r="3" spans="1:6">
      <c r="A3" s="10" t="s">
        <v>88</v>
      </c>
      <c r="B3" s="10"/>
      <c r="C3" s="10"/>
      <c r="D3" s="3"/>
      <c r="E3" s="3"/>
      <c r="F3" s="3" t="s">
        <v>0</v>
      </c>
    </row>
    <row r="4" spans="1:6" ht="9.75" customHeight="1">
      <c r="A4" s="10"/>
      <c r="B4" s="10"/>
      <c r="C4" s="10"/>
      <c r="D4" s="3"/>
      <c r="E4" s="3"/>
      <c r="F4" s="3"/>
    </row>
    <row r="5" spans="1:6" ht="26.65" customHeight="1">
      <c r="A5" s="233" t="s">
        <v>4</v>
      </c>
      <c r="B5" s="11" t="s">
        <v>5</v>
      </c>
      <c r="C5" s="233" t="s">
        <v>2</v>
      </c>
      <c r="D5" s="241" t="s">
        <v>141</v>
      </c>
      <c r="E5" s="231" t="s">
        <v>139</v>
      </c>
      <c r="F5" s="231" t="s">
        <v>140</v>
      </c>
    </row>
    <row r="6" spans="1:6" ht="26.65" customHeight="1">
      <c r="A6" s="234"/>
      <c r="B6" s="12" t="s">
        <v>6</v>
      </c>
      <c r="C6" s="234"/>
      <c r="D6" s="234"/>
      <c r="E6" s="232"/>
      <c r="F6" s="232"/>
    </row>
    <row r="7" spans="1:6">
      <c r="A7" s="13" t="s">
        <v>150</v>
      </c>
      <c r="B7" s="7" t="s">
        <v>3</v>
      </c>
      <c r="C7" s="97">
        <f>+C17</f>
        <v>6100</v>
      </c>
      <c r="D7" s="97">
        <f>+D17</f>
        <v>6100</v>
      </c>
      <c r="E7" s="97"/>
      <c r="F7" s="97"/>
    </row>
    <row r="8" spans="1:6">
      <c r="A8" s="15"/>
      <c r="B8" s="7" t="s">
        <v>6</v>
      </c>
      <c r="C8" s="197"/>
      <c r="D8" s="97"/>
      <c r="E8" s="97"/>
      <c r="F8" s="97"/>
    </row>
    <row r="9" spans="1:6">
      <c r="A9" s="37" t="s">
        <v>228</v>
      </c>
      <c r="B9" s="7" t="s">
        <v>3</v>
      </c>
      <c r="C9" s="64">
        <f>SUM(C13:C16)</f>
        <v>6100</v>
      </c>
      <c r="D9" s="64">
        <f>SUM(D13:D16)</f>
        <v>6100</v>
      </c>
      <c r="E9" s="64"/>
      <c r="F9" s="64"/>
    </row>
    <row r="10" spans="1:6">
      <c r="A10" s="15"/>
      <c r="B10" s="7" t="s">
        <v>6</v>
      </c>
      <c r="C10" s="7"/>
      <c r="D10" s="33"/>
      <c r="E10" s="33"/>
      <c r="F10" s="33"/>
    </row>
    <row r="11" spans="1:6">
      <c r="A11" s="41" t="s">
        <v>35</v>
      </c>
      <c r="B11" s="4"/>
      <c r="C11" s="4"/>
      <c r="D11" s="34"/>
      <c r="E11" s="34"/>
      <c r="F11" s="34"/>
    </row>
    <row r="12" spans="1:6">
      <c r="A12" s="42" t="s">
        <v>217</v>
      </c>
      <c r="B12" s="4"/>
      <c r="C12" s="4"/>
      <c r="D12" s="34"/>
      <c r="E12" s="34"/>
      <c r="F12" s="34"/>
    </row>
    <row r="13" spans="1:6">
      <c r="A13" s="67" t="s">
        <v>42</v>
      </c>
      <c r="B13" s="4" t="s">
        <v>3</v>
      </c>
      <c r="C13" s="46">
        <f>SUM(D13:F13)</f>
        <v>4400</v>
      </c>
      <c r="D13" s="34">
        <v>4400</v>
      </c>
      <c r="E13" s="34"/>
      <c r="F13" s="34"/>
    </row>
    <row r="14" spans="1:6">
      <c r="A14" s="67"/>
      <c r="B14" s="4" t="s">
        <v>6</v>
      </c>
      <c r="C14" s="4"/>
      <c r="D14" s="34"/>
      <c r="E14" s="34"/>
      <c r="F14" s="34"/>
    </row>
    <row r="15" spans="1:6">
      <c r="A15" s="68" t="s">
        <v>71</v>
      </c>
      <c r="B15" s="4" t="s">
        <v>3</v>
      </c>
      <c r="C15" s="46">
        <f>SUM(D15:F15)</f>
        <v>1700</v>
      </c>
      <c r="D15" s="34">
        <v>1700</v>
      </c>
      <c r="E15" s="34"/>
      <c r="F15" s="34"/>
    </row>
    <row r="16" spans="1:6">
      <c r="A16" s="47"/>
      <c r="B16" s="4" t="s">
        <v>6</v>
      </c>
      <c r="C16" s="4"/>
      <c r="D16" s="34"/>
      <c r="E16" s="34"/>
      <c r="F16" s="34"/>
    </row>
    <row r="17" spans="1:6">
      <c r="A17" s="235" t="s">
        <v>7</v>
      </c>
      <c r="B17" s="5" t="s">
        <v>3</v>
      </c>
      <c r="C17" s="190">
        <f>+C9</f>
        <v>6100</v>
      </c>
      <c r="D17" s="98">
        <f>+D9</f>
        <v>6100</v>
      </c>
      <c r="E17" s="98">
        <f t="shared" ref="E17:F17" si="0">SUM(E13,E15)</f>
        <v>0</v>
      </c>
      <c r="F17" s="98">
        <f t="shared" si="0"/>
        <v>0</v>
      </c>
    </row>
    <row r="18" spans="1:6">
      <c r="A18" s="236"/>
      <c r="B18" s="5" t="s">
        <v>6</v>
      </c>
      <c r="C18" s="5"/>
      <c r="D18" s="35"/>
      <c r="E18" s="35"/>
      <c r="F18" s="35"/>
    </row>
    <row r="19" spans="1:6" ht="19.5" customHeight="1">
      <c r="A19" s="18"/>
      <c r="B19" s="18"/>
      <c r="C19" s="18"/>
      <c r="D19" s="2"/>
      <c r="E19" s="2"/>
      <c r="F19" s="2"/>
    </row>
    <row r="20" spans="1:6" ht="19.5" customHeight="1">
      <c r="A20" s="18"/>
      <c r="B20" s="18"/>
      <c r="C20" s="18"/>
      <c r="D20" s="2"/>
      <c r="E20" s="2"/>
      <c r="F20" s="2"/>
    </row>
    <row r="21" spans="1:6" ht="19.5" customHeight="1">
      <c r="A21" s="18"/>
      <c r="B21" s="18"/>
      <c r="C21" s="18"/>
      <c r="D21" s="2"/>
      <c r="E21" s="2"/>
      <c r="F21" s="2"/>
    </row>
    <row r="22" spans="1:6" ht="28.5" customHeight="1">
      <c r="A22" s="10" t="s">
        <v>8</v>
      </c>
      <c r="B22" s="18"/>
      <c r="C22" s="18"/>
      <c r="D22" s="2"/>
      <c r="E22" s="2"/>
      <c r="F22" s="2"/>
    </row>
  </sheetData>
  <mergeCells count="7">
    <mergeCell ref="A1:F1"/>
    <mergeCell ref="A5:A6"/>
    <mergeCell ref="A17:A18"/>
    <mergeCell ref="D5:D6"/>
    <mergeCell ref="E5:E6"/>
    <mergeCell ref="F5:F6"/>
    <mergeCell ref="C5:C6"/>
  </mergeCells>
  <pageMargins left="0.43307086614173229" right="0.15748031496062992" top="0.51181102362204722" bottom="0.39370078740157483" header="0.31496062992125984" footer="0.31496062992125984"/>
  <pageSetup paperSize="9" scale="65" orientation="landscape" r:id="rId1"/>
  <headerFooter>
    <oddHeader xml:space="preserve">&amp;R&amp;"TH SarabunPSK,ธรรมดา"&amp;16แบบ สงม. 2   
 (สำนักงานเขต) &amp;"-,ธรรมดา"&amp;11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FEF49-E08E-4E7C-A1AB-4B208E4A2B8B}">
  <sheetPr>
    <tabColor rgb="FFFF7C80"/>
  </sheetPr>
  <dimension ref="A1:F32"/>
  <sheetViews>
    <sheetView topLeftCell="A2" zoomScaleNormal="100" zoomScaleSheetLayoutView="100" workbookViewId="0">
      <selection activeCell="D15" sqref="D15"/>
    </sheetView>
  </sheetViews>
  <sheetFormatPr defaultRowHeight="15"/>
  <cols>
    <col min="1" max="1" width="51.42578125" customWidth="1"/>
    <col min="2" max="2" width="8.140625" customWidth="1"/>
    <col min="3" max="3" width="18.42578125" customWidth="1"/>
    <col min="4" max="4" width="45.5703125" customWidth="1"/>
    <col min="5" max="6" width="41.7109375" customWidth="1"/>
    <col min="7" max="16" width="39.42578125" customWidth="1"/>
  </cols>
  <sheetData>
    <row r="1" spans="1:6" ht="27" customHeight="1">
      <c r="A1" s="230" t="s">
        <v>23</v>
      </c>
      <c r="B1" s="230"/>
      <c r="C1" s="230"/>
      <c r="D1" s="230"/>
      <c r="E1" s="230"/>
      <c r="F1" s="230"/>
    </row>
    <row r="2" spans="1:6" ht="21">
      <c r="A2" s="9" t="s">
        <v>24</v>
      </c>
      <c r="B2" s="9"/>
      <c r="C2" s="9"/>
      <c r="D2" s="9"/>
      <c r="E2" s="9"/>
      <c r="F2" s="9"/>
    </row>
    <row r="3" spans="1:6" ht="21">
      <c r="A3" s="10" t="s">
        <v>88</v>
      </c>
      <c r="B3" s="10"/>
      <c r="C3" s="10"/>
      <c r="D3" s="3"/>
      <c r="E3" s="3"/>
      <c r="F3" s="3" t="s">
        <v>0</v>
      </c>
    </row>
    <row r="4" spans="1:6" ht="9.75" customHeight="1">
      <c r="A4" s="10"/>
      <c r="B4" s="10"/>
      <c r="C4" s="10"/>
      <c r="D4" s="3"/>
      <c r="E4" s="3"/>
      <c r="F4" s="3"/>
    </row>
    <row r="5" spans="1:6" s="99" customFormat="1" ht="26.65" customHeight="1">
      <c r="A5" s="233" t="s">
        <v>4</v>
      </c>
      <c r="B5" s="11" t="s">
        <v>5</v>
      </c>
      <c r="C5" s="233" t="s">
        <v>2</v>
      </c>
      <c r="D5" s="242" t="s">
        <v>141</v>
      </c>
      <c r="E5" s="237" t="s">
        <v>152</v>
      </c>
      <c r="F5" s="237" t="s">
        <v>140</v>
      </c>
    </row>
    <row r="6" spans="1:6" s="99" customFormat="1" ht="26.65" customHeight="1">
      <c r="A6" s="234"/>
      <c r="B6" s="12" t="s">
        <v>6</v>
      </c>
      <c r="C6" s="234"/>
      <c r="D6" s="243"/>
      <c r="E6" s="238"/>
      <c r="F6" s="238"/>
    </row>
    <row r="7" spans="1:6" ht="21">
      <c r="A7" s="13" t="s">
        <v>151</v>
      </c>
      <c r="B7" s="7" t="s">
        <v>3</v>
      </c>
      <c r="C7" s="97">
        <f>+C28</f>
        <v>6333400</v>
      </c>
      <c r="D7" s="97">
        <f>+D28</f>
        <v>2783300</v>
      </c>
      <c r="E7" s="97">
        <f>+E28</f>
        <v>2550100</v>
      </c>
      <c r="F7" s="97">
        <f>+F28</f>
        <v>1000000</v>
      </c>
    </row>
    <row r="8" spans="1:6" ht="21">
      <c r="A8" s="15"/>
      <c r="B8" s="7" t="s">
        <v>6</v>
      </c>
      <c r="C8" s="197"/>
      <c r="D8" s="97"/>
      <c r="E8" s="97"/>
      <c r="F8" s="97"/>
    </row>
    <row r="9" spans="1:6" ht="21">
      <c r="A9" s="37" t="s">
        <v>228</v>
      </c>
      <c r="B9" s="7" t="s">
        <v>3</v>
      </c>
      <c r="C9" s="64">
        <f>SUM(C13:C27)</f>
        <v>6333400</v>
      </c>
      <c r="D9" s="64">
        <f>SUM(D11:D27)</f>
        <v>2783300</v>
      </c>
      <c r="E9" s="64">
        <f>SUM(E11:E27)</f>
        <v>2550100</v>
      </c>
      <c r="F9" s="64">
        <f>SUM(F11:F27)</f>
        <v>1000000</v>
      </c>
    </row>
    <row r="10" spans="1:6" ht="21">
      <c r="A10" s="15"/>
      <c r="B10" s="7" t="s">
        <v>6</v>
      </c>
      <c r="C10" s="7"/>
      <c r="D10" s="33"/>
      <c r="E10" s="33"/>
      <c r="F10" s="33"/>
    </row>
    <row r="11" spans="1:6" ht="21">
      <c r="A11" s="41" t="s">
        <v>35</v>
      </c>
      <c r="B11" s="4"/>
      <c r="C11" s="4"/>
      <c r="D11" s="34"/>
      <c r="E11" s="34"/>
      <c r="F11" s="34"/>
    </row>
    <row r="12" spans="1:6" ht="21">
      <c r="A12" s="42" t="s">
        <v>214</v>
      </c>
      <c r="B12" s="4"/>
      <c r="C12" s="4"/>
      <c r="D12" s="34"/>
      <c r="E12" s="34"/>
      <c r="F12" s="34"/>
    </row>
    <row r="13" spans="1:6" ht="21">
      <c r="A13" s="67" t="s">
        <v>37</v>
      </c>
      <c r="B13" s="4" t="s">
        <v>3</v>
      </c>
      <c r="C13" s="46">
        <f>SUM(D13:F13)</f>
        <v>25100</v>
      </c>
      <c r="D13" s="34"/>
      <c r="E13" s="34">
        <v>25100</v>
      </c>
      <c r="F13" s="34"/>
    </row>
    <row r="14" spans="1:6" ht="21">
      <c r="A14" s="66"/>
      <c r="B14" s="4" t="s">
        <v>6</v>
      </c>
      <c r="C14" s="46"/>
      <c r="D14" s="34"/>
      <c r="E14" s="34"/>
      <c r="F14" s="34"/>
    </row>
    <row r="15" spans="1:6" ht="21">
      <c r="A15" s="164" t="s">
        <v>233</v>
      </c>
      <c r="B15" s="4" t="s">
        <v>3</v>
      </c>
      <c r="C15" s="46">
        <f>SUM(D15:F15)</f>
        <v>5000000</v>
      </c>
      <c r="D15" s="34">
        <v>2000000</v>
      </c>
      <c r="E15" s="34">
        <v>2000000</v>
      </c>
      <c r="F15" s="34">
        <v>1000000</v>
      </c>
    </row>
    <row r="16" spans="1:6" ht="21">
      <c r="A16" s="66"/>
      <c r="B16" s="4" t="s">
        <v>6</v>
      </c>
      <c r="C16" s="46"/>
      <c r="D16" s="34"/>
      <c r="E16" s="34"/>
      <c r="F16" s="34"/>
    </row>
    <row r="17" spans="1:6" ht="21">
      <c r="A17" s="67" t="s">
        <v>90</v>
      </c>
      <c r="B17" s="4" t="s">
        <v>3</v>
      </c>
      <c r="C17" s="46">
        <f>SUM(D17:F17)</f>
        <v>350000</v>
      </c>
      <c r="D17" s="34">
        <v>350000</v>
      </c>
      <c r="E17" s="34"/>
      <c r="F17" s="34"/>
    </row>
    <row r="18" spans="1:6" ht="21">
      <c r="A18" s="66"/>
      <c r="B18" s="4" t="s">
        <v>6</v>
      </c>
      <c r="C18" s="46"/>
      <c r="D18" s="34"/>
      <c r="E18" s="34"/>
      <c r="F18" s="34"/>
    </row>
    <row r="19" spans="1:6" ht="21">
      <c r="A19" s="42" t="s">
        <v>217</v>
      </c>
      <c r="B19" s="4"/>
      <c r="C19" s="46"/>
      <c r="D19" s="34"/>
      <c r="E19" s="34"/>
      <c r="F19" s="34"/>
    </row>
    <row r="20" spans="1:6" ht="21">
      <c r="A20" s="67" t="s">
        <v>91</v>
      </c>
      <c r="B20" s="4" t="s">
        <v>3</v>
      </c>
      <c r="C20" s="46">
        <f>SUM(D20:F20)</f>
        <v>250000</v>
      </c>
      <c r="D20" s="34">
        <v>125000</v>
      </c>
      <c r="E20" s="34">
        <v>125000</v>
      </c>
      <c r="F20" s="34"/>
    </row>
    <row r="21" spans="1:6" ht="21">
      <c r="A21" s="66"/>
      <c r="B21" s="4" t="s">
        <v>6</v>
      </c>
      <c r="C21" s="46"/>
      <c r="D21" s="34"/>
      <c r="E21" s="34"/>
      <c r="F21" s="34"/>
    </row>
    <row r="22" spans="1:6" ht="21">
      <c r="A22" s="67" t="s">
        <v>42</v>
      </c>
      <c r="B22" s="4" t="s">
        <v>3</v>
      </c>
      <c r="C22" s="46">
        <f>SUM(D22:F22)</f>
        <v>6600</v>
      </c>
      <c r="D22" s="34">
        <v>6600</v>
      </c>
      <c r="E22" s="34"/>
      <c r="F22" s="34"/>
    </row>
    <row r="23" spans="1:6" ht="21">
      <c r="A23" s="66"/>
      <c r="B23" s="4" t="s">
        <v>6</v>
      </c>
      <c r="C23" s="46"/>
      <c r="D23" s="34"/>
      <c r="E23" s="34"/>
      <c r="F23" s="34"/>
    </row>
    <row r="24" spans="1:6" ht="21">
      <c r="A24" s="68" t="s">
        <v>71</v>
      </c>
      <c r="B24" s="4" t="s">
        <v>3</v>
      </c>
      <c r="C24" s="46">
        <f>SUM(D24:F24)</f>
        <v>1700</v>
      </c>
      <c r="D24" s="34">
        <v>1700</v>
      </c>
      <c r="E24" s="34"/>
      <c r="F24" s="34"/>
    </row>
    <row r="25" spans="1:6" ht="21">
      <c r="A25" s="66"/>
      <c r="B25" s="4" t="s">
        <v>6</v>
      </c>
      <c r="C25" s="46"/>
      <c r="D25" s="34"/>
      <c r="E25" s="34"/>
      <c r="F25" s="34"/>
    </row>
    <row r="26" spans="1:6" ht="21">
      <c r="A26" s="68" t="s">
        <v>92</v>
      </c>
      <c r="B26" s="4" t="s">
        <v>3</v>
      </c>
      <c r="C26" s="46">
        <f>SUM(D26:F26)</f>
        <v>700000</v>
      </c>
      <c r="D26" s="34">
        <v>300000</v>
      </c>
      <c r="E26" s="34">
        <v>400000</v>
      </c>
      <c r="F26" s="34"/>
    </row>
    <row r="27" spans="1:6" ht="21">
      <c r="A27" s="66"/>
      <c r="B27" s="4" t="s">
        <v>6</v>
      </c>
      <c r="C27" s="4"/>
      <c r="D27" s="34"/>
      <c r="E27" s="34"/>
      <c r="F27" s="34"/>
    </row>
    <row r="28" spans="1:6" ht="21">
      <c r="A28" s="235" t="s">
        <v>7</v>
      </c>
      <c r="B28" s="5" t="s">
        <v>3</v>
      </c>
      <c r="C28" s="98">
        <f>+C9</f>
        <v>6333400</v>
      </c>
      <c r="D28" s="98">
        <f>+D9</f>
        <v>2783300</v>
      </c>
      <c r="E28" s="98">
        <f t="shared" ref="E28:F28" si="0">+E9</f>
        <v>2550100</v>
      </c>
      <c r="F28" s="98">
        <f t="shared" si="0"/>
        <v>1000000</v>
      </c>
    </row>
    <row r="29" spans="1:6" ht="21">
      <c r="A29" s="236"/>
      <c r="B29" s="5" t="s">
        <v>6</v>
      </c>
      <c r="C29" s="5"/>
      <c r="D29" s="35"/>
      <c r="E29" s="35"/>
      <c r="F29" s="35"/>
    </row>
    <row r="30" spans="1:6" s="96" customFormat="1" ht="19.5" customHeight="1">
      <c r="A30" s="18"/>
      <c r="B30" s="18"/>
      <c r="C30" s="18"/>
      <c r="D30" s="2"/>
      <c r="E30" s="2"/>
      <c r="F30" s="2"/>
    </row>
    <row r="31" spans="1:6" s="96" customFormat="1" ht="19.5" customHeight="1">
      <c r="A31" s="18"/>
      <c r="B31" s="18"/>
      <c r="C31" s="18"/>
      <c r="D31" s="2"/>
      <c r="E31" s="2"/>
      <c r="F31" s="2"/>
    </row>
    <row r="32" spans="1:6" s="96" customFormat="1" ht="28.5" customHeight="1">
      <c r="A32" s="10" t="s">
        <v>8</v>
      </c>
      <c r="B32" s="18"/>
      <c r="C32" s="18"/>
      <c r="D32" s="2"/>
      <c r="E32" s="2"/>
      <c r="F32" s="2"/>
    </row>
  </sheetData>
  <mergeCells count="7">
    <mergeCell ref="A1:F1"/>
    <mergeCell ref="A5:A6"/>
    <mergeCell ref="A28:A29"/>
    <mergeCell ref="D5:D6"/>
    <mergeCell ref="E5:E6"/>
    <mergeCell ref="F5:F6"/>
    <mergeCell ref="C5:C6"/>
  </mergeCells>
  <pageMargins left="0.51181102362204722" right="0.15748031496062992" top="0.59055118110236227" bottom="0.39370078740157483" header="0.31496062992125984" footer="0.31496062992125984"/>
  <pageSetup paperSize="9" scale="65" orientation="landscape" r:id="rId1"/>
  <headerFooter>
    <oddHeader xml:space="preserve">&amp;R&amp;"TH SarabunPSK,ธรรมดา"&amp;16แบบ สงม. 2   
 (สำนักงานเขต) &amp;"-,ธรรมดา"&amp;11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A57F2-F0EE-4E3D-8AB9-98B8BA78D51E}">
  <sheetPr>
    <tabColor rgb="FFFF7C80"/>
  </sheetPr>
  <dimension ref="A1:G36"/>
  <sheetViews>
    <sheetView zoomScaleNormal="100" zoomScaleSheetLayoutView="100" workbookViewId="0">
      <selection sqref="A1:XFD1"/>
    </sheetView>
  </sheetViews>
  <sheetFormatPr defaultColWidth="8.85546875" defaultRowHeight="21"/>
  <cols>
    <col min="1" max="1" width="48.5703125" style="99" customWidth="1"/>
    <col min="2" max="2" width="8.140625" style="99" customWidth="1"/>
    <col min="3" max="3" width="18.42578125" style="99" customWidth="1"/>
    <col min="4" max="4" width="47.5703125" style="99" customWidth="1"/>
    <col min="5" max="6" width="42.7109375" style="99" customWidth="1"/>
    <col min="7" max="7" width="39.42578125" style="96" customWidth="1"/>
    <col min="8" max="17" width="39.42578125" style="99" customWidth="1"/>
    <col min="18" max="16384" width="8.85546875" style="99"/>
  </cols>
  <sheetData>
    <row r="1" spans="1:6" ht="27" customHeight="1">
      <c r="A1" s="230" t="s">
        <v>23</v>
      </c>
      <c r="B1" s="230"/>
      <c r="C1" s="230"/>
      <c r="D1" s="230"/>
      <c r="E1" s="230"/>
      <c r="F1" s="230"/>
    </row>
    <row r="2" spans="1:6">
      <c r="A2" s="9" t="s">
        <v>24</v>
      </c>
      <c r="B2" s="9"/>
      <c r="C2" s="9"/>
      <c r="D2" s="9"/>
      <c r="E2" s="9"/>
      <c r="F2" s="9"/>
    </row>
    <row r="3" spans="1:6">
      <c r="A3" s="10" t="s">
        <v>88</v>
      </c>
      <c r="B3" s="10"/>
      <c r="C3" s="10"/>
      <c r="D3" s="3"/>
      <c r="E3" s="3"/>
      <c r="F3" s="3" t="s">
        <v>0</v>
      </c>
    </row>
    <row r="4" spans="1:6" ht="9.75" customHeight="1">
      <c r="A4" s="10"/>
      <c r="B4" s="10"/>
      <c r="C4" s="10"/>
      <c r="D4" s="3"/>
      <c r="E4" s="3"/>
      <c r="F4" s="3"/>
    </row>
    <row r="5" spans="1:6">
      <c r="A5" s="233" t="s">
        <v>4</v>
      </c>
      <c r="B5" s="11" t="s">
        <v>5</v>
      </c>
      <c r="C5" s="233" t="s">
        <v>2</v>
      </c>
      <c r="D5" s="241" t="s">
        <v>141</v>
      </c>
      <c r="E5" s="231" t="s">
        <v>139</v>
      </c>
      <c r="F5" s="231" t="s">
        <v>140</v>
      </c>
    </row>
    <row r="6" spans="1:6">
      <c r="A6" s="234"/>
      <c r="B6" s="12" t="s">
        <v>6</v>
      </c>
      <c r="C6" s="234"/>
      <c r="D6" s="234"/>
      <c r="E6" s="232"/>
      <c r="F6" s="232"/>
    </row>
    <row r="7" spans="1:6">
      <c r="A7" s="13" t="s">
        <v>153</v>
      </c>
      <c r="B7" s="7" t="s">
        <v>3</v>
      </c>
      <c r="C7" s="97">
        <f>+C31</f>
        <v>2770100</v>
      </c>
      <c r="D7" s="97">
        <f>SUM(D9)</f>
        <v>2208400</v>
      </c>
      <c r="E7" s="97">
        <f t="shared" ref="E7:F7" si="0">SUM(E9)</f>
        <v>103100</v>
      </c>
      <c r="F7" s="97">
        <f t="shared" si="0"/>
        <v>458600</v>
      </c>
    </row>
    <row r="8" spans="1:6">
      <c r="A8" s="15"/>
      <c r="B8" s="7" t="s">
        <v>6</v>
      </c>
      <c r="C8" s="197"/>
      <c r="D8" s="97"/>
      <c r="E8" s="97"/>
      <c r="F8" s="97"/>
    </row>
    <row r="9" spans="1:6">
      <c r="A9" s="37" t="s">
        <v>228</v>
      </c>
      <c r="B9" s="7" t="s">
        <v>3</v>
      </c>
      <c r="C9" s="64">
        <f>SUM(C13:C29)</f>
        <v>2770100</v>
      </c>
      <c r="D9" s="64">
        <f>SUM(D11:D30)</f>
        <v>2208400</v>
      </c>
      <c r="E9" s="64">
        <f>SUM(E11:E30)</f>
        <v>103100</v>
      </c>
      <c r="F9" s="64">
        <f>SUM(F11:F30)</f>
        <v>458600</v>
      </c>
    </row>
    <row r="10" spans="1:6">
      <c r="A10" s="15"/>
      <c r="B10" s="7" t="s">
        <v>6</v>
      </c>
      <c r="C10" s="7"/>
      <c r="D10" s="33"/>
      <c r="E10" s="33"/>
      <c r="F10" s="33"/>
    </row>
    <row r="11" spans="1:6">
      <c r="A11" s="41" t="s">
        <v>35</v>
      </c>
      <c r="B11" s="4"/>
      <c r="C11" s="4"/>
      <c r="D11" s="34"/>
      <c r="E11" s="34"/>
      <c r="F11" s="34"/>
    </row>
    <row r="12" spans="1:6">
      <c r="A12" s="42" t="s">
        <v>215</v>
      </c>
      <c r="B12" s="4"/>
      <c r="C12" s="4"/>
      <c r="D12" s="34"/>
      <c r="E12" s="34"/>
      <c r="F12" s="34"/>
    </row>
    <row r="13" spans="1:6">
      <c r="A13" s="68" t="s">
        <v>36</v>
      </c>
      <c r="B13" s="4" t="s">
        <v>3</v>
      </c>
      <c r="C13" s="46">
        <f>SUM(D13:F13)</f>
        <v>858600</v>
      </c>
      <c r="D13" s="34">
        <v>400000</v>
      </c>
      <c r="E13" s="34"/>
      <c r="F13" s="34">
        <v>458600</v>
      </c>
    </row>
    <row r="14" spans="1:6">
      <c r="A14" s="66"/>
      <c r="B14" s="4" t="s">
        <v>6</v>
      </c>
      <c r="C14" s="46"/>
      <c r="D14" s="34"/>
      <c r="E14" s="34"/>
      <c r="F14" s="34"/>
    </row>
    <row r="15" spans="1:6">
      <c r="A15" s="42" t="s">
        <v>214</v>
      </c>
      <c r="B15" s="4"/>
      <c r="C15" s="46"/>
      <c r="D15" s="65"/>
      <c r="E15" s="65"/>
      <c r="F15" s="65"/>
    </row>
    <row r="16" spans="1:6">
      <c r="A16" s="67" t="s">
        <v>37</v>
      </c>
      <c r="B16" s="4" t="s">
        <v>3</v>
      </c>
      <c r="C16" s="46">
        <f t="shared" ref="C16:C29" si="1">SUM(D16:F16)</f>
        <v>71100</v>
      </c>
      <c r="D16" s="65">
        <v>40000</v>
      </c>
      <c r="E16" s="65">
        <v>31100</v>
      </c>
      <c r="F16" s="65"/>
    </row>
    <row r="17" spans="1:7">
      <c r="A17" s="66"/>
      <c r="B17" s="4" t="s">
        <v>6</v>
      </c>
      <c r="C17" s="46"/>
      <c r="D17" s="34"/>
      <c r="E17" s="34"/>
      <c r="F17" s="34"/>
    </row>
    <row r="18" spans="1:7">
      <c r="A18" s="67" t="s">
        <v>93</v>
      </c>
      <c r="B18" s="4" t="s">
        <v>3</v>
      </c>
      <c r="C18" s="46">
        <f t="shared" si="1"/>
        <v>1569300</v>
      </c>
      <c r="D18" s="34">
        <v>1569300</v>
      </c>
      <c r="E18" s="34"/>
      <c r="F18" s="34"/>
    </row>
    <row r="19" spans="1:7">
      <c r="A19" s="66"/>
      <c r="B19" s="4" t="s">
        <v>6</v>
      </c>
      <c r="C19" s="46"/>
      <c r="D19" s="34"/>
      <c r="E19" s="34"/>
      <c r="F19" s="34"/>
    </row>
    <row r="20" spans="1:7">
      <c r="A20" s="42" t="s">
        <v>217</v>
      </c>
      <c r="B20" s="4"/>
      <c r="C20" s="46"/>
      <c r="D20" s="34"/>
      <c r="E20" s="34"/>
      <c r="F20" s="34"/>
    </row>
    <row r="21" spans="1:7">
      <c r="A21" s="67" t="s">
        <v>39</v>
      </c>
      <c r="B21" s="4" t="s">
        <v>3</v>
      </c>
      <c r="C21" s="46">
        <f t="shared" si="1"/>
        <v>53000</v>
      </c>
      <c r="D21" s="34">
        <v>53000</v>
      </c>
      <c r="E21" s="34"/>
      <c r="F21" s="34"/>
    </row>
    <row r="22" spans="1:7">
      <c r="A22" s="66"/>
      <c r="B22" s="4" t="s">
        <v>6</v>
      </c>
      <c r="C22" s="46"/>
      <c r="D22" s="34"/>
      <c r="E22" s="34"/>
      <c r="F22" s="34"/>
    </row>
    <row r="23" spans="1:7">
      <c r="A23" s="67" t="s">
        <v>94</v>
      </c>
      <c r="B23" s="4" t="s">
        <v>3</v>
      </c>
      <c r="C23" s="46">
        <f t="shared" si="1"/>
        <v>72000</v>
      </c>
      <c r="D23" s="34"/>
      <c r="E23" s="34">
        <v>72000</v>
      </c>
      <c r="F23" s="34"/>
    </row>
    <row r="24" spans="1:7">
      <c r="A24" s="66"/>
      <c r="B24" s="4" t="s">
        <v>6</v>
      </c>
      <c r="C24" s="46"/>
      <c r="D24" s="34"/>
      <c r="E24" s="34"/>
      <c r="F24" s="34"/>
    </row>
    <row r="25" spans="1:7">
      <c r="A25" s="67" t="s">
        <v>95</v>
      </c>
      <c r="B25" s="4" t="s">
        <v>3</v>
      </c>
      <c r="C25" s="46">
        <f t="shared" si="1"/>
        <v>50000</v>
      </c>
      <c r="D25" s="34">
        <v>50000</v>
      </c>
      <c r="E25" s="34"/>
      <c r="F25" s="34"/>
    </row>
    <row r="26" spans="1:7">
      <c r="A26" s="66"/>
      <c r="B26" s="4" t="s">
        <v>6</v>
      </c>
      <c r="C26" s="46"/>
      <c r="D26" s="34"/>
      <c r="E26" s="34"/>
      <c r="F26" s="34"/>
    </row>
    <row r="27" spans="1:7">
      <c r="A27" s="67" t="s">
        <v>42</v>
      </c>
      <c r="B27" s="4" t="s">
        <v>3</v>
      </c>
      <c r="C27" s="46">
        <f t="shared" si="1"/>
        <v>74800</v>
      </c>
      <c r="D27" s="34">
        <v>74800</v>
      </c>
      <c r="E27" s="34"/>
      <c r="F27" s="34"/>
    </row>
    <row r="28" spans="1:7">
      <c r="A28" s="67"/>
      <c r="B28" s="4" t="s">
        <v>6</v>
      </c>
      <c r="C28" s="46"/>
      <c r="D28" s="34"/>
      <c r="E28" s="34"/>
      <c r="F28" s="34"/>
    </row>
    <row r="29" spans="1:7">
      <c r="A29" s="68" t="s">
        <v>71</v>
      </c>
      <c r="B29" s="4" t="s">
        <v>3</v>
      </c>
      <c r="C29" s="46">
        <f t="shared" si="1"/>
        <v>21300</v>
      </c>
      <c r="D29" s="34">
        <v>21300</v>
      </c>
      <c r="E29" s="34"/>
      <c r="F29" s="34"/>
    </row>
    <row r="30" spans="1:7">
      <c r="A30" s="66"/>
      <c r="B30" s="4" t="s">
        <v>6</v>
      </c>
      <c r="C30" s="4"/>
      <c r="D30" s="34"/>
      <c r="E30" s="34"/>
      <c r="F30" s="34"/>
      <c r="G30" s="96">
        <f t="shared" ref="G30" si="2">SUM(D30:F30)</f>
        <v>0</v>
      </c>
    </row>
    <row r="31" spans="1:7">
      <c r="A31" s="235" t="s">
        <v>7</v>
      </c>
      <c r="B31" s="5" t="s">
        <v>3</v>
      </c>
      <c r="C31" s="190">
        <f>+C9</f>
        <v>2770100</v>
      </c>
      <c r="D31" s="98">
        <f>+D9</f>
        <v>2208400</v>
      </c>
      <c r="E31" s="98">
        <f>+E9</f>
        <v>103100</v>
      </c>
      <c r="F31" s="98">
        <f>+F9</f>
        <v>458600</v>
      </c>
    </row>
    <row r="32" spans="1:7">
      <c r="A32" s="236"/>
      <c r="B32" s="5" t="s">
        <v>6</v>
      </c>
      <c r="C32" s="5"/>
      <c r="D32" s="35"/>
      <c r="E32" s="35"/>
      <c r="F32" s="35"/>
    </row>
    <row r="33" spans="1:6" s="96" customFormat="1" ht="19.5" customHeight="1">
      <c r="A33" s="18"/>
      <c r="B33" s="18"/>
      <c r="C33" s="18"/>
      <c r="D33" s="2"/>
      <c r="E33" s="2"/>
      <c r="F33" s="2"/>
    </row>
    <row r="34" spans="1:6" s="96" customFormat="1" ht="19.5" customHeight="1">
      <c r="A34" s="18"/>
      <c r="B34" s="18"/>
      <c r="C34" s="18"/>
      <c r="D34" s="2"/>
      <c r="E34" s="2"/>
      <c r="F34" s="2"/>
    </row>
    <row r="35" spans="1:6" s="96" customFormat="1" ht="19.5" customHeight="1">
      <c r="A35" s="18"/>
      <c r="B35" s="18"/>
      <c r="C35" s="18"/>
      <c r="D35" s="2"/>
      <c r="E35" s="2"/>
      <c r="F35" s="2"/>
    </row>
    <row r="36" spans="1:6" s="96" customFormat="1" ht="28.5" customHeight="1">
      <c r="A36" s="10" t="s">
        <v>8</v>
      </c>
      <c r="B36" s="18"/>
      <c r="C36" s="18"/>
      <c r="D36" s="2"/>
      <c r="E36" s="2"/>
      <c r="F36" s="2"/>
    </row>
  </sheetData>
  <mergeCells count="7">
    <mergeCell ref="A1:F1"/>
    <mergeCell ref="F5:F6"/>
    <mergeCell ref="A5:A6"/>
    <mergeCell ref="A31:A32"/>
    <mergeCell ref="D5:D6"/>
    <mergeCell ref="E5:E6"/>
    <mergeCell ref="C5:C6"/>
  </mergeCells>
  <pageMargins left="0.55118110236220474" right="0.15748031496062992" top="0.47244094488188981" bottom="0.39370078740157483" header="0.31496062992125984" footer="0.31496062992125984"/>
  <pageSetup paperSize="9" scale="65" orientation="landscape" r:id="rId1"/>
  <headerFooter>
    <oddHeader xml:space="preserve">&amp;R&amp;"TH SarabunPSK,ธรรมดา"&amp;16แบบ สงม. 2   
 (สำนักงานเขต) &amp;"-,ธรรมดา"&amp;11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C4B4B-7A86-437E-8C79-0914A401B022}">
  <sheetPr>
    <tabColor rgb="FFFF7C80"/>
  </sheetPr>
  <dimension ref="A1:F36"/>
  <sheetViews>
    <sheetView zoomScale="90" zoomScaleNormal="90" workbookViewId="0">
      <selection activeCell="D15" sqref="D15"/>
    </sheetView>
  </sheetViews>
  <sheetFormatPr defaultColWidth="8.85546875" defaultRowHeight="21"/>
  <cols>
    <col min="1" max="1" width="58.85546875" style="99" customWidth="1"/>
    <col min="2" max="2" width="8.140625" style="99" customWidth="1"/>
    <col min="3" max="3" width="18.42578125" style="99" customWidth="1"/>
    <col min="4" max="4" width="44.42578125" style="99" customWidth="1"/>
    <col min="5" max="6" width="41.7109375" style="99" customWidth="1"/>
    <col min="7" max="9" width="39.42578125" style="99" customWidth="1"/>
    <col min="10" max="16384" width="8.85546875" style="99"/>
  </cols>
  <sheetData>
    <row r="1" spans="1:6" ht="27" customHeight="1">
      <c r="A1" s="230" t="s">
        <v>23</v>
      </c>
      <c r="B1" s="230"/>
      <c r="C1" s="230"/>
      <c r="D1" s="230"/>
      <c r="E1" s="230"/>
      <c r="F1" s="230"/>
    </row>
    <row r="2" spans="1:6">
      <c r="A2" s="9" t="s">
        <v>24</v>
      </c>
      <c r="B2" s="9"/>
      <c r="C2" s="9"/>
      <c r="D2" s="9"/>
    </row>
    <row r="3" spans="1:6">
      <c r="A3" s="10" t="s">
        <v>96</v>
      </c>
      <c r="B3" s="10"/>
      <c r="C3" s="10"/>
      <c r="F3" s="3" t="s">
        <v>0</v>
      </c>
    </row>
    <row r="4" spans="1:6" ht="11.25" customHeight="1">
      <c r="A4" s="10"/>
      <c r="B4" s="10"/>
      <c r="C4" s="10"/>
      <c r="D4" s="3"/>
    </row>
    <row r="5" spans="1:6" ht="26.45" customHeight="1">
      <c r="A5" s="233" t="s">
        <v>4</v>
      </c>
      <c r="B5" s="11" t="s">
        <v>5</v>
      </c>
      <c r="C5" s="233" t="s">
        <v>2</v>
      </c>
      <c r="D5" s="242" t="s">
        <v>141</v>
      </c>
      <c r="E5" s="237" t="s">
        <v>146</v>
      </c>
      <c r="F5" s="237" t="s">
        <v>142</v>
      </c>
    </row>
    <row r="6" spans="1:6" ht="26.45" customHeight="1">
      <c r="A6" s="234"/>
      <c r="B6" s="12" t="s">
        <v>6</v>
      </c>
      <c r="C6" s="234"/>
      <c r="D6" s="243"/>
      <c r="E6" s="238"/>
      <c r="F6" s="238"/>
    </row>
    <row r="7" spans="1:6">
      <c r="A7" s="13" t="s">
        <v>97</v>
      </c>
      <c r="B7" s="7" t="s">
        <v>3</v>
      </c>
      <c r="C7" s="194">
        <f>+C33</f>
        <v>2276800</v>
      </c>
      <c r="D7" s="194">
        <f>+D33</f>
        <v>852600</v>
      </c>
      <c r="E7" s="194">
        <f>+E33</f>
        <v>713700</v>
      </c>
      <c r="F7" s="194">
        <f>+F33</f>
        <v>710500</v>
      </c>
    </row>
    <row r="8" spans="1:6">
      <c r="A8" s="15"/>
      <c r="B8" s="6" t="s">
        <v>6</v>
      </c>
      <c r="C8" s="6"/>
      <c r="D8" s="14"/>
      <c r="E8" s="14"/>
      <c r="F8" s="14"/>
    </row>
    <row r="9" spans="1:6">
      <c r="A9" s="37" t="s">
        <v>228</v>
      </c>
      <c r="B9" s="38" t="s">
        <v>3</v>
      </c>
      <c r="C9" s="142">
        <f>SUM(C13:C32)</f>
        <v>2276800</v>
      </c>
      <c r="D9" s="194">
        <f>SUM(D13:D32)</f>
        <v>852600</v>
      </c>
      <c r="E9" s="194">
        <f>SUM(E13:E32)</f>
        <v>713700</v>
      </c>
      <c r="F9" s="194">
        <f>SUM(F13:F32)</f>
        <v>710500</v>
      </c>
    </row>
    <row r="10" spans="1:6">
      <c r="A10" s="40"/>
      <c r="B10" s="38" t="s">
        <v>6</v>
      </c>
      <c r="C10" s="38"/>
      <c r="D10" s="14"/>
      <c r="E10" s="14"/>
      <c r="F10" s="14"/>
    </row>
    <row r="11" spans="1:6">
      <c r="A11" s="41" t="s">
        <v>35</v>
      </c>
      <c r="B11" s="4"/>
      <c r="C11" s="4"/>
      <c r="D11" s="100"/>
      <c r="E11" s="100"/>
      <c r="F11" s="100"/>
    </row>
    <row r="12" spans="1:6">
      <c r="A12" s="42" t="s">
        <v>215</v>
      </c>
      <c r="B12" s="4"/>
      <c r="C12" s="4"/>
      <c r="D12" s="100"/>
      <c r="E12" s="100"/>
      <c r="F12" s="100"/>
    </row>
    <row r="13" spans="1:6">
      <c r="A13" s="68" t="s">
        <v>36</v>
      </c>
      <c r="B13" s="4" t="s">
        <v>3</v>
      </c>
      <c r="C13" s="100">
        <f>SUM(D13:F13)</f>
        <v>1004200</v>
      </c>
      <c r="D13" s="101">
        <v>339900</v>
      </c>
      <c r="E13" s="101">
        <v>334500</v>
      </c>
      <c r="F13" s="101">
        <v>329800</v>
      </c>
    </row>
    <row r="14" spans="1:6">
      <c r="A14" s="66"/>
      <c r="B14" s="4" t="s">
        <v>6</v>
      </c>
      <c r="C14" s="100"/>
      <c r="D14" s="101"/>
      <c r="E14" s="4"/>
      <c r="F14" s="4"/>
    </row>
    <row r="15" spans="1:6">
      <c r="A15" s="168" t="s">
        <v>162</v>
      </c>
      <c r="B15" s="8" t="s">
        <v>3</v>
      </c>
      <c r="C15" s="100">
        <f>SUM(D15:F15)</f>
        <v>534700</v>
      </c>
      <c r="D15" s="150">
        <v>180000</v>
      </c>
      <c r="E15" s="150">
        <v>179200</v>
      </c>
      <c r="F15" s="150">
        <v>175500</v>
      </c>
    </row>
    <row r="16" spans="1:6">
      <c r="A16" s="155"/>
      <c r="B16" s="4" t="s">
        <v>6</v>
      </c>
      <c r="C16" s="100"/>
      <c r="D16" s="4"/>
      <c r="E16" s="4"/>
      <c r="F16" s="4"/>
    </row>
    <row r="17" spans="1:6">
      <c r="A17" s="166" t="s">
        <v>161</v>
      </c>
      <c r="B17" s="4" t="s">
        <v>3</v>
      </c>
      <c r="C17" s="100">
        <f>SUM(D17:F17)</f>
        <v>605200</v>
      </c>
      <c r="D17" s="149">
        <v>200000</v>
      </c>
      <c r="E17" s="149">
        <v>200000</v>
      </c>
      <c r="F17" s="149">
        <v>205200</v>
      </c>
    </row>
    <row r="18" spans="1:6">
      <c r="A18" s="159"/>
      <c r="B18" s="4" t="s">
        <v>6</v>
      </c>
      <c r="C18" s="100"/>
      <c r="D18" s="94"/>
      <c r="E18" s="149"/>
      <c r="F18" s="94"/>
    </row>
    <row r="19" spans="1:6">
      <c r="A19" s="42" t="s">
        <v>214</v>
      </c>
      <c r="B19" s="4"/>
      <c r="C19" s="100"/>
      <c r="D19" s="100"/>
      <c r="E19" s="100"/>
      <c r="F19" s="100"/>
    </row>
    <row r="20" spans="1:6">
      <c r="A20" s="167" t="s">
        <v>37</v>
      </c>
      <c r="B20" s="4" t="s">
        <v>3</v>
      </c>
      <c r="C20" s="100">
        <f>SUM(D20:F20)</f>
        <v>39000</v>
      </c>
      <c r="D20" s="101">
        <v>39000</v>
      </c>
      <c r="E20" s="101"/>
      <c r="F20" s="101"/>
    </row>
    <row r="21" spans="1:6">
      <c r="B21" s="48" t="s">
        <v>6</v>
      </c>
      <c r="C21" s="100"/>
      <c r="D21" s="4"/>
      <c r="E21" s="4"/>
      <c r="F21" s="4"/>
    </row>
    <row r="22" spans="1:6">
      <c r="A22" s="167" t="s">
        <v>38</v>
      </c>
      <c r="B22" s="4" t="s">
        <v>3</v>
      </c>
      <c r="C22" s="100">
        <f>SUM(D22:F22)</f>
        <v>10800</v>
      </c>
      <c r="D22" s="101">
        <v>10800</v>
      </c>
      <c r="E22" s="101"/>
      <c r="F22" s="101"/>
    </row>
    <row r="23" spans="1:6">
      <c r="A23" s="66"/>
      <c r="B23" s="4" t="s">
        <v>6</v>
      </c>
      <c r="C23" s="100"/>
      <c r="D23" s="4"/>
      <c r="E23" s="4"/>
      <c r="F23" s="4"/>
    </row>
    <row r="24" spans="1:6">
      <c r="A24" s="42" t="s">
        <v>217</v>
      </c>
      <c r="B24" s="4"/>
      <c r="C24" s="100"/>
      <c r="D24" s="100"/>
      <c r="E24" s="100"/>
      <c r="F24" s="100"/>
    </row>
    <row r="25" spans="1:6">
      <c r="A25" s="167" t="s">
        <v>39</v>
      </c>
      <c r="B25" s="4" t="s">
        <v>3</v>
      </c>
      <c r="C25" s="100">
        <f>SUM(D25:F25)</f>
        <v>38000</v>
      </c>
      <c r="D25" s="101">
        <v>38000</v>
      </c>
      <c r="E25" s="101"/>
      <c r="F25" s="101"/>
    </row>
    <row r="26" spans="1:6">
      <c r="A26" s="66"/>
      <c r="B26" s="4" t="s">
        <v>6</v>
      </c>
      <c r="C26" s="100"/>
      <c r="D26" s="4"/>
      <c r="E26" s="4"/>
      <c r="F26" s="4"/>
    </row>
    <row r="27" spans="1:6">
      <c r="A27" s="167" t="s">
        <v>40</v>
      </c>
      <c r="B27" s="4" t="s">
        <v>3</v>
      </c>
      <c r="C27" s="100">
        <f>SUM(D27:F27)</f>
        <v>14600</v>
      </c>
      <c r="D27" s="101">
        <v>14600</v>
      </c>
      <c r="E27" s="101"/>
      <c r="F27" s="101"/>
    </row>
    <row r="28" spans="1:6">
      <c r="A28" s="66"/>
      <c r="B28" s="4" t="s">
        <v>6</v>
      </c>
      <c r="C28" s="100"/>
      <c r="D28" s="4"/>
      <c r="E28" s="4"/>
      <c r="F28" s="4"/>
    </row>
    <row r="29" spans="1:6">
      <c r="A29" s="167" t="s">
        <v>41</v>
      </c>
      <c r="B29" s="4" t="s">
        <v>3</v>
      </c>
      <c r="C29" s="100">
        <f>SUM(D29:F29)</f>
        <v>25900</v>
      </c>
      <c r="D29" s="101">
        <v>25900</v>
      </c>
      <c r="E29" s="101"/>
      <c r="F29" s="101"/>
    </row>
    <row r="30" spans="1:6">
      <c r="A30" s="66"/>
      <c r="B30" s="4" t="s">
        <v>6</v>
      </c>
      <c r="C30" s="100"/>
      <c r="D30" s="4"/>
      <c r="E30" s="4"/>
      <c r="F30" s="4"/>
    </row>
    <row r="31" spans="1:6">
      <c r="A31" s="167" t="s">
        <v>42</v>
      </c>
      <c r="B31" s="4" t="s">
        <v>3</v>
      </c>
      <c r="C31" s="100">
        <f>SUM(D31:F31)</f>
        <v>4400</v>
      </c>
      <c r="D31" s="101">
        <v>4400</v>
      </c>
      <c r="E31" s="101"/>
      <c r="F31" s="101"/>
    </row>
    <row r="32" spans="1:6">
      <c r="A32" s="66"/>
      <c r="B32" s="4" t="s">
        <v>6</v>
      </c>
      <c r="C32" s="100"/>
      <c r="D32" s="4"/>
      <c r="E32" s="4"/>
      <c r="F32" s="4"/>
    </row>
    <row r="33" spans="1:6">
      <c r="A33" s="235" t="s">
        <v>7</v>
      </c>
      <c r="B33" s="5" t="s">
        <v>3</v>
      </c>
      <c r="C33" s="98">
        <f>+C9</f>
        <v>2276800</v>
      </c>
      <c r="D33" s="196">
        <f>+D9</f>
        <v>852600</v>
      </c>
      <c r="E33" s="196">
        <f t="shared" ref="E33:F33" si="0">+E9</f>
        <v>713700</v>
      </c>
      <c r="F33" s="196">
        <f t="shared" si="0"/>
        <v>710500</v>
      </c>
    </row>
    <row r="34" spans="1:6">
      <c r="A34" s="236"/>
      <c r="B34" s="5" t="s">
        <v>6</v>
      </c>
      <c r="C34" s="5"/>
      <c r="D34" s="17"/>
      <c r="E34" s="17"/>
      <c r="F34" s="17"/>
    </row>
    <row r="35" spans="1:6" ht="31.5" customHeight="1">
      <c r="A35" s="18"/>
      <c r="B35" s="18"/>
      <c r="C35" s="18"/>
      <c r="D35" s="2"/>
    </row>
    <row r="36" spans="1:6" ht="28.5" customHeight="1">
      <c r="A36" s="10" t="s">
        <v>8</v>
      </c>
      <c r="B36" s="18"/>
      <c r="C36" s="18"/>
      <c r="D36" s="2"/>
    </row>
  </sheetData>
  <mergeCells count="7">
    <mergeCell ref="A1:F1"/>
    <mergeCell ref="F5:F6"/>
    <mergeCell ref="A5:A6"/>
    <mergeCell ref="D5:D6"/>
    <mergeCell ref="A33:A34"/>
    <mergeCell ref="E5:E6"/>
    <mergeCell ref="C5:C6"/>
  </mergeCells>
  <pageMargins left="0.39" right="0.15748031496062992" top="0.35" bottom="0.15748031496062992" header="0.15748031496062992" footer="0.15748031496062992"/>
  <pageSetup paperSize="9" scale="65" orientation="landscape" r:id="rId1"/>
  <headerFooter>
    <oddHeader xml:space="preserve">&amp;R&amp;"TH SarabunPSK,ธรรมดา"&amp;16แบบ สงม. 2   
 (สำนักงานเขต) &amp;"-,ธรรมดา"&amp;11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3AB3F-F5F0-4E03-A42B-4434F7BBBAA7}">
  <sheetPr>
    <tabColor rgb="FFFF7C80"/>
  </sheetPr>
  <dimension ref="A1:N13"/>
  <sheetViews>
    <sheetView zoomScale="70" zoomScaleNormal="70" workbookViewId="0">
      <selection activeCell="B35" sqref="B35"/>
    </sheetView>
  </sheetViews>
  <sheetFormatPr defaultRowHeight="21"/>
  <cols>
    <col min="1" max="1" width="32.42578125" style="19" customWidth="1"/>
    <col min="2" max="2" width="1.140625" style="26" customWidth="1"/>
    <col min="3" max="3" width="11.5703125" style="19" customWidth="1"/>
    <col min="4" max="4" width="24.5703125" style="19" customWidth="1"/>
    <col min="5" max="6" width="10.28515625" style="19" customWidth="1"/>
    <col min="7" max="7" width="2.42578125" style="19" customWidth="1"/>
    <col min="8" max="8" width="5.42578125" style="19" customWidth="1"/>
    <col min="9" max="9" width="3.7109375" style="19" hidden="1" customWidth="1"/>
    <col min="10" max="10" width="13.7109375" style="19" customWidth="1"/>
    <col min="11" max="11" width="1.85546875" style="19" hidden="1" customWidth="1"/>
    <col min="12" max="12" width="32.5703125" style="19" customWidth="1"/>
    <col min="13" max="13" width="8.7109375" style="19" customWidth="1"/>
    <col min="14" max="14" width="6.5703125" style="28" customWidth="1"/>
    <col min="15" max="15" width="4.85546875" style="19" customWidth="1"/>
    <col min="16" max="256" width="9.140625" style="19"/>
    <col min="257" max="257" width="47.42578125" style="19" customWidth="1"/>
    <col min="258" max="258" width="11.140625" style="19" customWidth="1"/>
    <col min="259" max="259" width="12.85546875" style="19" customWidth="1"/>
    <col min="260" max="260" width="11.140625" style="19" customWidth="1"/>
    <col min="261" max="265" width="10.28515625" style="19" customWidth="1"/>
    <col min="266" max="266" width="12.85546875" style="19" customWidth="1"/>
    <col min="267" max="268" width="10.28515625" style="19" customWidth="1"/>
    <col min="269" max="271" width="0" style="19" hidden="1" customWidth="1"/>
    <col min="272" max="512" width="9.140625" style="19"/>
    <col min="513" max="513" width="47.42578125" style="19" customWidth="1"/>
    <col min="514" max="514" width="11.140625" style="19" customWidth="1"/>
    <col min="515" max="515" width="12.85546875" style="19" customWidth="1"/>
    <col min="516" max="516" width="11.140625" style="19" customWidth="1"/>
    <col min="517" max="521" width="10.28515625" style="19" customWidth="1"/>
    <col min="522" max="522" width="12.85546875" style="19" customWidth="1"/>
    <col min="523" max="524" width="10.28515625" style="19" customWidth="1"/>
    <col min="525" max="527" width="0" style="19" hidden="1" customWidth="1"/>
    <col min="528" max="768" width="9.140625" style="19"/>
    <col min="769" max="769" width="47.42578125" style="19" customWidth="1"/>
    <col min="770" max="770" width="11.140625" style="19" customWidth="1"/>
    <col min="771" max="771" width="12.85546875" style="19" customWidth="1"/>
    <col min="772" max="772" width="11.140625" style="19" customWidth="1"/>
    <col min="773" max="777" width="10.28515625" style="19" customWidth="1"/>
    <col min="778" max="778" width="12.85546875" style="19" customWidth="1"/>
    <col min="779" max="780" width="10.28515625" style="19" customWidth="1"/>
    <col min="781" max="783" width="0" style="19" hidden="1" customWidth="1"/>
    <col min="784" max="1024" width="9.140625" style="19"/>
    <col min="1025" max="1025" width="47.42578125" style="19" customWidth="1"/>
    <col min="1026" max="1026" width="11.140625" style="19" customWidth="1"/>
    <col min="1027" max="1027" width="12.85546875" style="19" customWidth="1"/>
    <col min="1028" max="1028" width="11.140625" style="19" customWidth="1"/>
    <col min="1029" max="1033" width="10.28515625" style="19" customWidth="1"/>
    <col min="1034" max="1034" width="12.85546875" style="19" customWidth="1"/>
    <col min="1035" max="1036" width="10.28515625" style="19" customWidth="1"/>
    <col min="1037" max="1039" width="0" style="19" hidden="1" customWidth="1"/>
    <col min="1040" max="1280" width="9.140625" style="19"/>
    <col min="1281" max="1281" width="47.42578125" style="19" customWidth="1"/>
    <col min="1282" max="1282" width="11.140625" style="19" customWidth="1"/>
    <col min="1283" max="1283" width="12.85546875" style="19" customWidth="1"/>
    <col min="1284" max="1284" width="11.140625" style="19" customWidth="1"/>
    <col min="1285" max="1289" width="10.28515625" style="19" customWidth="1"/>
    <col min="1290" max="1290" width="12.85546875" style="19" customWidth="1"/>
    <col min="1291" max="1292" width="10.28515625" style="19" customWidth="1"/>
    <col min="1293" max="1295" width="0" style="19" hidden="1" customWidth="1"/>
    <col min="1296" max="1536" width="9.140625" style="19"/>
    <col min="1537" max="1537" width="47.42578125" style="19" customWidth="1"/>
    <col min="1538" max="1538" width="11.140625" style="19" customWidth="1"/>
    <col min="1539" max="1539" width="12.85546875" style="19" customWidth="1"/>
    <col min="1540" max="1540" width="11.140625" style="19" customWidth="1"/>
    <col min="1541" max="1545" width="10.28515625" style="19" customWidth="1"/>
    <col min="1546" max="1546" width="12.85546875" style="19" customWidth="1"/>
    <col min="1547" max="1548" width="10.28515625" style="19" customWidth="1"/>
    <col min="1549" max="1551" width="0" style="19" hidden="1" customWidth="1"/>
    <col min="1552" max="1792" width="9.140625" style="19"/>
    <col min="1793" max="1793" width="47.42578125" style="19" customWidth="1"/>
    <col min="1794" max="1794" width="11.140625" style="19" customWidth="1"/>
    <col min="1795" max="1795" width="12.85546875" style="19" customWidth="1"/>
    <col min="1796" max="1796" width="11.140625" style="19" customWidth="1"/>
    <col min="1797" max="1801" width="10.28515625" style="19" customWidth="1"/>
    <col min="1802" max="1802" width="12.85546875" style="19" customWidth="1"/>
    <col min="1803" max="1804" width="10.28515625" style="19" customWidth="1"/>
    <col min="1805" max="1807" width="0" style="19" hidden="1" customWidth="1"/>
    <col min="1808" max="2048" width="9.140625" style="19"/>
    <col min="2049" max="2049" width="47.42578125" style="19" customWidth="1"/>
    <col min="2050" max="2050" width="11.140625" style="19" customWidth="1"/>
    <col min="2051" max="2051" width="12.85546875" style="19" customWidth="1"/>
    <col min="2052" max="2052" width="11.140625" style="19" customWidth="1"/>
    <col min="2053" max="2057" width="10.28515625" style="19" customWidth="1"/>
    <col min="2058" max="2058" width="12.85546875" style="19" customWidth="1"/>
    <col min="2059" max="2060" width="10.28515625" style="19" customWidth="1"/>
    <col min="2061" max="2063" width="0" style="19" hidden="1" customWidth="1"/>
    <col min="2064" max="2304" width="9.140625" style="19"/>
    <col min="2305" max="2305" width="47.42578125" style="19" customWidth="1"/>
    <col min="2306" max="2306" width="11.140625" style="19" customWidth="1"/>
    <col min="2307" max="2307" width="12.85546875" style="19" customWidth="1"/>
    <col min="2308" max="2308" width="11.140625" style="19" customWidth="1"/>
    <col min="2309" max="2313" width="10.28515625" style="19" customWidth="1"/>
    <col min="2314" max="2314" width="12.85546875" style="19" customWidth="1"/>
    <col min="2315" max="2316" width="10.28515625" style="19" customWidth="1"/>
    <col min="2317" max="2319" width="0" style="19" hidden="1" customWidth="1"/>
    <col min="2320" max="2560" width="9.140625" style="19"/>
    <col min="2561" max="2561" width="47.42578125" style="19" customWidth="1"/>
    <col min="2562" max="2562" width="11.140625" style="19" customWidth="1"/>
    <col min="2563" max="2563" width="12.85546875" style="19" customWidth="1"/>
    <col min="2564" max="2564" width="11.140625" style="19" customWidth="1"/>
    <col min="2565" max="2569" width="10.28515625" style="19" customWidth="1"/>
    <col min="2570" max="2570" width="12.85546875" style="19" customWidth="1"/>
    <col min="2571" max="2572" width="10.28515625" style="19" customWidth="1"/>
    <col min="2573" max="2575" width="0" style="19" hidden="1" customWidth="1"/>
    <col min="2576" max="2816" width="9.140625" style="19"/>
    <col min="2817" max="2817" width="47.42578125" style="19" customWidth="1"/>
    <col min="2818" max="2818" width="11.140625" style="19" customWidth="1"/>
    <col min="2819" max="2819" width="12.85546875" style="19" customWidth="1"/>
    <col min="2820" max="2820" width="11.140625" style="19" customWidth="1"/>
    <col min="2821" max="2825" width="10.28515625" style="19" customWidth="1"/>
    <col min="2826" max="2826" width="12.85546875" style="19" customWidth="1"/>
    <col min="2827" max="2828" width="10.28515625" style="19" customWidth="1"/>
    <col min="2829" max="2831" width="0" style="19" hidden="1" customWidth="1"/>
    <col min="2832" max="3072" width="9.140625" style="19"/>
    <col min="3073" max="3073" width="47.42578125" style="19" customWidth="1"/>
    <col min="3074" max="3074" width="11.140625" style="19" customWidth="1"/>
    <col min="3075" max="3075" width="12.85546875" style="19" customWidth="1"/>
    <col min="3076" max="3076" width="11.140625" style="19" customWidth="1"/>
    <col min="3077" max="3081" width="10.28515625" style="19" customWidth="1"/>
    <col min="3082" max="3082" width="12.85546875" style="19" customWidth="1"/>
    <col min="3083" max="3084" width="10.28515625" style="19" customWidth="1"/>
    <col min="3085" max="3087" width="0" style="19" hidden="1" customWidth="1"/>
    <col min="3088" max="3328" width="9.140625" style="19"/>
    <col min="3329" max="3329" width="47.42578125" style="19" customWidth="1"/>
    <col min="3330" max="3330" width="11.140625" style="19" customWidth="1"/>
    <col min="3331" max="3331" width="12.85546875" style="19" customWidth="1"/>
    <col min="3332" max="3332" width="11.140625" style="19" customWidth="1"/>
    <col min="3333" max="3337" width="10.28515625" style="19" customWidth="1"/>
    <col min="3338" max="3338" width="12.85546875" style="19" customWidth="1"/>
    <col min="3339" max="3340" width="10.28515625" style="19" customWidth="1"/>
    <col min="3341" max="3343" width="0" style="19" hidden="1" customWidth="1"/>
    <col min="3344" max="3584" width="9.140625" style="19"/>
    <col min="3585" max="3585" width="47.42578125" style="19" customWidth="1"/>
    <col min="3586" max="3586" width="11.140625" style="19" customWidth="1"/>
    <col min="3587" max="3587" width="12.85546875" style="19" customWidth="1"/>
    <col min="3588" max="3588" width="11.140625" style="19" customWidth="1"/>
    <col min="3589" max="3593" width="10.28515625" style="19" customWidth="1"/>
    <col min="3594" max="3594" width="12.85546875" style="19" customWidth="1"/>
    <col min="3595" max="3596" width="10.28515625" style="19" customWidth="1"/>
    <col min="3597" max="3599" width="0" style="19" hidden="1" customWidth="1"/>
    <col min="3600" max="3840" width="9.140625" style="19"/>
    <col min="3841" max="3841" width="47.42578125" style="19" customWidth="1"/>
    <col min="3842" max="3842" width="11.140625" style="19" customWidth="1"/>
    <col min="3843" max="3843" width="12.85546875" style="19" customWidth="1"/>
    <col min="3844" max="3844" width="11.140625" style="19" customWidth="1"/>
    <col min="3845" max="3849" width="10.28515625" style="19" customWidth="1"/>
    <col min="3850" max="3850" width="12.85546875" style="19" customWidth="1"/>
    <col min="3851" max="3852" width="10.28515625" style="19" customWidth="1"/>
    <col min="3853" max="3855" width="0" style="19" hidden="1" customWidth="1"/>
    <col min="3856" max="4096" width="9.140625" style="19"/>
    <col min="4097" max="4097" width="47.42578125" style="19" customWidth="1"/>
    <col min="4098" max="4098" width="11.140625" style="19" customWidth="1"/>
    <col min="4099" max="4099" width="12.85546875" style="19" customWidth="1"/>
    <col min="4100" max="4100" width="11.140625" style="19" customWidth="1"/>
    <col min="4101" max="4105" width="10.28515625" style="19" customWidth="1"/>
    <col min="4106" max="4106" width="12.85546875" style="19" customWidth="1"/>
    <col min="4107" max="4108" width="10.28515625" style="19" customWidth="1"/>
    <col min="4109" max="4111" width="0" style="19" hidden="1" customWidth="1"/>
    <col min="4112" max="4352" width="9.140625" style="19"/>
    <col min="4353" max="4353" width="47.42578125" style="19" customWidth="1"/>
    <col min="4354" max="4354" width="11.140625" style="19" customWidth="1"/>
    <col min="4355" max="4355" width="12.85546875" style="19" customWidth="1"/>
    <col min="4356" max="4356" width="11.140625" style="19" customWidth="1"/>
    <col min="4357" max="4361" width="10.28515625" style="19" customWidth="1"/>
    <col min="4362" max="4362" width="12.85546875" style="19" customWidth="1"/>
    <col min="4363" max="4364" width="10.28515625" style="19" customWidth="1"/>
    <col min="4365" max="4367" width="0" style="19" hidden="1" customWidth="1"/>
    <col min="4368" max="4608" width="9.140625" style="19"/>
    <col min="4609" max="4609" width="47.42578125" style="19" customWidth="1"/>
    <col min="4610" max="4610" width="11.140625" style="19" customWidth="1"/>
    <col min="4611" max="4611" width="12.85546875" style="19" customWidth="1"/>
    <col min="4612" max="4612" width="11.140625" style="19" customWidth="1"/>
    <col min="4613" max="4617" width="10.28515625" style="19" customWidth="1"/>
    <col min="4618" max="4618" width="12.85546875" style="19" customWidth="1"/>
    <col min="4619" max="4620" width="10.28515625" style="19" customWidth="1"/>
    <col min="4621" max="4623" width="0" style="19" hidden="1" customWidth="1"/>
    <col min="4624" max="4864" width="9.140625" style="19"/>
    <col min="4865" max="4865" width="47.42578125" style="19" customWidth="1"/>
    <col min="4866" max="4866" width="11.140625" style="19" customWidth="1"/>
    <col min="4867" max="4867" width="12.85546875" style="19" customWidth="1"/>
    <col min="4868" max="4868" width="11.140625" style="19" customWidth="1"/>
    <col min="4869" max="4873" width="10.28515625" style="19" customWidth="1"/>
    <col min="4874" max="4874" width="12.85546875" style="19" customWidth="1"/>
    <col min="4875" max="4876" width="10.28515625" style="19" customWidth="1"/>
    <col min="4877" max="4879" width="0" style="19" hidden="1" customWidth="1"/>
    <col min="4880" max="5120" width="9.140625" style="19"/>
    <col min="5121" max="5121" width="47.42578125" style="19" customWidth="1"/>
    <col min="5122" max="5122" width="11.140625" style="19" customWidth="1"/>
    <col min="5123" max="5123" width="12.85546875" style="19" customWidth="1"/>
    <col min="5124" max="5124" width="11.140625" style="19" customWidth="1"/>
    <col min="5125" max="5129" width="10.28515625" style="19" customWidth="1"/>
    <col min="5130" max="5130" width="12.85546875" style="19" customWidth="1"/>
    <col min="5131" max="5132" width="10.28515625" style="19" customWidth="1"/>
    <col min="5133" max="5135" width="0" style="19" hidden="1" customWidth="1"/>
    <col min="5136" max="5376" width="9.140625" style="19"/>
    <col min="5377" max="5377" width="47.42578125" style="19" customWidth="1"/>
    <col min="5378" max="5378" width="11.140625" style="19" customWidth="1"/>
    <col min="5379" max="5379" width="12.85546875" style="19" customWidth="1"/>
    <col min="5380" max="5380" width="11.140625" style="19" customWidth="1"/>
    <col min="5381" max="5385" width="10.28515625" style="19" customWidth="1"/>
    <col min="5386" max="5386" width="12.85546875" style="19" customWidth="1"/>
    <col min="5387" max="5388" width="10.28515625" style="19" customWidth="1"/>
    <col min="5389" max="5391" width="0" style="19" hidden="1" customWidth="1"/>
    <col min="5392" max="5632" width="9.140625" style="19"/>
    <col min="5633" max="5633" width="47.42578125" style="19" customWidth="1"/>
    <col min="5634" max="5634" width="11.140625" style="19" customWidth="1"/>
    <col min="5635" max="5635" width="12.85546875" style="19" customWidth="1"/>
    <col min="5636" max="5636" width="11.140625" style="19" customWidth="1"/>
    <col min="5637" max="5641" width="10.28515625" style="19" customWidth="1"/>
    <col min="5642" max="5642" width="12.85546875" style="19" customWidth="1"/>
    <col min="5643" max="5644" width="10.28515625" style="19" customWidth="1"/>
    <col min="5645" max="5647" width="0" style="19" hidden="1" customWidth="1"/>
    <col min="5648" max="5888" width="9.140625" style="19"/>
    <col min="5889" max="5889" width="47.42578125" style="19" customWidth="1"/>
    <col min="5890" max="5890" width="11.140625" style="19" customWidth="1"/>
    <col min="5891" max="5891" width="12.85546875" style="19" customWidth="1"/>
    <col min="5892" max="5892" width="11.140625" style="19" customWidth="1"/>
    <col min="5893" max="5897" width="10.28515625" style="19" customWidth="1"/>
    <col min="5898" max="5898" width="12.85546875" style="19" customWidth="1"/>
    <col min="5899" max="5900" width="10.28515625" style="19" customWidth="1"/>
    <col min="5901" max="5903" width="0" style="19" hidden="1" customWidth="1"/>
    <col min="5904" max="6144" width="9.140625" style="19"/>
    <col min="6145" max="6145" width="47.42578125" style="19" customWidth="1"/>
    <col min="6146" max="6146" width="11.140625" style="19" customWidth="1"/>
    <col min="6147" max="6147" width="12.85546875" style="19" customWidth="1"/>
    <col min="6148" max="6148" width="11.140625" style="19" customWidth="1"/>
    <col min="6149" max="6153" width="10.28515625" style="19" customWidth="1"/>
    <col min="6154" max="6154" width="12.85546875" style="19" customWidth="1"/>
    <col min="6155" max="6156" width="10.28515625" style="19" customWidth="1"/>
    <col min="6157" max="6159" width="0" style="19" hidden="1" customWidth="1"/>
    <col min="6160" max="6400" width="9.140625" style="19"/>
    <col min="6401" max="6401" width="47.42578125" style="19" customWidth="1"/>
    <col min="6402" max="6402" width="11.140625" style="19" customWidth="1"/>
    <col min="6403" max="6403" width="12.85546875" style="19" customWidth="1"/>
    <col min="6404" max="6404" width="11.140625" style="19" customWidth="1"/>
    <col min="6405" max="6409" width="10.28515625" style="19" customWidth="1"/>
    <col min="6410" max="6410" width="12.85546875" style="19" customWidth="1"/>
    <col min="6411" max="6412" width="10.28515625" style="19" customWidth="1"/>
    <col min="6413" max="6415" width="0" style="19" hidden="1" customWidth="1"/>
    <col min="6416" max="6656" width="9.140625" style="19"/>
    <col min="6657" max="6657" width="47.42578125" style="19" customWidth="1"/>
    <col min="6658" max="6658" width="11.140625" style="19" customWidth="1"/>
    <col min="6659" max="6659" width="12.85546875" style="19" customWidth="1"/>
    <col min="6660" max="6660" width="11.140625" style="19" customWidth="1"/>
    <col min="6661" max="6665" width="10.28515625" style="19" customWidth="1"/>
    <col min="6666" max="6666" width="12.85546875" style="19" customWidth="1"/>
    <col min="6667" max="6668" width="10.28515625" style="19" customWidth="1"/>
    <col min="6669" max="6671" width="0" style="19" hidden="1" customWidth="1"/>
    <col min="6672" max="6912" width="9.140625" style="19"/>
    <col min="6913" max="6913" width="47.42578125" style="19" customWidth="1"/>
    <col min="6914" max="6914" width="11.140625" style="19" customWidth="1"/>
    <col min="6915" max="6915" width="12.85546875" style="19" customWidth="1"/>
    <col min="6916" max="6916" width="11.140625" style="19" customWidth="1"/>
    <col min="6917" max="6921" width="10.28515625" style="19" customWidth="1"/>
    <col min="6922" max="6922" width="12.85546875" style="19" customWidth="1"/>
    <col min="6923" max="6924" width="10.28515625" style="19" customWidth="1"/>
    <col min="6925" max="6927" width="0" style="19" hidden="1" customWidth="1"/>
    <col min="6928" max="7168" width="9.140625" style="19"/>
    <col min="7169" max="7169" width="47.42578125" style="19" customWidth="1"/>
    <col min="7170" max="7170" width="11.140625" style="19" customWidth="1"/>
    <col min="7171" max="7171" width="12.85546875" style="19" customWidth="1"/>
    <col min="7172" max="7172" width="11.140625" style="19" customWidth="1"/>
    <col min="7173" max="7177" width="10.28515625" style="19" customWidth="1"/>
    <col min="7178" max="7178" width="12.85546875" style="19" customWidth="1"/>
    <col min="7179" max="7180" width="10.28515625" style="19" customWidth="1"/>
    <col min="7181" max="7183" width="0" style="19" hidden="1" customWidth="1"/>
    <col min="7184" max="7424" width="9.140625" style="19"/>
    <col min="7425" max="7425" width="47.42578125" style="19" customWidth="1"/>
    <col min="7426" max="7426" width="11.140625" style="19" customWidth="1"/>
    <col min="7427" max="7427" width="12.85546875" style="19" customWidth="1"/>
    <col min="7428" max="7428" width="11.140625" style="19" customWidth="1"/>
    <col min="7429" max="7433" width="10.28515625" style="19" customWidth="1"/>
    <col min="7434" max="7434" width="12.85546875" style="19" customWidth="1"/>
    <col min="7435" max="7436" width="10.28515625" style="19" customWidth="1"/>
    <col min="7437" max="7439" width="0" style="19" hidden="1" customWidth="1"/>
    <col min="7440" max="7680" width="9.140625" style="19"/>
    <col min="7681" max="7681" width="47.42578125" style="19" customWidth="1"/>
    <col min="7682" max="7682" width="11.140625" style="19" customWidth="1"/>
    <col min="7683" max="7683" width="12.85546875" style="19" customWidth="1"/>
    <col min="7684" max="7684" width="11.140625" style="19" customWidth="1"/>
    <col min="7685" max="7689" width="10.28515625" style="19" customWidth="1"/>
    <col min="7690" max="7690" width="12.85546875" style="19" customWidth="1"/>
    <col min="7691" max="7692" width="10.28515625" style="19" customWidth="1"/>
    <col min="7693" max="7695" width="0" style="19" hidden="1" customWidth="1"/>
    <col min="7696" max="7936" width="9.140625" style="19"/>
    <col min="7937" max="7937" width="47.42578125" style="19" customWidth="1"/>
    <col min="7938" max="7938" width="11.140625" style="19" customWidth="1"/>
    <col min="7939" max="7939" width="12.85546875" style="19" customWidth="1"/>
    <col min="7940" max="7940" width="11.140625" style="19" customWidth="1"/>
    <col min="7941" max="7945" width="10.28515625" style="19" customWidth="1"/>
    <col min="7946" max="7946" width="12.85546875" style="19" customWidth="1"/>
    <col min="7947" max="7948" width="10.28515625" style="19" customWidth="1"/>
    <col min="7949" max="7951" width="0" style="19" hidden="1" customWidth="1"/>
    <col min="7952" max="8192" width="9.140625" style="19"/>
    <col min="8193" max="8193" width="47.42578125" style="19" customWidth="1"/>
    <col min="8194" max="8194" width="11.140625" style="19" customWidth="1"/>
    <col min="8195" max="8195" width="12.85546875" style="19" customWidth="1"/>
    <col min="8196" max="8196" width="11.140625" style="19" customWidth="1"/>
    <col min="8197" max="8201" width="10.28515625" style="19" customWidth="1"/>
    <col min="8202" max="8202" width="12.85546875" style="19" customWidth="1"/>
    <col min="8203" max="8204" width="10.28515625" style="19" customWidth="1"/>
    <col min="8205" max="8207" width="0" style="19" hidden="1" customWidth="1"/>
    <col min="8208" max="8448" width="9.140625" style="19"/>
    <col min="8449" max="8449" width="47.42578125" style="19" customWidth="1"/>
    <col min="8450" max="8450" width="11.140625" style="19" customWidth="1"/>
    <col min="8451" max="8451" width="12.85546875" style="19" customWidth="1"/>
    <col min="8452" max="8452" width="11.140625" style="19" customWidth="1"/>
    <col min="8453" max="8457" width="10.28515625" style="19" customWidth="1"/>
    <col min="8458" max="8458" width="12.85546875" style="19" customWidth="1"/>
    <col min="8459" max="8460" width="10.28515625" style="19" customWidth="1"/>
    <col min="8461" max="8463" width="0" style="19" hidden="1" customWidth="1"/>
    <col min="8464" max="8704" width="9.140625" style="19"/>
    <col min="8705" max="8705" width="47.42578125" style="19" customWidth="1"/>
    <col min="8706" max="8706" width="11.140625" style="19" customWidth="1"/>
    <col min="8707" max="8707" width="12.85546875" style="19" customWidth="1"/>
    <col min="8708" max="8708" width="11.140625" style="19" customWidth="1"/>
    <col min="8709" max="8713" width="10.28515625" style="19" customWidth="1"/>
    <col min="8714" max="8714" width="12.85546875" style="19" customWidth="1"/>
    <col min="8715" max="8716" width="10.28515625" style="19" customWidth="1"/>
    <col min="8717" max="8719" width="0" style="19" hidden="1" customWidth="1"/>
    <col min="8720" max="8960" width="9.140625" style="19"/>
    <col min="8961" max="8961" width="47.42578125" style="19" customWidth="1"/>
    <col min="8962" max="8962" width="11.140625" style="19" customWidth="1"/>
    <col min="8963" max="8963" width="12.85546875" style="19" customWidth="1"/>
    <col min="8964" max="8964" width="11.140625" style="19" customWidth="1"/>
    <col min="8965" max="8969" width="10.28515625" style="19" customWidth="1"/>
    <col min="8970" max="8970" width="12.85546875" style="19" customWidth="1"/>
    <col min="8971" max="8972" width="10.28515625" style="19" customWidth="1"/>
    <col min="8973" max="8975" width="0" style="19" hidden="1" customWidth="1"/>
    <col min="8976" max="9216" width="9.140625" style="19"/>
    <col min="9217" max="9217" width="47.42578125" style="19" customWidth="1"/>
    <col min="9218" max="9218" width="11.140625" style="19" customWidth="1"/>
    <col min="9219" max="9219" width="12.85546875" style="19" customWidth="1"/>
    <col min="9220" max="9220" width="11.140625" style="19" customWidth="1"/>
    <col min="9221" max="9225" width="10.28515625" style="19" customWidth="1"/>
    <col min="9226" max="9226" width="12.85546875" style="19" customWidth="1"/>
    <col min="9227" max="9228" width="10.28515625" style="19" customWidth="1"/>
    <col min="9229" max="9231" width="0" style="19" hidden="1" customWidth="1"/>
    <col min="9232" max="9472" width="9.140625" style="19"/>
    <col min="9473" max="9473" width="47.42578125" style="19" customWidth="1"/>
    <col min="9474" max="9474" width="11.140625" style="19" customWidth="1"/>
    <col min="9475" max="9475" width="12.85546875" style="19" customWidth="1"/>
    <col min="9476" max="9476" width="11.140625" style="19" customWidth="1"/>
    <col min="9477" max="9481" width="10.28515625" style="19" customWidth="1"/>
    <col min="9482" max="9482" width="12.85546875" style="19" customWidth="1"/>
    <col min="9483" max="9484" width="10.28515625" style="19" customWidth="1"/>
    <col min="9485" max="9487" width="0" style="19" hidden="1" customWidth="1"/>
    <col min="9488" max="9728" width="9.140625" style="19"/>
    <col min="9729" max="9729" width="47.42578125" style="19" customWidth="1"/>
    <col min="9730" max="9730" width="11.140625" style="19" customWidth="1"/>
    <col min="9731" max="9731" width="12.85546875" style="19" customWidth="1"/>
    <col min="9732" max="9732" width="11.140625" style="19" customWidth="1"/>
    <col min="9733" max="9737" width="10.28515625" style="19" customWidth="1"/>
    <col min="9738" max="9738" width="12.85546875" style="19" customWidth="1"/>
    <col min="9739" max="9740" width="10.28515625" style="19" customWidth="1"/>
    <col min="9741" max="9743" width="0" style="19" hidden="1" customWidth="1"/>
    <col min="9744" max="9984" width="9.140625" style="19"/>
    <col min="9985" max="9985" width="47.42578125" style="19" customWidth="1"/>
    <col min="9986" max="9986" width="11.140625" style="19" customWidth="1"/>
    <col min="9987" max="9987" width="12.85546875" style="19" customWidth="1"/>
    <col min="9988" max="9988" width="11.140625" style="19" customWidth="1"/>
    <col min="9989" max="9993" width="10.28515625" style="19" customWidth="1"/>
    <col min="9994" max="9994" width="12.85546875" style="19" customWidth="1"/>
    <col min="9995" max="9996" width="10.28515625" style="19" customWidth="1"/>
    <col min="9997" max="9999" width="0" style="19" hidden="1" customWidth="1"/>
    <col min="10000" max="10240" width="9.140625" style="19"/>
    <col min="10241" max="10241" width="47.42578125" style="19" customWidth="1"/>
    <col min="10242" max="10242" width="11.140625" style="19" customWidth="1"/>
    <col min="10243" max="10243" width="12.85546875" style="19" customWidth="1"/>
    <col min="10244" max="10244" width="11.140625" style="19" customWidth="1"/>
    <col min="10245" max="10249" width="10.28515625" style="19" customWidth="1"/>
    <col min="10250" max="10250" width="12.85546875" style="19" customWidth="1"/>
    <col min="10251" max="10252" width="10.28515625" style="19" customWidth="1"/>
    <col min="10253" max="10255" width="0" style="19" hidden="1" customWidth="1"/>
    <col min="10256" max="10496" width="9.140625" style="19"/>
    <col min="10497" max="10497" width="47.42578125" style="19" customWidth="1"/>
    <col min="10498" max="10498" width="11.140625" style="19" customWidth="1"/>
    <col min="10499" max="10499" width="12.85546875" style="19" customWidth="1"/>
    <col min="10500" max="10500" width="11.140625" style="19" customWidth="1"/>
    <col min="10501" max="10505" width="10.28515625" style="19" customWidth="1"/>
    <col min="10506" max="10506" width="12.85546875" style="19" customWidth="1"/>
    <col min="10507" max="10508" width="10.28515625" style="19" customWidth="1"/>
    <col min="10509" max="10511" width="0" style="19" hidden="1" customWidth="1"/>
    <col min="10512" max="10752" width="9.140625" style="19"/>
    <col min="10753" max="10753" width="47.42578125" style="19" customWidth="1"/>
    <col min="10754" max="10754" width="11.140625" style="19" customWidth="1"/>
    <col min="10755" max="10755" width="12.85546875" style="19" customWidth="1"/>
    <col min="10756" max="10756" width="11.140625" style="19" customWidth="1"/>
    <col min="10757" max="10761" width="10.28515625" style="19" customWidth="1"/>
    <col min="10762" max="10762" width="12.85546875" style="19" customWidth="1"/>
    <col min="10763" max="10764" width="10.28515625" style="19" customWidth="1"/>
    <col min="10765" max="10767" width="0" style="19" hidden="1" customWidth="1"/>
    <col min="10768" max="11008" width="9.140625" style="19"/>
    <col min="11009" max="11009" width="47.42578125" style="19" customWidth="1"/>
    <col min="11010" max="11010" width="11.140625" style="19" customWidth="1"/>
    <col min="11011" max="11011" width="12.85546875" style="19" customWidth="1"/>
    <col min="11012" max="11012" width="11.140625" style="19" customWidth="1"/>
    <col min="11013" max="11017" width="10.28515625" style="19" customWidth="1"/>
    <col min="11018" max="11018" width="12.85546875" style="19" customWidth="1"/>
    <col min="11019" max="11020" width="10.28515625" style="19" customWidth="1"/>
    <col min="11021" max="11023" width="0" style="19" hidden="1" customWidth="1"/>
    <col min="11024" max="11264" width="9.140625" style="19"/>
    <col min="11265" max="11265" width="47.42578125" style="19" customWidth="1"/>
    <col min="11266" max="11266" width="11.140625" style="19" customWidth="1"/>
    <col min="11267" max="11267" width="12.85546875" style="19" customWidth="1"/>
    <col min="11268" max="11268" width="11.140625" style="19" customWidth="1"/>
    <col min="11269" max="11273" width="10.28515625" style="19" customWidth="1"/>
    <col min="11274" max="11274" width="12.85546875" style="19" customWidth="1"/>
    <col min="11275" max="11276" width="10.28515625" style="19" customWidth="1"/>
    <col min="11277" max="11279" width="0" style="19" hidden="1" customWidth="1"/>
    <col min="11280" max="11520" width="9.140625" style="19"/>
    <col min="11521" max="11521" width="47.42578125" style="19" customWidth="1"/>
    <col min="11522" max="11522" width="11.140625" style="19" customWidth="1"/>
    <col min="11523" max="11523" width="12.85546875" style="19" customWidth="1"/>
    <col min="11524" max="11524" width="11.140625" style="19" customWidth="1"/>
    <col min="11525" max="11529" width="10.28515625" style="19" customWidth="1"/>
    <col min="11530" max="11530" width="12.85546875" style="19" customWidth="1"/>
    <col min="11531" max="11532" width="10.28515625" style="19" customWidth="1"/>
    <col min="11533" max="11535" width="0" style="19" hidden="1" customWidth="1"/>
    <col min="11536" max="11776" width="9.140625" style="19"/>
    <col min="11777" max="11777" width="47.42578125" style="19" customWidth="1"/>
    <col min="11778" max="11778" width="11.140625" style="19" customWidth="1"/>
    <col min="11779" max="11779" width="12.85546875" style="19" customWidth="1"/>
    <col min="11780" max="11780" width="11.140625" style="19" customWidth="1"/>
    <col min="11781" max="11785" width="10.28515625" style="19" customWidth="1"/>
    <col min="11786" max="11786" width="12.85546875" style="19" customWidth="1"/>
    <col min="11787" max="11788" width="10.28515625" style="19" customWidth="1"/>
    <col min="11789" max="11791" width="0" style="19" hidden="1" customWidth="1"/>
    <col min="11792" max="12032" width="9.140625" style="19"/>
    <col min="12033" max="12033" width="47.42578125" style="19" customWidth="1"/>
    <col min="12034" max="12034" width="11.140625" style="19" customWidth="1"/>
    <col min="12035" max="12035" width="12.85546875" style="19" customWidth="1"/>
    <col min="12036" max="12036" width="11.140625" style="19" customWidth="1"/>
    <col min="12037" max="12041" width="10.28515625" style="19" customWidth="1"/>
    <col min="12042" max="12042" width="12.85546875" style="19" customWidth="1"/>
    <col min="12043" max="12044" width="10.28515625" style="19" customWidth="1"/>
    <col min="12045" max="12047" width="0" style="19" hidden="1" customWidth="1"/>
    <col min="12048" max="12288" width="9.140625" style="19"/>
    <col min="12289" max="12289" width="47.42578125" style="19" customWidth="1"/>
    <col min="12290" max="12290" width="11.140625" style="19" customWidth="1"/>
    <col min="12291" max="12291" width="12.85546875" style="19" customWidth="1"/>
    <col min="12292" max="12292" width="11.140625" style="19" customWidth="1"/>
    <col min="12293" max="12297" width="10.28515625" style="19" customWidth="1"/>
    <col min="12298" max="12298" width="12.85546875" style="19" customWidth="1"/>
    <col min="12299" max="12300" width="10.28515625" style="19" customWidth="1"/>
    <col min="12301" max="12303" width="0" style="19" hidden="1" customWidth="1"/>
    <col min="12304" max="12544" width="9.140625" style="19"/>
    <col min="12545" max="12545" width="47.42578125" style="19" customWidth="1"/>
    <col min="12546" max="12546" width="11.140625" style="19" customWidth="1"/>
    <col min="12547" max="12547" width="12.85546875" style="19" customWidth="1"/>
    <col min="12548" max="12548" width="11.140625" style="19" customWidth="1"/>
    <col min="12549" max="12553" width="10.28515625" style="19" customWidth="1"/>
    <col min="12554" max="12554" width="12.85546875" style="19" customWidth="1"/>
    <col min="12555" max="12556" width="10.28515625" style="19" customWidth="1"/>
    <col min="12557" max="12559" width="0" style="19" hidden="1" customWidth="1"/>
    <col min="12560" max="12800" width="9.140625" style="19"/>
    <col min="12801" max="12801" width="47.42578125" style="19" customWidth="1"/>
    <col min="12802" max="12802" width="11.140625" style="19" customWidth="1"/>
    <col min="12803" max="12803" width="12.85546875" style="19" customWidth="1"/>
    <col min="12804" max="12804" width="11.140625" style="19" customWidth="1"/>
    <col min="12805" max="12809" width="10.28515625" style="19" customWidth="1"/>
    <col min="12810" max="12810" width="12.85546875" style="19" customWidth="1"/>
    <col min="12811" max="12812" width="10.28515625" style="19" customWidth="1"/>
    <col min="12813" max="12815" width="0" style="19" hidden="1" customWidth="1"/>
    <col min="12816" max="13056" width="9.140625" style="19"/>
    <col min="13057" max="13057" width="47.42578125" style="19" customWidth="1"/>
    <col min="13058" max="13058" width="11.140625" style="19" customWidth="1"/>
    <col min="13059" max="13059" width="12.85546875" style="19" customWidth="1"/>
    <col min="13060" max="13060" width="11.140625" style="19" customWidth="1"/>
    <col min="13061" max="13065" width="10.28515625" style="19" customWidth="1"/>
    <col min="13066" max="13066" width="12.85546875" style="19" customWidth="1"/>
    <col min="13067" max="13068" width="10.28515625" style="19" customWidth="1"/>
    <col min="13069" max="13071" width="0" style="19" hidden="1" customWidth="1"/>
    <col min="13072" max="13312" width="9.140625" style="19"/>
    <col min="13313" max="13313" width="47.42578125" style="19" customWidth="1"/>
    <col min="13314" max="13314" width="11.140625" style="19" customWidth="1"/>
    <col min="13315" max="13315" width="12.85546875" style="19" customWidth="1"/>
    <col min="13316" max="13316" width="11.140625" style="19" customWidth="1"/>
    <col min="13317" max="13321" width="10.28515625" style="19" customWidth="1"/>
    <col min="13322" max="13322" width="12.85546875" style="19" customWidth="1"/>
    <col min="13323" max="13324" width="10.28515625" style="19" customWidth="1"/>
    <col min="13325" max="13327" width="0" style="19" hidden="1" customWidth="1"/>
    <col min="13328" max="13568" width="9.140625" style="19"/>
    <col min="13569" max="13569" width="47.42578125" style="19" customWidth="1"/>
    <col min="13570" max="13570" width="11.140625" style="19" customWidth="1"/>
    <col min="13571" max="13571" width="12.85546875" style="19" customWidth="1"/>
    <col min="13572" max="13572" width="11.140625" style="19" customWidth="1"/>
    <col min="13573" max="13577" width="10.28515625" style="19" customWidth="1"/>
    <col min="13578" max="13578" width="12.85546875" style="19" customWidth="1"/>
    <col min="13579" max="13580" width="10.28515625" style="19" customWidth="1"/>
    <col min="13581" max="13583" width="0" style="19" hidden="1" customWidth="1"/>
    <col min="13584" max="13824" width="9.140625" style="19"/>
    <col min="13825" max="13825" width="47.42578125" style="19" customWidth="1"/>
    <col min="13826" max="13826" width="11.140625" style="19" customWidth="1"/>
    <col min="13827" max="13827" width="12.85546875" style="19" customWidth="1"/>
    <col min="13828" max="13828" width="11.140625" style="19" customWidth="1"/>
    <col min="13829" max="13833" width="10.28515625" style="19" customWidth="1"/>
    <col min="13834" max="13834" width="12.85546875" style="19" customWidth="1"/>
    <col min="13835" max="13836" width="10.28515625" style="19" customWidth="1"/>
    <col min="13837" max="13839" width="0" style="19" hidden="1" customWidth="1"/>
    <col min="13840" max="14080" width="9.140625" style="19"/>
    <col min="14081" max="14081" width="47.42578125" style="19" customWidth="1"/>
    <col min="14082" max="14082" width="11.140625" style="19" customWidth="1"/>
    <col min="14083" max="14083" width="12.85546875" style="19" customWidth="1"/>
    <col min="14084" max="14084" width="11.140625" style="19" customWidth="1"/>
    <col min="14085" max="14089" width="10.28515625" style="19" customWidth="1"/>
    <col min="14090" max="14090" width="12.85546875" style="19" customWidth="1"/>
    <col min="14091" max="14092" width="10.28515625" style="19" customWidth="1"/>
    <col min="14093" max="14095" width="0" style="19" hidden="1" customWidth="1"/>
    <col min="14096" max="14336" width="9.140625" style="19"/>
    <col min="14337" max="14337" width="47.42578125" style="19" customWidth="1"/>
    <col min="14338" max="14338" width="11.140625" style="19" customWidth="1"/>
    <col min="14339" max="14339" width="12.85546875" style="19" customWidth="1"/>
    <col min="14340" max="14340" width="11.140625" style="19" customWidth="1"/>
    <col min="14341" max="14345" width="10.28515625" style="19" customWidth="1"/>
    <col min="14346" max="14346" width="12.85546875" style="19" customWidth="1"/>
    <col min="14347" max="14348" width="10.28515625" style="19" customWidth="1"/>
    <col min="14349" max="14351" width="0" style="19" hidden="1" customWidth="1"/>
    <col min="14352" max="14592" width="9.140625" style="19"/>
    <col min="14593" max="14593" width="47.42578125" style="19" customWidth="1"/>
    <col min="14594" max="14594" width="11.140625" style="19" customWidth="1"/>
    <col min="14595" max="14595" width="12.85546875" style="19" customWidth="1"/>
    <col min="14596" max="14596" width="11.140625" style="19" customWidth="1"/>
    <col min="14597" max="14601" width="10.28515625" style="19" customWidth="1"/>
    <col min="14602" max="14602" width="12.85546875" style="19" customWidth="1"/>
    <col min="14603" max="14604" width="10.28515625" style="19" customWidth="1"/>
    <col min="14605" max="14607" width="0" style="19" hidden="1" customWidth="1"/>
    <col min="14608" max="14848" width="9.140625" style="19"/>
    <col min="14849" max="14849" width="47.42578125" style="19" customWidth="1"/>
    <col min="14850" max="14850" width="11.140625" style="19" customWidth="1"/>
    <col min="14851" max="14851" width="12.85546875" style="19" customWidth="1"/>
    <col min="14852" max="14852" width="11.140625" style="19" customWidth="1"/>
    <col min="14853" max="14857" width="10.28515625" style="19" customWidth="1"/>
    <col min="14858" max="14858" width="12.85546875" style="19" customWidth="1"/>
    <col min="14859" max="14860" width="10.28515625" style="19" customWidth="1"/>
    <col min="14861" max="14863" width="0" style="19" hidden="1" customWidth="1"/>
    <col min="14864" max="15104" width="9.140625" style="19"/>
    <col min="15105" max="15105" width="47.42578125" style="19" customWidth="1"/>
    <col min="15106" max="15106" width="11.140625" style="19" customWidth="1"/>
    <col min="15107" max="15107" width="12.85546875" style="19" customWidth="1"/>
    <col min="15108" max="15108" width="11.140625" style="19" customWidth="1"/>
    <col min="15109" max="15113" width="10.28515625" style="19" customWidth="1"/>
    <col min="15114" max="15114" width="12.85546875" style="19" customWidth="1"/>
    <col min="15115" max="15116" width="10.28515625" style="19" customWidth="1"/>
    <col min="15117" max="15119" width="0" style="19" hidden="1" customWidth="1"/>
    <col min="15120" max="15360" width="9.140625" style="19"/>
    <col min="15361" max="15361" width="47.42578125" style="19" customWidth="1"/>
    <col min="15362" max="15362" width="11.140625" style="19" customWidth="1"/>
    <col min="15363" max="15363" width="12.85546875" style="19" customWidth="1"/>
    <col min="15364" max="15364" width="11.140625" style="19" customWidth="1"/>
    <col min="15365" max="15369" width="10.28515625" style="19" customWidth="1"/>
    <col min="15370" max="15370" width="12.85546875" style="19" customWidth="1"/>
    <col min="15371" max="15372" width="10.28515625" style="19" customWidth="1"/>
    <col min="15373" max="15375" width="0" style="19" hidden="1" customWidth="1"/>
    <col min="15376" max="15616" width="9.140625" style="19"/>
    <col min="15617" max="15617" width="47.42578125" style="19" customWidth="1"/>
    <col min="15618" max="15618" width="11.140625" style="19" customWidth="1"/>
    <col min="15619" max="15619" width="12.85546875" style="19" customWidth="1"/>
    <col min="15620" max="15620" width="11.140625" style="19" customWidth="1"/>
    <col min="15621" max="15625" width="10.28515625" style="19" customWidth="1"/>
    <col min="15626" max="15626" width="12.85546875" style="19" customWidth="1"/>
    <col min="15627" max="15628" width="10.28515625" style="19" customWidth="1"/>
    <col min="15629" max="15631" width="0" style="19" hidden="1" customWidth="1"/>
    <col min="15632" max="15872" width="9.140625" style="19"/>
    <col min="15873" max="15873" width="47.42578125" style="19" customWidth="1"/>
    <col min="15874" max="15874" width="11.140625" style="19" customWidth="1"/>
    <col min="15875" max="15875" width="12.85546875" style="19" customWidth="1"/>
    <col min="15876" max="15876" width="11.140625" style="19" customWidth="1"/>
    <col min="15877" max="15881" width="10.28515625" style="19" customWidth="1"/>
    <col min="15882" max="15882" width="12.85546875" style="19" customWidth="1"/>
    <col min="15883" max="15884" width="10.28515625" style="19" customWidth="1"/>
    <col min="15885" max="15887" width="0" style="19" hidden="1" customWidth="1"/>
    <col min="15888" max="16128" width="9.140625" style="19"/>
    <col min="16129" max="16129" width="47.42578125" style="19" customWidth="1"/>
    <col min="16130" max="16130" width="11.140625" style="19" customWidth="1"/>
    <col min="16131" max="16131" width="12.85546875" style="19" customWidth="1"/>
    <col min="16132" max="16132" width="11.140625" style="19" customWidth="1"/>
    <col min="16133" max="16137" width="10.28515625" style="19" customWidth="1"/>
    <col min="16138" max="16138" width="12.85546875" style="19" customWidth="1"/>
    <col min="16139" max="16140" width="10.28515625" style="19" customWidth="1"/>
    <col min="16141" max="16143" width="0" style="19" hidden="1" customWidth="1"/>
    <col min="16144" max="16384" width="9.140625" style="19"/>
  </cols>
  <sheetData>
    <row r="1" spans="1:12">
      <c r="A1" s="214" t="s">
        <v>227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54.75" customHeight="1">
      <c r="A3" s="215" t="s">
        <v>9</v>
      </c>
      <c r="B3" s="216"/>
      <c r="C3" s="216"/>
      <c r="D3" s="217"/>
      <c r="E3" s="215" t="s">
        <v>10</v>
      </c>
      <c r="F3" s="216"/>
      <c r="G3" s="216"/>
      <c r="H3" s="216"/>
      <c r="I3" s="216"/>
      <c r="J3" s="216"/>
      <c r="K3" s="216"/>
      <c r="L3" s="217"/>
    </row>
    <row r="4" spans="1:12">
      <c r="A4" s="211" t="s">
        <v>11</v>
      </c>
      <c r="B4" s="212"/>
      <c r="C4" s="212"/>
      <c r="D4" s="213"/>
      <c r="E4" s="218" t="s">
        <v>12</v>
      </c>
      <c r="F4" s="219"/>
      <c r="G4" s="219"/>
      <c r="H4" s="219"/>
      <c r="I4" s="219"/>
      <c r="J4" s="219"/>
      <c r="K4" s="219"/>
      <c r="L4" s="220"/>
    </row>
    <row r="5" spans="1:12" ht="88.5" customHeight="1">
      <c r="A5" s="208" t="s">
        <v>13</v>
      </c>
      <c r="B5" s="209"/>
      <c r="C5" s="209"/>
      <c r="D5" s="210"/>
      <c r="E5" s="211" t="s">
        <v>13</v>
      </c>
      <c r="F5" s="212"/>
      <c r="G5" s="212"/>
      <c r="H5" s="212"/>
      <c r="I5" s="212"/>
      <c r="J5" s="212"/>
      <c r="K5" s="212"/>
      <c r="L5" s="213"/>
    </row>
    <row r="6" spans="1:12">
      <c r="A6" s="221" t="s">
        <v>14</v>
      </c>
      <c r="B6" s="222"/>
      <c r="C6" s="222"/>
      <c r="D6" s="223"/>
      <c r="E6" s="221" t="s">
        <v>15</v>
      </c>
      <c r="F6" s="222"/>
      <c r="G6" s="222"/>
      <c r="H6" s="222"/>
      <c r="I6" s="222"/>
      <c r="J6" s="222"/>
      <c r="K6" s="222"/>
      <c r="L6" s="223"/>
    </row>
    <row r="7" spans="1:12">
      <c r="A7" s="21"/>
      <c r="B7" s="22"/>
      <c r="C7" s="23"/>
      <c r="D7" s="23"/>
      <c r="E7" s="23"/>
      <c r="F7" s="23"/>
      <c r="G7" s="23"/>
      <c r="H7" s="23"/>
      <c r="I7" s="23"/>
      <c r="J7" s="23"/>
      <c r="K7" s="23"/>
      <c r="L7" s="24"/>
    </row>
    <row r="8" spans="1:12">
      <c r="A8" s="25"/>
      <c r="L8" s="27"/>
    </row>
    <row r="9" spans="1:12">
      <c r="A9" s="224"/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6"/>
    </row>
    <row r="10" spans="1:12" ht="54.75" customHeight="1">
      <c r="A10" s="215" t="s">
        <v>16</v>
      </c>
      <c r="B10" s="216"/>
      <c r="C10" s="216"/>
      <c r="D10" s="217"/>
      <c r="E10" s="215" t="s">
        <v>17</v>
      </c>
      <c r="F10" s="216"/>
      <c r="G10" s="216"/>
      <c r="H10" s="216"/>
      <c r="I10" s="216"/>
      <c r="J10" s="216"/>
      <c r="K10" s="216"/>
      <c r="L10" s="217"/>
    </row>
    <row r="11" spans="1:12">
      <c r="A11" s="211" t="s">
        <v>18</v>
      </c>
      <c r="B11" s="212"/>
      <c r="C11" s="212"/>
      <c r="D11" s="213"/>
      <c r="E11" s="227" t="s">
        <v>19</v>
      </c>
      <c r="F11" s="228"/>
      <c r="G11" s="228"/>
      <c r="H11" s="228"/>
      <c r="I11" s="228"/>
      <c r="J11" s="228"/>
      <c r="K11" s="228"/>
      <c r="L11" s="229"/>
    </row>
    <row r="12" spans="1:12" ht="88.5" customHeight="1">
      <c r="A12" s="208" t="s">
        <v>13</v>
      </c>
      <c r="B12" s="209"/>
      <c r="C12" s="209"/>
      <c r="D12" s="210"/>
      <c r="E12" s="208" t="s">
        <v>13</v>
      </c>
      <c r="F12" s="209"/>
      <c r="G12" s="209"/>
      <c r="H12" s="209"/>
      <c r="I12" s="209"/>
      <c r="J12" s="209"/>
      <c r="K12" s="209"/>
      <c r="L12" s="210"/>
    </row>
    <row r="13" spans="1:12">
      <c r="A13" s="221" t="s">
        <v>20</v>
      </c>
      <c r="B13" s="222"/>
      <c r="C13" s="222"/>
      <c r="D13" s="223"/>
      <c r="E13" s="221" t="s">
        <v>21</v>
      </c>
      <c r="F13" s="222"/>
      <c r="G13" s="222"/>
      <c r="H13" s="222"/>
      <c r="I13" s="222"/>
      <c r="J13" s="222"/>
      <c r="K13" s="222"/>
      <c r="L13" s="223"/>
    </row>
  </sheetData>
  <mergeCells count="18">
    <mergeCell ref="A12:D12"/>
    <mergeCell ref="E12:L12"/>
    <mergeCell ref="A13:D13"/>
    <mergeCell ref="E13:L13"/>
    <mergeCell ref="A6:D6"/>
    <mergeCell ref="E6:L6"/>
    <mergeCell ref="A9:L9"/>
    <mergeCell ref="A10:D10"/>
    <mergeCell ref="E10:L10"/>
    <mergeCell ref="A11:D11"/>
    <mergeCell ref="E11:L11"/>
    <mergeCell ref="A5:D5"/>
    <mergeCell ref="E5:L5"/>
    <mergeCell ref="A1:L1"/>
    <mergeCell ref="A3:D3"/>
    <mergeCell ref="E3:L3"/>
    <mergeCell ref="A4:D4"/>
    <mergeCell ref="E4:L4"/>
  </mergeCells>
  <pageMargins left="0.68" right="0.47244094488188981" top="0.39370078740157483" bottom="0.39370078740157483" header="0.31496062992125984" footer="0.31496062992125984"/>
  <pageSetup paperSize="9" scale="9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AC0D5-78A5-417D-92C6-63CED0D530CA}">
  <sheetPr>
    <tabColor rgb="FFFF7C80"/>
  </sheetPr>
  <dimension ref="A1:F85"/>
  <sheetViews>
    <sheetView zoomScale="90" zoomScaleNormal="90" workbookViewId="0">
      <selection activeCell="E73" sqref="E73"/>
    </sheetView>
  </sheetViews>
  <sheetFormatPr defaultRowHeight="21"/>
  <cols>
    <col min="1" max="1" width="53.28515625" style="99" customWidth="1"/>
    <col min="2" max="2" width="8.140625" style="99" customWidth="1"/>
    <col min="3" max="3" width="18.42578125" style="99" customWidth="1"/>
    <col min="4" max="4" width="45.42578125" style="99" customWidth="1"/>
    <col min="5" max="6" width="41.7109375" style="99" customWidth="1"/>
    <col min="7" max="15" width="39.42578125" style="99" customWidth="1"/>
    <col min="16" max="16384" width="9.140625" style="99"/>
  </cols>
  <sheetData>
    <row r="1" spans="1:6" ht="27" customHeight="1">
      <c r="A1" s="230" t="s">
        <v>23</v>
      </c>
      <c r="B1" s="230"/>
      <c r="C1" s="230"/>
      <c r="D1" s="230"/>
      <c r="E1" s="230"/>
      <c r="F1" s="230"/>
    </row>
    <row r="2" spans="1:6">
      <c r="A2" s="9" t="s">
        <v>24</v>
      </c>
      <c r="B2" s="9"/>
      <c r="C2" s="9"/>
      <c r="D2" s="9"/>
    </row>
    <row r="3" spans="1:6">
      <c r="A3" s="10" t="s">
        <v>96</v>
      </c>
      <c r="B3" s="10"/>
      <c r="C3" s="10"/>
      <c r="D3" s="3"/>
      <c r="F3" s="3" t="s">
        <v>0</v>
      </c>
    </row>
    <row r="4" spans="1:6" ht="9.75" customHeight="1">
      <c r="A4" s="10"/>
      <c r="B4" s="10"/>
      <c r="C4" s="10"/>
      <c r="D4" s="3"/>
    </row>
    <row r="5" spans="1:6" ht="26.25" customHeight="1">
      <c r="A5" s="233" t="s">
        <v>4</v>
      </c>
      <c r="B5" s="11" t="s">
        <v>5</v>
      </c>
      <c r="C5" s="233" t="s">
        <v>2</v>
      </c>
      <c r="D5" s="242" t="s">
        <v>141</v>
      </c>
      <c r="E5" s="237" t="s">
        <v>154</v>
      </c>
      <c r="F5" s="237" t="s">
        <v>140</v>
      </c>
    </row>
    <row r="6" spans="1:6" ht="26.45" customHeight="1">
      <c r="A6" s="234"/>
      <c r="B6" s="12" t="s">
        <v>6</v>
      </c>
      <c r="C6" s="234"/>
      <c r="D6" s="243"/>
      <c r="E6" s="238"/>
      <c r="F6" s="238"/>
    </row>
    <row r="7" spans="1:6">
      <c r="A7" s="13" t="s">
        <v>99</v>
      </c>
      <c r="B7" s="7" t="s">
        <v>3</v>
      </c>
      <c r="C7" s="194">
        <f>SUM(D7:F7)</f>
        <v>36505300</v>
      </c>
      <c r="D7" s="194">
        <f>+D81</f>
        <v>13598732</v>
      </c>
      <c r="E7" s="194">
        <f t="shared" ref="E7" si="0">+E81</f>
        <v>12063402</v>
      </c>
      <c r="F7" s="194">
        <f>+F81</f>
        <v>10843166</v>
      </c>
    </row>
    <row r="8" spans="1:6">
      <c r="A8" s="15"/>
      <c r="B8" s="6" t="s">
        <v>6</v>
      </c>
      <c r="C8" s="6"/>
      <c r="D8" s="14"/>
      <c r="E8" s="14"/>
      <c r="F8" s="14"/>
    </row>
    <row r="9" spans="1:6">
      <c r="A9" s="37" t="s">
        <v>228</v>
      </c>
      <c r="B9" s="38" t="s">
        <v>3</v>
      </c>
      <c r="C9" s="205">
        <f>SUM(C13:C57)</f>
        <v>28711300</v>
      </c>
      <c r="D9" s="194">
        <f>SUM(D13:D58)</f>
        <v>10771800</v>
      </c>
      <c r="E9" s="194">
        <f>SUM(E13:E58)</f>
        <v>9195780</v>
      </c>
      <c r="F9" s="194">
        <f>SUM(F13:F58)</f>
        <v>8743720</v>
      </c>
    </row>
    <row r="10" spans="1:6">
      <c r="A10" s="40"/>
      <c r="B10" s="38" t="s">
        <v>6</v>
      </c>
      <c r="C10" s="38"/>
      <c r="D10" s="14"/>
      <c r="E10" s="14"/>
      <c r="F10" s="14"/>
    </row>
    <row r="11" spans="1:6">
      <c r="A11" s="41" t="s">
        <v>35</v>
      </c>
      <c r="B11" s="4"/>
      <c r="C11" s="4"/>
      <c r="D11" s="100"/>
      <c r="E11" s="100"/>
      <c r="F11" s="100"/>
    </row>
    <row r="12" spans="1:6">
      <c r="A12" s="42" t="s">
        <v>215</v>
      </c>
      <c r="B12" s="4"/>
      <c r="C12" s="4"/>
      <c r="D12" s="100"/>
      <c r="E12" s="100"/>
      <c r="F12" s="100"/>
    </row>
    <row r="13" spans="1:6">
      <c r="A13" s="167" t="s">
        <v>163</v>
      </c>
      <c r="B13" s="4" t="s">
        <v>3</v>
      </c>
      <c r="C13" s="100">
        <f>SUM(D13:F13)</f>
        <v>9460100</v>
      </c>
      <c r="D13" s="101">
        <v>3160100</v>
      </c>
      <c r="E13" s="101">
        <v>3150000</v>
      </c>
      <c r="F13" s="101">
        <v>3150000</v>
      </c>
    </row>
    <row r="14" spans="1:6">
      <c r="A14" s="93"/>
      <c r="B14" s="4" t="s">
        <v>6</v>
      </c>
      <c r="C14" s="100"/>
      <c r="D14" s="101"/>
      <c r="E14" s="4"/>
      <c r="F14" s="4"/>
    </row>
    <row r="15" spans="1:6">
      <c r="A15" s="167" t="s">
        <v>164</v>
      </c>
      <c r="B15" s="4" t="s">
        <v>3</v>
      </c>
      <c r="C15" s="100">
        <f t="shared" ref="C15:C57" si="1">SUM(D15:F15)</f>
        <v>901200</v>
      </c>
      <c r="D15" s="101">
        <v>300400</v>
      </c>
      <c r="E15" s="101">
        <v>300400</v>
      </c>
      <c r="F15" s="101">
        <v>300400</v>
      </c>
    </row>
    <row r="16" spans="1:6">
      <c r="A16" s="159"/>
      <c r="B16" s="4" t="s">
        <v>6</v>
      </c>
      <c r="C16" s="100"/>
      <c r="D16" s="4"/>
      <c r="E16" s="4"/>
      <c r="F16" s="101"/>
    </row>
    <row r="17" spans="1:6">
      <c r="A17" s="167" t="s">
        <v>165</v>
      </c>
      <c r="B17" s="4" t="s">
        <v>3</v>
      </c>
      <c r="C17" s="100">
        <f t="shared" si="1"/>
        <v>864000</v>
      </c>
      <c r="D17" s="101">
        <v>288000</v>
      </c>
      <c r="E17" s="101">
        <v>288000</v>
      </c>
      <c r="F17" s="101">
        <v>288000</v>
      </c>
    </row>
    <row r="18" spans="1:6">
      <c r="A18" s="66"/>
      <c r="B18" s="4" t="s">
        <v>6</v>
      </c>
      <c r="C18" s="100"/>
      <c r="D18" s="4"/>
      <c r="E18" s="4"/>
      <c r="F18" s="101"/>
    </row>
    <row r="19" spans="1:6">
      <c r="A19" s="167" t="s">
        <v>166</v>
      </c>
      <c r="B19" s="4" t="s">
        <v>3</v>
      </c>
      <c r="C19" s="100">
        <f t="shared" si="1"/>
        <v>2376000</v>
      </c>
      <c r="D19" s="101">
        <v>792000</v>
      </c>
      <c r="E19" s="101">
        <v>792000</v>
      </c>
      <c r="F19" s="101">
        <v>792000</v>
      </c>
    </row>
    <row r="20" spans="1:6">
      <c r="A20" s="66"/>
      <c r="B20" s="4" t="s">
        <v>6</v>
      </c>
      <c r="C20" s="100"/>
      <c r="D20" s="4"/>
      <c r="E20" s="4"/>
      <c r="F20" s="4"/>
    </row>
    <row r="21" spans="1:6">
      <c r="A21" s="167" t="s">
        <v>220</v>
      </c>
      <c r="B21" s="8" t="s">
        <v>3</v>
      </c>
      <c r="C21" s="100">
        <f t="shared" si="1"/>
        <v>1357500</v>
      </c>
      <c r="D21" s="101">
        <v>442000</v>
      </c>
      <c r="E21" s="101">
        <v>484500</v>
      </c>
      <c r="F21" s="101">
        <v>431000</v>
      </c>
    </row>
    <row r="22" spans="1:6">
      <c r="A22" s="66" t="s">
        <v>167</v>
      </c>
      <c r="B22" s="48" t="s">
        <v>6</v>
      </c>
      <c r="C22" s="100"/>
      <c r="D22" s="4"/>
      <c r="E22" s="4"/>
      <c r="F22" s="4"/>
    </row>
    <row r="23" spans="1:6">
      <c r="A23" s="167" t="s">
        <v>168</v>
      </c>
      <c r="B23" s="4" t="s">
        <v>3</v>
      </c>
      <c r="C23" s="100">
        <f t="shared" si="1"/>
        <v>6960000</v>
      </c>
      <c r="D23" s="101">
        <v>2320000</v>
      </c>
      <c r="E23" s="101">
        <v>2320000</v>
      </c>
      <c r="F23" s="101">
        <v>2320000</v>
      </c>
    </row>
    <row r="24" spans="1:6">
      <c r="A24" s="66"/>
      <c r="B24" s="4" t="s">
        <v>6</v>
      </c>
      <c r="C24" s="100"/>
      <c r="D24" s="4"/>
      <c r="E24" s="4"/>
      <c r="F24" s="4"/>
    </row>
    <row r="25" spans="1:6">
      <c r="A25" s="42" t="s">
        <v>214</v>
      </c>
      <c r="B25" s="4"/>
      <c r="C25" s="100"/>
      <c r="D25" s="100"/>
      <c r="E25" s="100"/>
      <c r="F25" s="100"/>
    </row>
    <row r="26" spans="1:6">
      <c r="A26" s="167" t="s">
        <v>37</v>
      </c>
      <c r="B26" s="4" t="s">
        <v>3</v>
      </c>
      <c r="C26" s="100">
        <f t="shared" si="1"/>
        <v>15900</v>
      </c>
      <c r="D26" s="101">
        <v>15900</v>
      </c>
      <c r="E26" s="4"/>
      <c r="F26" s="4"/>
    </row>
    <row r="27" spans="1:6">
      <c r="A27" s="188"/>
      <c r="B27" s="4" t="s">
        <v>6</v>
      </c>
      <c r="C27" s="100"/>
      <c r="D27" s="4"/>
      <c r="E27" s="4"/>
      <c r="F27" s="4"/>
    </row>
    <row r="28" spans="1:6">
      <c r="A28" s="167" t="s">
        <v>87</v>
      </c>
      <c r="B28" s="4" t="s">
        <v>3</v>
      </c>
      <c r="C28" s="100">
        <f t="shared" si="1"/>
        <v>17000</v>
      </c>
      <c r="D28" s="101">
        <v>5720</v>
      </c>
      <c r="E28" s="101">
        <v>5640</v>
      </c>
      <c r="F28" s="101">
        <v>5640</v>
      </c>
    </row>
    <row r="29" spans="1:6">
      <c r="A29" s="174"/>
      <c r="B29" s="4" t="s">
        <v>6</v>
      </c>
      <c r="C29" s="100"/>
      <c r="D29" s="4"/>
      <c r="E29" s="4"/>
      <c r="F29" s="4"/>
    </row>
    <row r="30" spans="1:6">
      <c r="A30" s="167" t="s">
        <v>38</v>
      </c>
      <c r="B30" s="4" t="s">
        <v>3</v>
      </c>
      <c r="C30" s="100">
        <f t="shared" si="1"/>
        <v>19100</v>
      </c>
      <c r="D30" s="101">
        <v>19100</v>
      </c>
      <c r="E30" s="4"/>
      <c r="F30" s="4"/>
    </row>
    <row r="31" spans="1:6">
      <c r="A31" s="66"/>
      <c r="B31" s="4" t="s">
        <v>6</v>
      </c>
      <c r="C31" s="100"/>
      <c r="D31" s="4"/>
      <c r="E31" s="4"/>
      <c r="F31" s="4"/>
    </row>
    <row r="32" spans="1:6">
      <c r="A32" s="167" t="s">
        <v>169</v>
      </c>
      <c r="B32" s="4" t="s">
        <v>3</v>
      </c>
      <c r="C32" s="100">
        <f t="shared" si="1"/>
        <v>10000</v>
      </c>
      <c r="D32" s="101">
        <v>10000</v>
      </c>
      <c r="E32" s="4"/>
      <c r="F32" s="4"/>
    </row>
    <row r="33" spans="1:6">
      <c r="A33" s="66"/>
      <c r="B33" s="4" t="s">
        <v>6</v>
      </c>
      <c r="C33" s="100"/>
      <c r="D33" s="4"/>
      <c r="E33" s="4"/>
      <c r="F33" s="4"/>
    </row>
    <row r="34" spans="1:6">
      <c r="A34" s="167" t="s">
        <v>56</v>
      </c>
      <c r="B34" s="4" t="s">
        <v>3</v>
      </c>
      <c r="C34" s="100">
        <f t="shared" si="1"/>
        <v>1164000</v>
      </c>
      <c r="D34" s="101">
        <v>1164000</v>
      </c>
      <c r="E34" s="101"/>
      <c r="F34" s="101"/>
    </row>
    <row r="35" spans="1:6">
      <c r="A35" s="66"/>
      <c r="B35" s="4" t="s">
        <v>6</v>
      </c>
      <c r="C35" s="100"/>
      <c r="D35" s="4"/>
      <c r="E35" s="4"/>
      <c r="F35" s="4"/>
    </row>
    <row r="36" spans="1:6">
      <c r="A36" s="42" t="s">
        <v>217</v>
      </c>
      <c r="B36" s="4"/>
      <c r="C36" s="100"/>
      <c r="D36" s="100"/>
      <c r="E36" s="100"/>
      <c r="F36" s="100"/>
    </row>
    <row r="37" spans="1:6">
      <c r="A37" s="167" t="s">
        <v>39</v>
      </c>
      <c r="B37" s="4" t="s">
        <v>3</v>
      </c>
      <c r="C37" s="100">
        <f t="shared" si="1"/>
        <v>48000</v>
      </c>
      <c r="D37" s="101">
        <v>48000</v>
      </c>
      <c r="E37" s="4"/>
      <c r="F37" s="4"/>
    </row>
    <row r="38" spans="1:6">
      <c r="A38" s="66"/>
      <c r="B38" s="4" t="s">
        <v>6</v>
      </c>
      <c r="C38" s="100"/>
      <c r="D38" s="101"/>
      <c r="E38" s="4"/>
      <c r="F38" s="4"/>
    </row>
    <row r="39" spans="1:6">
      <c r="A39" s="167" t="s">
        <v>40</v>
      </c>
      <c r="B39" s="4" t="s">
        <v>3</v>
      </c>
      <c r="C39" s="100">
        <f t="shared" si="1"/>
        <v>25000</v>
      </c>
      <c r="D39" s="101">
        <v>25000</v>
      </c>
      <c r="E39" s="4"/>
      <c r="F39" s="4"/>
    </row>
    <row r="40" spans="1:6">
      <c r="A40" s="67"/>
      <c r="B40" s="4" t="s">
        <v>6</v>
      </c>
      <c r="C40" s="100"/>
      <c r="D40" s="101"/>
      <c r="E40" s="4"/>
      <c r="F40" s="4"/>
    </row>
    <row r="41" spans="1:6">
      <c r="A41" s="167" t="s">
        <v>41</v>
      </c>
      <c r="B41" s="4" t="s">
        <v>3</v>
      </c>
      <c r="C41" s="100">
        <f t="shared" si="1"/>
        <v>10700</v>
      </c>
      <c r="D41" s="101">
        <v>10700</v>
      </c>
      <c r="E41" s="4"/>
      <c r="F41" s="4"/>
    </row>
    <row r="42" spans="1:6">
      <c r="A42" s="66"/>
      <c r="B42" s="4" t="s">
        <v>6</v>
      </c>
      <c r="C42" s="100"/>
      <c r="D42" s="101"/>
      <c r="E42" s="4"/>
      <c r="F42" s="4"/>
    </row>
    <row r="43" spans="1:6">
      <c r="A43" s="167" t="s">
        <v>42</v>
      </c>
      <c r="B43" s="4" t="s">
        <v>3</v>
      </c>
      <c r="C43" s="100">
        <f t="shared" si="1"/>
        <v>2200</v>
      </c>
      <c r="D43" s="101">
        <v>2200</v>
      </c>
      <c r="E43" s="4"/>
      <c r="F43" s="4"/>
    </row>
    <row r="44" spans="1:6">
      <c r="A44" s="66"/>
      <c r="B44" s="4" t="s">
        <v>6</v>
      </c>
      <c r="C44" s="100"/>
      <c r="D44" s="4"/>
      <c r="E44" s="4"/>
      <c r="F44" s="4"/>
    </row>
    <row r="45" spans="1:6">
      <c r="A45" s="167" t="s">
        <v>57</v>
      </c>
      <c r="B45" s="4" t="s">
        <v>3</v>
      </c>
      <c r="C45" s="100">
        <f t="shared" si="1"/>
        <v>2000</v>
      </c>
      <c r="D45" s="101">
        <v>2000</v>
      </c>
      <c r="E45" s="4"/>
      <c r="F45" s="4"/>
    </row>
    <row r="46" spans="1:6">
      <c r="A46" s="66"/>
      <c r="B46" s="4" t="s">
        <v>6</v>
      </c>
      <c r="C46" s="100"/>
      <c r="D46" s="4"/>
      <c r="E46" s="4"/>
      <c r="F46" s="4"/>
    </row>
    <row r="47" spans="1:6">
      <c r="A47" s="167" t="s">
        <v>58</v>
      </c>
      <c r="B47" s="4" t="s">
        <v>3</v>
      </c>
      <c r="C47" s="100">
        <f t="shared" si="1"/>
        <v>72000</v>
      </c>
      <c r="D47" s="101">
        <v>13480</v>
      </c>
      <c r="E47" s="101">
        <v>45040</v>
      </c>
      <c r="F47" s="101">
        <v>13480</v>
      </c>
    </row>
    <row r="48" spans="1:6">
      <c r="A48" s="66"/>
      <c r="B48" s="4" t="s">
        <v>6</v>
      </c>
      <c r="C48" s="100"/>
      <c r="D48" s="4"/>
      <c r="E48" s="4"/>
      <c r="F48" s="4"/>
    </row>
    <row r="49" spans="1:6">
      <c r="A49" s="167" t="s">
        <v>170</v>
      </c>
      <c r="B49" s="4" t="s">
        <v>3</v>
      </c>
      <c r="C49" s="100">
        <f t="shared" si="1"/>
        <v>30000</v>
      </c>
      <c r="D49" s="101">
        <v>30000</v>
      </c>
      <c r="E49" s="4"/>
      <c r="F49" s="4"/>
    </row>
    <row r="50" spans="1:6">
      <c r="A50" s="66"/>
      <c r="B50" s="4" t="s">
        <v>6</v>
      </c>
      <c r="C50" s="100"/>
      <c r="D50" s="101"/>
      <c r="E50" s="4"/>
      <c r="F50" s="4"/>
    </row>
    <row r="51" spans="1:6">
      <c r="A51" s="167" t="s">
        <v>171</v>
      </c>
      <c r="B51" s="4" t="s">
        <v>3</v>
      </c>
      <c r="C51" s="100">
        <f t="shared" si="1"/>
        <v>330000</v>
      </c>
      <c r="D51" s="101">
        <v>330000</v>
      </c>
      <c r="E51" s="4"/>
      <c r="F51" s="4"/>
    </row>
    <row r="52" spans="1:6">
      <c r="A52" s="66"/>
      <c r="B52" s="4" t="s">
        <v>6</v>
      </c>
      <c r="C52" s="100"/>
      <c r="D52" s="101"/>
      <c r="E52" s="4"/>
      <c r="F52" s="4"/>
    </row>
    <row r="53" spans="1:6">
      <c r="A53" s="167" t="s">
        <v>172</v>
      </c>
      <c r="B53" s="4" t="s">
        <v>3</v>
      </c>
      <c r="C53" s="100">
        <f t="shared" si="1"/>
        <v>17000</v>
      </c>
      <c r="D53" s="101">
        <v>0</v>
      </c>
      <c r="E53" s="101">
        <v>17000</v>
      </c>
      <c r="F53" s="4"/>
    </row>
    <row r="54" spans="1:6">
      <c r="A54" s="66"/>
      <c r="B54" s="4" t="s">
        <v>6</v>
      </c>
      <c r="C54" s="100"/>
      <c r="D54" s="101"/>
      <c r="E54" s="4"/>
      <c r="F54" s="4"/>
    </row>
    <row r="55" spans="1:6">
      <c r="A55" s="167" t="s">
        <v>173</v>
      </c>
      <c r="B55" s="4" t="s">
        <v>3</v>
      </c>
      <c r="C55" s="100">
        <f t="shared" si="1"/>
        <v>4329600</v>
      </c>
      <c r="D55" s="101">
        <v>1443200</v>
      </c>
      <c r="E55" s="101">
        <v>1443200</v>
      </c>
      <c r="F55" s="101">
        <v>1443200</v>
      </c>
    </row>
    <row r="56" spans="1:6">
      <c r="A56" s="66"/>
      <c r="B56" s="4" t="s">
        <v>6</v>
      </c>
      <c r="C56" s="100"/>
      <c r="D56" s="4"/>
      <c r="E56" s="101"/>
      <c r="F56" s="4"/>
    </row>
    <row r="57" spans="1:6">
      <c r="A57" s="167" t="s">
        <v>174</v>
      </c>
      <c r="B57" s="4" t="s">
        <v>3</v>
      </c>
      <c r="C57" s="100">
        <f t="shared" si="1"/>
        <v>700000</v>
      </c>
      <c r="D57" s="101">
        <v>350000</v>
      </c>
      <c r="E57" s="101">
        <v>350000</v>
      </c>
      <c r="F57" s="4"/>
    </row>
    <row r="58" spans="1:6">
      <c r="A58" s="66"/>
      <c r="B58" s="4" t="s">
        <v>6</v>
      </c>
      <c r="C58" s="4"/>
      <c r="D58" s="4"/>
      <c r="E58" s="4"/>
      <c r="F58" s="4"/>
    </row>
    <row r="59" spans="1:6">
      <c r="A59" s="37" t="s">
        <v>231</v>
      </c>
      <c r="B59" s="38" t="s">
        <v>3</v>
      </c>
      <c r="C59" s="205">
        <f>SUM(C61:C80)</f>
        <v>7794000</v>
      </c>
      <c r="D59" s="194">
        <f>SUM(D61+D63+D65+D67+D69+D71+D73+D75+D77+D79)</f>
        <v>2826932</v>
      </c>
      <c r="E59" s="194">
        <f>SUM(E61+E63+E65+E67+E69+E71+E73+E75+E77+E79)</f>
        <v>2867622</v>
      </c>
      <c r="F59" s="194">
        <f>SUM(F61+F63+F65+F67+F69+F71+F73+F75+F77+F79)</f>
        <v>2099446</v>
      </c>
    </row>
    <row r="60" spans="1:6">
      <c r="A60" s="40"/>
      <c r="B60" s="38" t="s">
        <v>6</v>
      </c>
      <c r="C60" s="203"/>
      <c r="D60" s="7"/>
      <c r="E60" s="7"/>
      <c r="F60" s="7"/>
    </row>
    <row r="61" spans="1:6">
      <c r="A61" s="165" t="s">
        <v>175</v>
      </c>
      <c r="B61" s="4" t="s">
        <v>3</v>
      </c>
      <c r="C61" s="100">
        <f>SUM(D61:F61)</f>
        <v>3270000</v>
      </c>
      <c r="D61" s="102">
        <v>1090000</v>
      </c>
      <c r="E61" s="102">
        <v>1090000</v>
      </c>
      <c r="F61" s="102">
        <v>1090000</v>
      </c>
    </row>
    <row r="62" spans="1:6">
      <c r="A62" s="169"/>
      <c r="B62" s="8" t="s">
        <v>6</v>
      </c>
      <c r="C62" s="100"/>
      <c r="D62" s="4"/>
      <c r="E62" s="4"/>
      <c r="F62" s="4"/>
    </row>
    <row r="63" spans="1:6">
      <c r="A63" s="173" t="s">
        <v>221</v>
      </c>
      <c r="B63" s="170" t="s">
        <v>3</v>
      </c>
      <c r="C63" s="100">
        <f t="shared" ref="C63:C79" si="2">SUM(D63:F63)</f>
        <v>686200</v>
      </c>
      <c r="D63" s="101">
        <v>255392</v>
      </c>
      <c r="E63" s="101">
        <v>225392</v>
      </c>
      <c r="F63" s="101">
        <v>205416</v>
      </c>
    </row>
    <row r="64" spans="1:6">
      <c r="A64" s="172"/>
      <c r="B64" s="4" t="s">
        <v>6</v>
      </c>
      <c r="C64" s="100"/>
      <c r="D64" s="4"/>
      <c r="E64" s="4"/>
      <c r="F64" s="4"/>
    </row>
    <row r="65" spans="1:6">
      <c r="A65" s="173" t="s">
        <v>176</v>
      </c>
      <c r="B65" s="170" t="s">
        <v>3</v>
      </c>
      <c r="C65" s="100">
        <f t="shared" si="2"/>
        <v>1251800</v>
      </c>
      <c r="D65" s="101">
        <v>472000</v>
      </c>
      <c r="E65" s="101">
        <v>414000</v>
      </c>
      <c r="F65" s="101">
        <v>365800</v>
      </c>
    </row>
    <row r="66" spans="1:6">
      <c r="A66" s="172"/>
      <c r="B66" s="4" t="s">
        <v>6</v>
      </c>
      <c r="C66" s="100"/>
      <c r="D66" s="4"/>
      <c r="E66" s="101"/>
      <c r="F66" s="101"/>
    </row>
    <row r="67" spans="1:6">
      <c r="A67" s="173" t="s">
        <v>177</v>
      </c>
      <c r="B67" s="170" t="s">
        <v>3</v>
      </c>
      <c r="C67" s="100">
        <f t="shared" si="2"/>
        <v>202000</v>
      </c>
      <c r="D67" s="102">
        <v>81540</v>
      </c>
      <c r="E67" s="101">
        <v>60230</v>
      </c>
      <c r="F67" s="101">
        <v>60230</v>
      </c>
    </row>
    <row r="68" spans="1:6">
      <c r="A68" s="172"/>
      <c r="B68" s="4" t="s">
        <v>6</v>
      </c>
      <c r="C68" s="100"/>
      <c r="D68" s="4"/>
      <c r="E68" s="101"/>
      <c r="F68" s="101"/>
    </row>
    <row r="69" spans="1:6">
      <c r="A69" s="173" t="s">
        <v>178</v>
      </c>
      <c r="B69" s="170" t="s">
        <v>3</v>
      </c>
      <c r="C69" s="100">
        <f t="shared" si="2"/>
        <v>500000</v>
      </c>
      <c r="D69" s="4"/>
      <c r="E69" s="102">
        <v>500000</v>
      </c>
      <c r="F69" s="4"/>
    </row>
    <row r="70" spans="1:6">
      <c r="A70" s="172"/>
      <c r="B70" s="4" t="s">
        <v>6</v>
      </c>
      <c r="C70" s="100"/>
      <c r="D70" s="4"/>
      <c r="E70" s="101"/>
      <c r="F70" s="4"/>
    </row>
    <row r="71" spans="1:6">
      <c r="A71" s="173" t="s">
        <v>179</v>
      </c>
      <c r="B71" s="176" t="s">
        <v>3</v>
      </c>
      <c r="C71" s="100">
        <f t="shared" si="2"/>
        <v>200000</v>
      </c>
      <c r="D71" s="4"/>
      <c r="E71" s="102">
        <v>200000</v>
      </c>
      <c r="F71" s="4"/>
    </row>
    <row r="72" spans="1:6">
      <c r="A72" s="177" t="s">
        <v>184</v>
      </c>
      <c r="B72" s="171" t="s">
        <v>6</v>
      </c>
      <c r="C72" s="100"/>
      <c r="D72" s="4"/>
      <c r="E72" s="101"/>
      <c r="F72" s="4"/>
    </row>
    <row r="73" spans="1:6">
      <c r="A73" s="173" t="s">
        <v>180</v>
      </c>
      <c r="B73" s="170" t="s">
        <v>3</v>
      </c>
      <c r="C73" s="100">
        <f t="shared" si="2"/>
        <v>20000</v>
      </c>
      <c r="D73" s="102">
        <v>20000</v>
      </c>
      <c r="E73" s="101"/>
      <c r="F73" s="4"/>
    </row>
    <row r="74" spans="1:6">
      <c r="A74" s="172"/>
      <c r="B74" s="4" t="s">
        <v>6</v>
      </c>
      <c r="C74" s="100"/>
      <c r="D74" s="4"/>
      <c r="E74" s="101"/>
      <c r="F74" s="4"/>
    </row>
    <row r="75" spans="1:6">
      <c r="A75" s="173" t="s">
        <v>181</v>
      </c>
      <c r="B75" s="170" t="s">
        <v>3</v>
      </c>
      <c r="C75" s="100">
        <f t="shared" si="2"/>
        <v>450000</v>
      </c>
      <c r="D75" s="102">
        <v>450000</v>
      </c>
      <c r="E75" s="101"/>
      <c r="F75" s="4"/>
    </row>
    <row r="76" spans="1:6">
      <c r="A76" s="174" t="s">
        <v>98</v>
      </c>
      <c r="B76" s="4" t="s">
        <v>6</v>
      </c>
      <c r="C76" s="100"/>
      <c r="D76" s="4"/>
      <c r="E76" s="101"/>
      <c r="F76" s="4"/>
    </row>
    <row r="77" spans="1:6">
      <c r="A77" s="173" t="s">
        <v>182</v>
      </c>
      <c r="B77" s="8" t="s">
        <v>3</v>
      </c>
      <c r="C77" s="100">
        <f t="shared" si="2"/>
        <v>80000</v>
      </c>
      <c r="D77" s="102">
        <v>80000</v>
      </c>
      <c r="E77" s="101"/>
      <c r="F77" s="4"/>
    </row>
    <row r="78" spans="1:6">
      <c r="A78" s="172"/>
      <c r="B78" s="8" t="s">
        <v>6</v>
      </c>
      <c r="C78" s="100"/>
      <c r="D78" s="4"/>
      <c r="E78" s="101"/>
      <c r="F78" s="4"/>
    </row>
    <row r="79" spans="1:6">
      <c r="A79" s="175" t="s">
        <v>183</v>
      </c>
      <c r="B79" s="8" t="s">
        <v>3</v>
      </c>
      <c r="C79" s="100">
        <f t="shared" si="2"/>
        <v>1134000</v>
      </c>
      <c r="D79" s="101">
        <v>378000</v>
      </c>
      <c r="E79" s="101">
        <v>378000</v>
      </c>
      <c r="F79" s="101">
        <v>378000</v>
      </c>
    </row>
    <row r="80" spans="1:6">
      <c r="A80" s="172"/>
      <c r="B80" s="8" t="s">
        <v>6</v>
      </c>
      <c r="C80" s="8"/>
      <c r="D80" s="4"/>
      <c r="E80" s="101"/>
      <c r="F80" s="4"/>
    </row>
    <row r="81" spans="1:6">
      <c r="A81" s="235" t="s">
        <v>7</v>
      </c>
      <c r="B81" s="5" t="s">
        <v>3</v>
      </c>
      <c r="C81" s="195">
        <f>+C9+C59</f>
        <v>36505300</v>
      </c>
      <c r="D81" s="195">
        <f>+D9+D59</f>
        <v>13598732</v>
      </c>
      <c r="E81" s="195">
        <f>+E9+E59</f>
        <v>12063402</v>
      </c>
      <c r="F81" s="195">
        <f>+F9+F59</f>
        <v>10843166</v>
      </c>
    </row>
    <row r="82" spans="1:6">
      <c r="A82" s="236"/>
      <c r="B82" s="5" t="s">
        <v>6</v>
      </c>
      <c r="C82" s="5"/>
      <c r="D82" s="17"/>
      <c r="E82" s="17"/>
      <c r="F82" s="17"/>
    </row>
    <row r="83" spans="1:6" ht="19.5" customHeight="1">
      <c r="A83" s="18"/>
      <c r="B83" s="18"/>
      <c r="C83" s="18"/>
      <c r="D83" s="2"/>
    </row>
    <row r="84" spans="1:6" ht="19.5" customHeight="1">
      <c r="A84" s="18"/>
      <c r="B84" s="18"/>
      <c r="C84" s="18"/>
      <c r="D84" s="2"/>
    </row>
    <row r="85" spans="1:6" ht="28.5" customHeight="1">
      <c r="A85" s="10" t="s">
        <v>8</v>
      </c>
      <c r="B85" s="18"/>
      <c r="C85" s="18"/>
      <c r="D85" s="2"/>
    </row>
  </sheetData>
  <mergeCells count="7">
    <mergeCell ref="A5:A6"/>
    <mergeCell ref="D5:D6"/>
    <mergeCell ref="A1:F1"/>
    <mergeCell ref="A81:A82"/>
    <mergeCell ref="E5:E6"/>
    <mergeCell ref="F5:F6"/>
    <mergeCell ref="C5:C6"/>
  </mergeCells>
  <pageMargins left="0.23622047244094491" right="0.15748031496062992" top="0.39370078740157483" bottom="0.39370078740157483" header="0.19685039370078741" footer="0.31496062992125984"/>
  <pageSetup paperSize="9" scale="65" orientation="landscape" r:id="rId1"/>
  <headerFooter>
    <oddHeader xml:space="preserve">&amp;R&amp;"TH SarabunPSK,ธรรมดา"&amp;16แบบ สงม. 2   
 (สำนักงานเขต) &amp;"-,ธรรมดา"&amp;11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7467D-A3F2-4933-8C51-26849CB11431}">
  <sheetPr>
    <tabColor rgb="FFFF7C80"/>
  </sheetPr>
  <dimension ref="A1:F33"/>
  <sheetViews>
    <sheetView zoomScale="90" zoomScaleNormal="90" zoomScaleSheetLayoutView="80" workbookViewId="0">
      <selection activeCell="A23" sqref="A23"/>
    </sheetView>
  </sheetViews>
  <sheetFormatPr defaultRowHeight="21"/>
  <cols>
    <col min="1" max="1" width="54.7109375" style="99" customWidth="1"/>
    <col min="2" max="2" width="9.42578125" style="99" customWidth="1"/>
    <col min="3" max="3" width="18.42578125" style="99" customWidth="1"/>
    <col min="4" max="4" width="45.140625" style="96" customWidth="1"/>
    <col min="5" max="6" width="41.7109375" style="99" customWidth="1"/>
    <col min="7" max="16384" width="9.140625" style="99"/>
  </cols>
  <sheetData>
    <row r="1" spans="1:6" ht="27" customHeight="1">
      <c r="A1" s="230" t="s">
        <v>100</v>
      </c>
      <c r="B1" s="230"/>
      <c r="C1" s="230"/>
      <c r="D1" s="230"/>
      <c r="E1" s="230"/>
      <c r="F1" s="230"/>
    </row>
    <row r="2" spans="1:6">
      <c r="A2" s="9" t="s">
        <v>24</v>
      </c>
      <c r="B2" s="9"/>
      <c r="C2" s="9"/>
    </row>
    <row r="3" spans="1:6">
      <c r="A3" s="10" t="s">
        <v>222</v>
      </c>
      <c r="B3" s="10"/>
      <c r="C3" s="10"/>
      <c r="D3" s="99"/>
      <c r="F3" s="63" t="s">
        <v>0</v>
      </c>
    </row>
    <row r="4" spans="1:6" ht="12.75" customHeight="1">
      <c r="A4" s="10"/>
      <c r="B4" s="10"/>
      <c r="C4" s="10"/>
      <c r="D4" s="99"/>
      <c r="F4" s="63"/>
    </row>
    <row r="5" spans="1:6" ht="26.45" customHeight="1">
      <c r="A5" s="233" t="s">
        <v>4</v>
      </c>
      <c r="B5" s="11" t="s">
        <v>5</v>
      </c>
      <c r="C5" s="233" t="s">
        <v>2</v>
      </c>
      <c r="D5" s="242" t="s">
        <v>141</v>
      </c>
      <c r="E5" s="237" t="s">
        <v>152</v>
      </c>
      <c r="F5" s="237" t="s">
        <v>140</v>
      </c>
    </row>
    <row r="6" spans="1:6" ht="26.45" customHeight="1">
      <c r="A6" s="234"/>
      <c r="B6" s="12" t="s">
        <v>6</v>
      </c>
      <c r="C6" s="234"/>
      <c r="D6" s="243"/>
      <c r="E6" s="238"/>
      <c r="F6" s="238"/>
    </row>
    <row r="7" spans="1:6">
      <c r="A7" s="13" t="s">
        <v>101</v>
      </c>
      <c r="B7" s="7" t="s">
        <v>3</v>
      </c>
      <c r="C7" s="192">
        <f>SUM(D7:F7)</f>
        <v>66600</v>
      </c>
      <c r="D7" s="64">
        <f>+D29</f>
        <v>31400</v>
      </c>
      <c r="E7" s="64">
        <f>+E29</f>
        <v>18900</v>
      </c>
      <c r="F7" s="64">
        <f>+F29</f>
        <v>16300</v>
      </c>
    </row>
    <row r="8" spans="1:6" s="182" customFormat="1">
      <c r="A8" s="15"/>
      <c r="B8" s="6" t="s">
        <v>6</v>
      </c>
      <c r="C8" s="6"/>
      <c r="D8" s="178"/>
      <c r="E8" s="178"/>
      <c r="F8" s="178"/>
    </row>
    <row r="9" spans="1:6">
      <c r="A9" s="37" t="s">
        <v>228</v>
      </c>
      <c r="B9" s="38" t="s">
        <v>3</v>
      </c>
      <c r="C9" s="39">
        <f>SUM(C13:C27)</f>
        <v>66600</v>
      </c>
      <c r="D9" s="50">
        <f>SUM(D13:D28)</f>
        <v>31400</v>
      </c>
      <c r="E9" s="50">
        <f t="shared" ref="E9:F9" si="0">SUM(E13:E28)</f>
        <v>18900</v>
      </c>
      <c r="F9" s="50">
        <f t="shared" si="0"/>
        <v>16300</v>
      </c>
    </row>
    <row r="10" spans="1:6">
      <c r="A10" s="40"/>
      <c r="B10" s="38" t="s">
        <v>6</v>
      </c>
      <c r="C10" s="38"/>
      <c r="D10" s="50"/>
      <c r="E10" s="50"/>
      <c r="F10" s="50"/>
    </row>
    <row r="11" spans="1:6">
      <c r="A11" s="41" t="s">
        <v>35</v>
      </c>
      <c r="B11" s="4"/>
      <c r="C11" s="4"/>
      <c r="D11" s="34"/>
      <c r="E11" s="34"/>
      <c r="F11" s="34"/>
    </row>
    <row r="12" spans="1:6">
      <c r="A12" s="42" t="s">
        <v>215</v>
      </c>
      <c r="B12" s="4"/>
      <c r="C12" s="4"/>
      <c r="D12" s="34"/>
      <c r="E12" s="34"/>
      <c r="F12" s="34"/>
    </row>
    <row r="13" spans="1:6">
      <c r="A13" s="183" t="s">
        <v>36</v>
      </c>
      <c r="B13" s="4" t="s">
        <v>3</v>
      </c>
      <c r="C13" s="46">
        <f>SUM(D13:F13)</f>
        <v>13500</v>
      </c>
      <c r="D13" s="34">
        <v>11000</v>
      </c>
      <c r="E13" s="34">
        <v>2500</v>
      </c>
      <c r="F13" s="34"/>
    </row>
    <row r="14" spans="1:6">
      <c r="A14" s="47"/>
      <c r="B14" s="4" t="s">
        <v>6</v>
      </c>
      <c r="C14" s="4"/>
      <c r="D14" s="34"/>
      <c r="E14" s="34"/>
      <c r="F14" s="34"/>
    </row>
    <row r="15" spans="1:6">
      <c r="A15" s="42" t="s">
        <v>214</v>
      </c>
      <c r="B15" s="4"/>
      <c r="C15" s="4"/>
      <c r="D15" s="34"/>
      <c r="E15" s="34"/>
      <c r="F15" s="34"/>
    </row>
    <row r="16" spans="1:6">
      <c r="A16" s="183" t="s">
        <v>37</v>
      </c>
      <c r="B16" s="4" t="s">
        <v>3</v>
      </c>
      <c r="C16" s="46">
        <f>SUM(D16:F16)</f>
        <v>13100</v>
      </c>
      <c r="D16" s="34">
        <v>5100</v>
      </c>
      <c r="E16" s="34">
        <v>4000</v>
      </c>
      <c r="F16" s="34">
        <v>4000</v>
      </c>
    </row>
    <row r="17" spans="1:6">
      <c r="A17" s="66"/>
      <c r="B17" s="48" t="s">
        <v>6</v>
      </c>
      <c r="C17" s="48"/>
      <c r="D17" s="124"/>
      <c r="E17" s="124"/>
      <c r="F17" s="124"/>
    </row>
    <row r="18" spans="1:6">
      <c r="A18" s="184" t="s">
        <v>38</v>
      </c>
      <c r="B18" s="4" t="s">
        <v>3</v>
      </c>
      <c r="C18" s="46">
        <f>SUM(D18:F18)</f>
        <v>4300</v>
      </c>
      <c r="D18" s="34">
        <v>1500</v>
      </c>
      <c r="E18" s="34">
        <v>1400</v>
      </c>
      <c r="F18" s="34">
        <v>1400</v>
      </c>
    </row>
    <row r="19" spans="1:6">
      <c r="A19" s="185"/>
      <c r="B19" s="4" t="s">
        <v>6</v>
      </c>
      <c r="C19" s="4"/>
      <c r="D19" s="34"/>
      <c r="E19" s="34"/>
      <c r="F19" s="34"/>
    </row>
    <row r="20" spans="1:6">
      <c r="A20" s="42" t="s">
        <v>217</v>
      </c>
      <c r="B20" s="4"/>
      <c r="C20" s="4"/>
      <c r="D20" s="34"/>
      <c r="E20" s="34"/>
      <c r="F20" s="34"/>
    </row>
    <row r="21" spans="1:6">
      <c r="A21" s="184" t="s">
        <v>39</v>
      </c>
      <c r="B21" s="4" t="s">
        <v>3</v>
      </c>
      <c r="C21" s="46">
        <f>SUM(D21:F21)</f>
        <v>12500</v>
      </c>
      <c r="D21" s="34">
        <v>4500</v>
      </c>
      <c r="E21" s="34">
        <v>4000</v>
      </c>
      <c r="F21" s="34">
        <v>4000</v>
      </c>
    </row>
    <row r="22" spans="1:6">
      <c r="A22" s="185"/>
      <c r="B22" s="4" t="s">
        <v>6</v>
      </c>
      <c r="C22" s="4"/>
      <c r="D22" s="34"/>
      <c r="E22" s="34"/>
      <c r="F22" s="34"/>
    </row>
    <row r="23" spans="1:6">
      <c r="A23" s="184" t="s">
        <v>40</v>
      </c>
      <c r="B23" s="4" t="s">
        <v>3</v>
      </c>
      <c r="C23" s="46">
        <f>SUM(D23:F23)</f>
        <v>12200</v>
      </c>
      <c r="D23" s="34">
        <v>4100</v>
      </c>
      <c r="E23" s="34">
        <v>4100</v>
      </c>
      <c r="F23" s="34">
        <v>4000</v>
      </c>
    </row>
    <row r="24" spans="1:6">
      <c r="A24" s="185"/>
      <c r="B24" s="4" t="s">
        <v>6</v>
      </c>
      <c r="C24" s="4"/>
      <c r="D24" s="34"/>
      <c r="E24" s="34"/>
      <c r="F24" s="34"/>
    </row>
    <row r="25" spans="1:6">
      <c r="A25" s="184" t="s">
        <v>41</v>
      </c>
      <c r="B25" s="4" t="s">
        <v>3</v>
      </c>
      <c r="C25" s="46">
        <f>SUM(D25:F25)</f>
        <v>8800</v>
      </c>
      <c r="D25" s="34">
        <v>3000</v>
      </c>
      <c r="E25" s="34">
        <v>2900</v>
      </c>
      <c r="F25" s="34">
        <v>2900</v>
      </c>
    </row>
    <row r="26" spans="1:6">
      <c r="A26" s="184"/>
      <c r="B26" s="4" t="s">
        <v>6</v>
      </c>
      <c r="C26" s="4"/>
      <c r="D26" s="34"/>
      <c r="E26" s="34"/>
      <c r="F26" s="34"/>
    </row>
    <row r="27" spans="1:6">
      <c r="A27" s="183" t="s">
        <v>42</v>
      </c>
      <c r="B27" s="4" t="s">
        <v>3</v>
      </c>
      <c r="C27" s="46">
        <f>SUM(D27:F27)</f>
        <v>2200</v>
      </c>
      <c r="D27" s="34">
        <v>2200</v>
      </c>
      <c r="E27" s="34"/>
      <c r="F27" s="34"/>
    </row>
    <row r="28" spans="1:6">
      <c r="A28" s="185"/>
      <c r="B28" s="4" t="s">
        <v>6</v>
      </c>
      <c r="C28" s="4"/>
      <c r="D28" s="34"/>
      <c r="E28" s="34"/>
      <c r="F28" s="34"/>
    </row>
    <row r="29" spans="1:6">
      <c r="A29" s="235" t="s">
        <v>7</v>
      </c>
      <c r="B29" s="5" t="s">
        <v>3</v>
      </c>
      <c r="C29" s="190">
        <f>+C9</f>
        <v>66600</v>
      </c>
      <c r="D29" s="98">
        <f>+D9</f>
        <v>31400</v>
      </c>
      <c r="E29" s="98">
        <f>+E9</f>
        <v>18900</v>
      </c>
      <c r="F29" s="98">
        <f>+F9</f>
        <v>16300</v>
      </c>
    </row>
    <row r="30" spans="1:6">
      <c r="A30" s="236"/>
      <c r="B30" s="5" t="s">
        <v>6</v>
      </c>
      <c r="C30" s="5"/>
      <c r="D30" s="35"/>
      <c r="E30" s="35"/>
      <c r="F30" s="35"/>
    </row>
    <row r="31" spans="1:6" ht="28.5" customHeight="1">
      <c r="B31" s="18"/>
      <c r="C31" s="18"/>
    </row>
    <row r="32" spans="1:6" ht="28.5" customHeight="1">
      <c r="A32" s="10" t="s">
        <v>8</v>
      </c>
      <c r="B32" s="18"/>
      <c r="C32" s="18"/>
    </row>
    <row r="33" spans="1:3" ht="12.75" customHeight="1">
      <c r="A33" s="10"/>
      <c r="B33" s="18"/>
      <c r="C33" s="18"/>
    </row>
  </sheetData>
  <mergeCells count="7">
    <mergeCell ref="A29:A30"/>
    <mergeCell ref="A1:F1"/>
    <mergeCell ref="F5:F6"/>
    <mergeCell ref="E5:E6"/>
    <mergeCell ref="A5:A6"/>
    <mergeCell ref="D5:D6"/>
    <mergeCell ref="C5:C6"/>
  </mergeCells>
  <phoneticPr fontId="19" type="noConversion"/>
  <pageMargins left="0.39370078740157483" right="0.23622047244094491" top="0.51181102362204722" bottom="0.15748031496062992" header="0.15748031496062992" footer="0.23622047244094491"/>
  <pageSetup paperSize="9" scale="65" orientation="landscape" r:id="rId1"/>
  <headerFooter>
    <oddHeader xml:space="preserve">&amp;R&amp;"TH SarabunPSK,ธรรมดา"&amp;16แบบ สงม. 2   
 (สำนักงานเขต) 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4CCE2-A543-460B-B232-7E6A3ED1850D}">
  <sheetPr>
    <tabColor rgb="FFFF7C80"/>
  </sheetPr>
  <dimension ref="A1:F41"/>
  <sheetViews>
    <sheetView topLeftCell="A10" zoomScale="90" zoomScaleNormal="90" zoomScaleSheetLayoutView="80" workbookViewId="0">
      <selection activeCell="A22" sqref="A22"/>
    </sheetView>
  </sheetViews>
  <sheetFormatPr defaultRowHeight="21"/>
  <cols>
    <col min="1" max="1" width="54.7109375" style="99" customWidth="1"/>
    <col min="2" max="2" width="9.42578125" style="99" customWidth="1"/>
    <col min="3" max="3" width="18.42578125" style="99" customWidth="1"/>
    <col min="4" max="4" width="46.140625" style="96" customWidth="1"/>
    <col min="5" max="6" width="41.7109375" style="99" customWidth="1"/>
    <col min="7" max="16384" width="9.140625" style="99"/>
  </cols>
  <sheetData>
    <row r="1" spans="1:6" ht="27" customHeight="1">
      <c r="A1" s="230" t="s">
        <v>23</v>
      </c>
      <c r="B1" s="230"/>
      <c r="C1" s="230"/>
      <c r="D1" s="230"/>
      <c r="E1" s="230"/>
      <c r="F1" s="230"/>
    </row>
    <row r="2" spans="1:6" ht="18" customHeight="1">
      <c r="A2" s="9" t="s">
        <v>24</v>
      </c>
      <c r="B2" s="9"/>
      <c r="C2" s="9"/>
    </row>
    <row r="3" spans="1:6" ht="18.75" customHeight="1">
      <c r="A3" s="10" t="s">
        <v>222</v>
      </c>
      <c r="B3" s="10"/>
      <c r="C3" s="10"/>
      <c r="D3" s="99"/>
      <c r="F3" s="63" t="s">
        <v>0</v>
      </c>
    </row>
    <row r="4" spans="1:6" ht="12" customHeight="1">
      <c r="A4" s="10"/>
      <c r="B4" s="10"/>
      <c r="C4" s="10"/>
      <c r="D4" s="99"/>
      <c r="F4" s="63"/>
    </row>
    <row r="5" spans="1:6">
      <c r="A5" s="233" t="s">
        <v>4</v>
      </c>
      <c r="B5" s="11" t="s">
        <v>5</v>
      </c>
      <c r="C5" s="233" t="s">
        <v>2</v>
      </c>
      <c r="D5" s="242" t="s">
        <v>141</v>
      </c>
      <c r="E5" s="231" t="s">
        <v>139</v>
      </c>
      <c r="F5" s="231" t="s">
        <v>140</v>
      </c>
    </row>
    <row r="6" spans="1:6">
      <c r="A6" s="234"/>
      <c r="B6" s="12" t="s">
        <v>6</v>
      </c>
      <c r="C6" s="234"/>
      <c r="D6" s="243"/>
      <c r="E6" s="232"/>
      <c r="F6" s="232"/>
    </row>
    <row r="7" spans="1:6">
      <c r="A7" s="13" t="s">
        <v>187</v>
      </c>
      <c r="B7" s="7" t="s">
        <v>3</v>
      </c>
      <c r="C7" s="192">
        <f>SUM(D7:F7)</f>
        <v>1581600</v>
      </c>
      <c r="D7" s="64">
        <f>+D32</f>
        <v>1364500</v>
      </c>
      <c r="E7" s="64">
        <f>+E32</f>
        <v>146300</v>
      </c>
      <c r="F7" s="64">
        <f>+F32</f>
        <v>70800</v>
      </c>
    </row>
    <row r="8" spans="1:6">
      <c r="A8" s="15"/>
      <c r="B8" s="7" t="s">
        <v>6</v>
      </c>
      <c r="C8" s="6"/>
      <c r="D8" s="178"/>
      <c r="E8" s="178"/>
      <c r="F8" s="178"/>
    </row>
    <row r="9" spans="1:6">
      <c r="A9" s="37" t="s">
        <v>228</v>
      </c>
      <c r="B9" s="38" t="s">
        <v>3</v>
      </c>
      <c r="C9" s="39">
        <f>SUM(C13:C27)</f>
        <v>1372200</v>
      </c>
      <c r="D9" s="50">
        <f>SUM(D12:D27)</f>
        <v>1321100</v>
      </c>
      <c r="E9" s="50">
        <f>SUM(E12:E27)</f>
        <v>25600</v>
      </c>
      <c r="F9" s="50">
        <f>SUM(F12:F27)</f>
        <v>25500</v>
      </c>
    </row>
    <row r="10" spans="1:6">
      <c r="A10" s="40"/>
      <c r="B10" s="38" t="s">
        <v>6</v>
      </c>
      <c r="C10" s="38"/>
      <c r="D10" s="50"/>
      <c r="E10" s="50"/>
      <c r="F10" s="50"/>
    </row>
    <row r="11" spans="1:6">
      <c r="A11" s="41" t="s">
        <v>35</v>
      </c>
      <c r="B11" s="4"/>
      <c r="C11" s="4"/>
      <c r="D11" s="34"/>
      <c r="E11" s="34"/>
      <c r="F11" s="34"/>
    </row>
    <row r="12" spans="1:6">
      <c r="A12" s="42" t="s">
        <v>214</v>
      </c>
      <c r="B12" s="4"/>
      <c r="C12" s="4"/>
      <c r="D12" s="34"/>
      <c r="E12" s="34"/>
      <c r="F12" s="34"/>
    </row>
    <row r="13" spans="1:6">
      <c r="A13" s="183" t="s">
        <v>37</v>
      </c>
      <c r="B13" s="4" t="s">
        <v>3</v>
      </c>
      <c r="C13" s="46">
        <f>SUM(D13:F13)</f>
        <v>36200</v>
      </c>
      <c r="D13" s="34">
        <v>21600</v>
      </c>
      <c r="E13" s="34">
        <v>7300</v>
      </c>
      <c r="F13" s="34">
        <v>7300</v>
      </c>
    </row>
    <row r="14" spans="1:6">
      <c r="A14" s="47"/>
      <c r="B14" s="48" t="s">
        <v>6</v>
      </c>
      <c r="C14" s="48"/>
      <c r="D14" s="124"/>
      <c r="E14" s="124"/>
      <c r="F14" s="124"/>
    </row>
    <row r="15" spans="1:6">
      <c r="A15" s="184" t="s">
        <v>38</v>
      </c>
      <c r="B15" s="4" t="s">
        <v>3</v>
      </c>
      <c r="C15" s="46">
        <f>SUM(D15:F15)</f>
        <v>4300</v>
      </c>
      <c r="D15" s="34">
        <v>1500</v>
      </c>
      <c r="E15" s="34">
        <v>1400</v>
      </c>
      <c r="F15" s="34">
        <v>1400</v>
      </c>
    </row>
    <row r="16" spans="1:6">
      <c r="A16" s="180"/>
      <c r="B16" s="4" t="s">
        <v>6</v>
      </c>
      <c r="C16" s="4"/>
      <c r="D16" s="34"/>
      <c r="E16" s="34"/>
      <c r="F16" s="34"/>
    </row>
    <row r="17" spans="1:6">
      <c r="A17" s="183" t="s">
        <v>56</v>
      </c>
      <c r="B17" s="4" t="s">
        <v>3</v>
      </c>
      <c r="C17" s="46">
        <f>SUM(D17:F17)</f>
        <v>1274400</v>
      </c>
      <c r="D17" s="34">
        <v>1274400</v>
      </c>
      <c r="E17" s="34"/>
      <c r="F17" s="34"/>
    </row>
    <row r="18" spans="1:6">
      <c r="A18" s="47"/>
      <c r="B18" s="4" t="s">
        <v>6</v>
      </c>
      <c r="C18" s="4"/>
      <c r="D18" s="34"/>
      <c r="E18" s="34"/>
      <c r="F18" s="34"/>
    </row>
    <row r="19" spans="1:6">
      <c r="A19" s="42" t="s">
        <v>217</v>
      </c>
      <c r="B19" s="4"/>
      <c r="C19" s="4"/>
      <c r="D19" s="34"/>
      <c r="E19" s="34"/>
      <c r="F19" s="34"/>
    </row>
    <row r="20" spans="1:6">
      <c r="A20" s="184" t="s">
        <v>39</v>
      </c>
      <c r="B20" s="4" t="s">
        <v>3</v>
      </c>
      <c r="C20" s="46">
        <f>SUM(D20:F20)</f>
        <v>16500</v>
      </c>
      <c r="D20" s="34">
        <v>5500</v>
      </c>
      <c r="E20" s="34">
        <v>5500</v>
      </c>
      <c r="F20" s="34">
        <v>5500</v>
      </c>
    </row>
    <row r="21" spans="1:6">
      <c r="A21" s="180"/>
      <c r="B21" s="4" t="s">
        <v>6</v>
      </c>
      <c r="C21" s="4"/>
      <c r="D21" s="34"/>
      <c r="E21" s="34"/>
      <c r="F21" s="34"/>
    </row>
    <row r="22" spans="1:6">
      <c r="A22" s="184" t="s">
        <v>40</v>
      </c>
      <c r="B22" s="4" t="s">
        <v>3</v>
      </c>
      <c r="C22" s="46">
        <f>SUM(D22:F22)</f>
        <v>12200</v>
      </c>
      <c r="D22" s="34">
        <v>4100</v>
      </c>
      <c r="E22" s="34">
        <v>4100</v>
      </c>
      <c r="F22" s="34">
        <v>4000</v>
      </c>
    </row>
    <row r="23" spans="1:6">
      <c r="A23" s="180"/>
      <c r="B23" s="4" t="s">
        <v>6</v>
      </c>
      <c r="C23" s="4"/>
      <c r="D23" s="34"/>
      <c r="E23" s="34"/>
      <c r="F23" s="34"/>
    </row>
    <row r="24" spans="1:6">
      <c r="A24" s="184" t="s">
        <v>41</v>
      </c>
      <c r="B24" s="4" t="s">
        <v>3</v>
      </c>
      <c r="C24" s="46">
        <f>SUM(D24:F24)</f>
        <v>22000</v>
      </c>
      <c r="D24" s="34">
        <v>7400</v>
      </c>
      <c r="E24" s="34">
        <v>7300</v>
      </c>
      <c r="F24" s="34">
        <v>7300</v>
      </c>
    </row>
    <row r="25" spans="1:6">
      <c r="A25" s="179"/>
      <c r="B25" s="4" t="s">
        <v>6</v>
      </c>
      <c r="C25" s="4"/>
      <c r="D25" s="34"/>
      <c r="E25" s="34"/>
      <c r="F25" s="34"/>
    </row>
    <row r="26" spans="1:6">
      <c r="A26" s="183" t="s">
        <v>42</v>
      </c>
      <c r="B26" s="4" t="s">
        <v>3</v>
      </c>
      <c r="C26" s="46">
        <f>SUM(D26:F26)</f>
        <v>6600</v>
      </c>
      <c r="D26" s="34">
        <v>6600</v>
      </c>
      <c r="E26" s="34"/>
      <c r="F26" s="34"/>
    </row>
    <row r="27" spans="1:6">
      <c r="A27" s="180"/>
      <c r="B27" s="4" t="s">
        <v>6</v>
      </c>
      <c r="C27" s="4"/>
      <c r="D27" s="34"/>
      <c r="E27" s="34"/>
      <c r="F27" s="34"/>
    </row>
    <row r="28" spans="1:6">
      <c r="A28" s="37" t="s">
        <v>231</v>
      </c>
      <c r="B28" s="38" t="s">
        <v>3</v>
      </c>
      <c r="C28" s="39">
        <f>SUM(C30)</f>
        <v>209400</v>
      </c>
      <c r="D28" s="33">
        <f>+D30</f>
        <v>43400</v>
      </c>
      <c r="E28" s="33">
        <f t="shared" ref="E28:F28" si="0">+E30</f>
        <v>120700</v>
      </c>
      <c r="F28" s="33">
        <f t="shared" si="0"/>
        <v>45300</v>
      </c>
    </row>
    <row r="29" spans="1:6">
      <c r="A29" s="181"/>
      <c r="B29" s="38" t="s">
        <v>6</v>
      </c>
      <c r="C29" s="38"/>
      <c r="D29" s="33"/>
      <c r="E29" s="33"/>
      <c r="F29" s="33"/>
    </row>
    <row r="30" spans="1:6">
      <c r="A30" s="183" t="s">
        <v>185</v>
      </c>
      <c r="B30" s="4" t="s">
        <v>3</v>
      </c>
      <c r="C30" s="46">
        <f>SUM(D30:F30)</f>
        <v>209400</v>
      </c>
      <c r="D30" s="34">
        <v>43400</v>
      </c>
      <c r="E30" s="34">
        <v>120700</v>
      </c>
      <c r="F30" s="34">
        <v>45300</v>
      </c>
    </row>
    <row r="31" spans="1:6">
      <c r="A31" s="180"/>
      <c r="B31" s="4" t="s">
        <v>6</v>
      </c>
      <c r="C31" s="4"/>
      <c r="D31" s="34"/>
      <c r="E31" s="34"/>
      <c r="F31" s="34"/>
    </row>
    <row r="32" spans="1:6">
      <c r="A32" s="235" t="s">
        <v>7</v>
      </c>
      <c r="B32" s="5" t="s">
        <v>3</v>
      </c>
      <c r="C32" s="190">
        <f>+C9+C28</f>
        <v>1581600</v>
      </c>
      <c r="D32" s="98">
        <f>+D9+D28</f>
        <v>1364500</v>
      </c>
      <c r="E32" s="98">
        <f>+E9+E28</f>
        <v>146300</v>
      </c>
      <c r="F32" s="98">
        <f>+F9+F28</f>
        <v>70800</v>
      </c>
    </row>
    <row r="33" spans="1:6">
      <c r="A33" s="236"/>
      <c r="B33" s="5" t="s">
        <v>6</v>
      </c>
      <c r="C33" s="5"/>
      <c r="D33" s="35"/>
      <c r="E33" s="35"/>
      <c r="F33" s="35"/>
    </row>
    <row r="34" spans="1:6" ht="20.25" customHeight="1">
      <c r="B34" s="18"/>
      <c r="C34" s="18"/>
    </row>
    <row r="35" spans="1:6" ht="20.25" customHeight="1">
      <c r="B35" s="18"/>
      <c r="C35" s="18"/>
    </row>
    <row r="36" spans="1:6" ht="20.25" customHeight="1">
      <c r="B36" s="18"/>
      <c r="C36" s="18"/>
    </row>
    <row r="37" spans="1:6">
      <c r="A37" s="10" t="s">
        <v>8</v>
      </c>
      <c r="B37" s="18"/>
      <c r="C37" s="18"/>
    </row>
    <row r="38" spans="1:6">
      <c r="A38" s="18"/>
      <c r="B38" s="18"/>
      <c r="C38" s="18"/>
    </row>
    <row r="39" spans="1:6">
      <c r="A39" s="18"/>
      <c r="B39" s="18"/>
      <c r="C39" s="18"/>
    </row>
    <row r="40" spans="1:6">
      <c r="A40" s="18"/>
      <c r="B40" s="18"/>
      <c r="C40" s="18"/>
    </row>
    <row r="41" spans="1:6">
      <c r="A41" s="18"/>
      <c r="B41" s="18"/>
      <c r="C41" s="18"/>
    </row>
  </sheetData>
  <mergeCells count="7">
    <mergeCell ref="A32:A33"/>
    <mergeCell ref="A1:F1"/>
    <mergeCell ref="A5:A6"/>
    <mergeCell ref="D5:D6"/>
    <mergeCell ref="E5:E6"/>
    <mergeCell ref="F5:F6"/>
    <mergeCell ref="C5:C6"/>
  </mergeCells>
  <pageMargins left="0.61" right="0.23622047244094491" top="0.35433070866141736" bottom="0.15748031496062992" header="0.15748031496062992" footer="0.23622047244094491"/>
  <pageSetup paperSize="9" scale="6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19D5-25C6-4704-BFC8-1252BFCC90DA}">
  <sheetPr>
    <tabColor rgb="FFFF7C80"/>
  </sheetPr>
  <dimension ref="A1:F35"/>
  <sheetViews>
    <sheetView topLeftCell="A9" zoomScale="90" zoomScaleNormal="90" zoomScaleSheetLayoutView="80" workbookViewId="0">
      <selection activeCell="A23" sqref="A23"/>
    </sheetView>
  </sheetViews>
  <sheetFormatPr defaultRowHeight="21"/>
  <cols>
    <col min="1" max="1" width="56.7109375" style="99" customWidth="1"/>
    <col min="2" max="2" width="9.42578125" style="99" customWidth="1"/>
    <col min="3" max="3" width="18.42578125" style="99" customWidth="1"/>
    <col min="4" max="4" width="44.85546875" style="96" customWidth="1"/>
    <col min="5" max="6" width="41.7109375" style="99" customWidth="1"/>
    <col min="7" max="16384" width="9.140625" style="99"/>
  </cols>
  <sheetData>
    <row r="1" spans="1:6" ht="27.75" customHeight="1">
      <c r="A1" s="230" t="s">
        <v>23</v>
      </c>
      <c r="B1" s="230"/>
      <c r="C1" s="230"/>
      <c r="D1" s="230"/>
      <c r="E1" s="230"/>
      <c r="F1" s="230"/>
    </row>
    <row r="2" spans="1:6">
      <c r="A2" s="9" t="s">
        <v>24</v>
      </c>
      <c r="B2" s="9"/>
      <c r="C2" s="9"/>
    </row>
    <row r="3" spans="1:6">
      <c r="A3" s="10" t="s">
        <v>222</v>
      </c>
      <c r="B3" s="10"/>
      <c r="C3" s="10"/>
      <c r="D3" s="63"/>
      <c r="F3" s="63" t="s">
        <v>0</v>
      </c>
    </row>
    <row r="4" spans="1:6" ht="17.25" customHeight="1">
      <c r="A4" s="10"/>
      <c r="B4" s="10"/>
      <c r="C4" s="10"/>
      <c r="D4" s="63"/>
      <c r="F4" s="63"/>
    </row>
    <row r="5" spans="1:6">
      <c r="A5" s="233" t="s">
        <v>4</v>
      </c>
      <c r="B5" s="11" t="s">
        <v>5</v>
      </c>
      <c r="C5" s="233" t="s">
        <v>2</v>
      </c>
      <c r="D5" s="251" t="s">
        <v>141</v>
      </c>
      <c r="E5" s="253" t="s">
        <v>152</v>
      </c>
      <c r="F5" s="253" t="s">
        <v>140</v>
      </c>
    </row>
    <row r="6" spans="1:6">
      <c r="A6" s="234"/>
      <c r="B6" s="12" t="s">
        <v>6</v>
      </c>
      <c r="C6" s="234"/>
      <c r="D6" s="252"/>
      <c r="E6" s="254"/>
      <c r="F6" s="254"/>
    </row>
    <row r="7" spans="1:6">
      <c r="A7" s="13" t="s">
        <v>186</v>
      </c>
      <c r="B7" s="7" t="s">
        <v>3</v>
      </c>
      <c r="C7" s="192">
        <f>SUM(D7:F7)</f>
        <v>246800</v>
      </c>
      <c r="D7" s="64">
        <f>+D30</f>
        <v>99000</v>
      </c>
      <c r="E7" s="64">
        <f>+E30</f>
        <v>114300</v>
      </c>
      <c r="F7" s="64">
        <f>+F30</f>
        <v>33500</v>
      </c>
    </row>
    <row r="8" spans="1:6">
      <c r="A8" s="15"/>
      <c r="B8" s="6" t="s">
        <v>6</v>
      </c>
      <c r="C8" s="6"/>
      <c r="D8" s="178"/>
      <c r="E8" s="178"/>
      <c r="F8" s="178"/>
    </row>
    <row r="9" spans="1:6">
      <c r="A9" s="37" t="s">
        <v>228</v>
      </c>
      <c r="B9" s="38" t="s">
        <v>3</v>
      </c>
      <c r="C9" s="39">
        <f>SUM(D9:F9)</f>
        <v>79700</v>
      </c>
      <c r="D9" s="50">
        <f>SUM(D12:D25)</f>
        <v>31100</v>
      </c>
      <c r="E9" s="50">
        <f>SUM(E12:E25)</f>
        <v>24300</v>
      </c>
      <c r="F9" s="50">
        <f>SUM(F12:F25)</f>
        <v>24300</v>
      </c>
    </row>
    <row r="10" spans="1:6">
      <c r="A10" s="40"/>
      <c r="B10" s="38" t="s">
        <v>6</v>
      </c>
      <c r="C10" s="38"/>
      <c r="D10" s="50"/>
      <c r="E10" s="50"/>
      <c r="F10" s="50"/>
    </row>
    <row r="11" spans="1:6">
      <c r="A11" s="41" t="s">
        <v>35</v>
      </c>
      <c r="B11" s="4"/>
      <c r="C11" s="4"/>
      <c r="D11" s="34"/>
      <c r="E11" s="34"/>
      <c r="F11" s="34"/>
    </row>
    <row r="12" spans="1:6">
      <c r="A12" s="42" t="s">
        <v>214</v>
      </c>
      <c r="B12" s="4"/>
      <c r="C12" s="4"/>
      <c r="D12" s="34"/>
      <c r="E12" s="34"/>
      <c r="F12" s="34"/>
    </row>
    <row r="13" spans="1:6">
      <c r="A13" s="183" t="s">
        <v>37</v>
      </c>
      <c r="B13" s="4" t="s">
        <v>3</v>
      </c>
      <c r="C13" s="46">
        <f>SUM(D13:F13)</f>
        <v>18100</v>
      </c>
      <c r="D13" s="34">
        <v>6100</v>
      </c>
      <c r="E13" s="34">
        <v>6000</v>
      </c>
      <c r="F13" s="34">
        <v>6000</v>
      </c>
    </row>
    <row r="14" spans="1:6">
      <c r="A14" s="66"/>
      <c r="B14" s="48" t="s">
        <v>6</v>
      </c>
      <c r="C14" s="48"/>
      <c r="D14" s="124"/>
      <c r="E14" s="124"/>
      <c r="F14" s="124"/>
    </row>
    <row r="15" spans="1:6">
      <c r="A15" s="184" t="s">
        <v>38</v>
      </c>
      <c r="B15" s="4" t="s">
        <v>3</v>
      </c>
      <c r="C15" s="46">
        <f>SUM(D15:F15)</f>
        <v>4200</v>
      </c>
      <c r="D15" s="34">
        <v>1400</v>
      </c>
      <c r="E15" s="34">
        <v>1400</v>
      </c>
      <c r="F15" s="34">
        <v>1400</v>
      </c>
    </row>
    <row r="16" spans="1:6">
      <c r="A16" s="185"/>
      <c r="B16" s="4" t="s">
        <v>6</v>
      </c>
      <c r="C16" s="4"/>
      <c r="D16" s="34"/>
      <c r="E16" s="34"/>
      <c r="F16" s="34"/>
    </row>
    <row r="17" spans="1:6">
      <c r="A17" s="42" t="s">
        <v>217</v>
      </c>
      <c r="B17" s="4"/>
      <c r="C17" s="4"/>
      <c r="D17" s="34"/>
      <c r="E17" s="34"/>
      <c r="F17" s="34"/>
    </row>
    <row r="18" spans="1:6">
      <c r="A18" s="184" t="s">
        <v>39</v>
      </c>
      <c r="B18" s="4" t="s">
        <v>3</v>
      </c>
      <c r="C18" s="46">
        <f>SUM(D18:F18)</f>
        <v>22600</v>
      </c>
      <c r="D18" s="34">
        <v>7600</v>
      </c>
      <c r="E18" s="34">
        <v>7500</v>
      </c>
      <c r="F18" s="34">
        <v>7500</v>
      </c>
    </row>
    <row r="19" spans="1:6">
      <c r="A19" s="185"/>
      <c r="B19" s="4" t="s">
        <v>6</v>
      </c>
      <c r="C19" s="4"/>
      <c r="D19" s="34"/>
      <c r="E19" s="34"/>
      <c r="F19" s="34"/>
    </row>
    <row r="20" spans="1:6">
      <c r="A20" s="184" t="s">
        <v>40</v>
      </c>
      <c r="B20" s="4" t="s">
        <v>3</v>
      </c>
      <c r="C20" s="46">
        <f>SUM(D20:F20)</f>
        <v>16200</v>
      </c>
      <c r="D20" s="34">
        <v>5400</v>
      </c>
      <c r="E20" s="34">
        <v>5400</v>
      </c>
      <c r="F20" s="34">
        <v>5400</v>
      </c>
    </row>
    <row r="21" spans="1:6">
      <c r="A21" s="185"/>
      <c r="B21" s="4" t="s">
        <v>6</v>
      </c>
      <c r="C21" s="4"/>
      <c r="D21" s="34"/>
      <c r="E21" s="34"/>
      <c r="F21" s="34"/>
    </row>
    <row r="22" spans="1:6">
      <c r="A22" s="184" t="s">
        <v>41</v>
      </c>
      <c r="B22" s="4" t="s">
        <v>3</v>
      </c>
      <c r="C22" s="46">
        <f>SUM(D22:F22)</f>
        <v>12000</v>
      </c>
      <c r="D22" s="34">
        <v>4000</v>
      </c>
      <c r="E22" s="34">
        <v>4000</v>
      </c>
      <c r="F22" s="34">
        <v>4000</v>
      </c>
    </row>
    <row r="23" spans="1:6">
      <c r="A23" s="184"/>
      <c r="B23" s="4" t="s">
        <v>6</v>
      </c>
      <c r="C23" s="4"/>
      <c r="D23" s="34"/>
      <c r="E23" s="34"/>
      <c r="F23" s="34"/>
    </row>
    <row r="24" spans="1:6">
      <c r="A24" s="183" t="s">
        <v>42</v>
      </c>
      <c r="B24" s="4" t="s">
        <v>3</v>
      </c>
      <c r="C24" s="46">
        <f>SUM(D24:F24)</f>
        <v>6600</v>
      </c>
      <c r="D24" s="34">
        <v>6600</v>
      </c>
      <c r="E24" s="34"/>
      <c r="F24" s="34"/>
    </row>
    <row r="25" spans="1:6">
      <c r="A25" s="180"/>
      <c r="B25" s="4" t="s">
        <v>6</v>
      </c>
      <c r="C25" s="4"/>
      <c r="D25" s="34"/>
      <c r="E25" s="34"/>
      <c r="F25" s="34"/>
    </row>
    <row r="26" spans="1:6">
      <c r="A26" s="37" t="s">
        <v>231</v>
      </c>
      <c r="B26" s="14" t="s">
        <v>3</v>
      </c>
      <c r="C26" s="51">
        <f>SUM(D26:F26)</f>
        <v>167100</v>
      </c>
      <c r="D26" s="33">
        <f>+D28</f>
        <v>67900</v>
      </c>
      <c r="E26" s="33">
        <v>90000</v>
      </c>
      <c r="F26" s="33">
        <f>+F28</f>
        <v>9200</v>
      </c>
    </row>
    <row r="27" spans="1:6">
      <c r="A27" s="181"/>
      <c r="B27" s="14" t="s">
        <v>6</v>
      </c>
      <c r="C27" s="14"/>
      <c r="D27" s="33"/>
      <c r="E27" s="33"/>
      <c r="F27" s="33"/>
    </row>
    <row r="28" spans="1:6">
      <c r="A28" s="183" t="s">
        <v>224</v>
      </c>
      <c r="B28" s="4" t="s">
        <v>3</v>
      </c>
      <c r="C28" s="46">
        <f>SUM(D28:F28)</f>
        <v>167100</v>
      </c>
      <c r="D28" s="34">
        <v>67900</v>
      </c>
      <c r="E28" s="34">
        <v>90000</v>
      </c>
      <c r="F28" s="34">
        <v>9200</v>
      </c>
    </row>
    <row r="29" spans="1:6">
      <c r="A29" s="185" t="s">
        <v>223</v>
      </c>
      <c r="B29" s="4" t="s">
        <v>6</v>
      </c>
      <c r="C29" s="4"/>
      <c r="D29" s="34"/>
      <c r="E29" s="34"/>
      <c r="F29" s="34"/>
    </row>
    <row r="30" spans="1:6">
      <c r="A30" s="235" t="s">
        <v>7</v>
      </c>
      <c r="B30" s="5" t="s">
        <v>3</v>
      </c>
      <c r="C30" s="190">
        <f>+C9+C26</f>
        <v>246800</v>
      </c>
      <c r="D30" s="98">
        <f>+D9+D26</f>
        <v>99000</v>
      </c>
      <c r="E30" s="98">
        <f>+E9+E26</f>
        <v>114300</v>
      </c>
      <c r="F30" s="98">
        <f>+F9+F26</f>
        <v>33500</v>
      </c>
    </row>
    <row r="31" spans="1:6">
      <c r="A31" s="236"/>
      <c r="B31" s="5" t="s">
        <v>6</v>
      </c>
      <c r="C31" s="5"/>
      <c r="D31" s="35"/>
      <c r="E31" s="35"/>
      <c r="F31" s="35"/>
    </row>
    <row r="32" spans="1:6">
      <c r="A32" s="18"/>
      <c r="B32" s="18"/>
      <c r="C32" s="18"/>
    </row>
    <row r="33" spans="1:3">
      <c r="A33" s="18"/>
      <c r="B33" s="18"/>
      <c r="C33" s="18"/>
    </row>
    <row r="34" spans="1:3">
      <c r="A34" s="18"/>
      <c r="B34" s="18"/>
      <c r="C34" s="18"/>
    </row>
    <row r="35" spans="1:3">
      <c r="A35" s="10" t="s">
        <v>8</v>
      </c>
      <c r="B35" s="18"/>
      <c r="C35" s="18"/>
    </row>
  </sheetData>
  <mergeCells count="7">
    <mergeCell ref="A30:A31"/>
    <mergeCell ref="A1:F1"/>
    <mergeCell ref="A5:A6"/>
    <mergeCell ref="D5:D6"/>
    <mergeCell ref="E5:E6"/>
    <mergeCell ref="F5:F6"/>
    <mergeCell ref="C5:C6"/>
  </mergeCells>
  <pageMargins left="0.48" right="0.15748031496062992" top="0.35433070866141736" bottom="0.15748031496062992" header="0.15748031496062992" footer="0.23622047244094491"/>
  <pageSetup paperSize="9" scale="6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D2643-60BA-4DCA-99B9-CDF05095B337}">
  <sheetPr>
    <tabColor rgb="FFFF7C80"/>
  </sheetPr>
  <dimension ref="A1:F39"/>
  <sheetViews>
    <sheetView zoomScale="80" zoomScaleNormal="80" zoomScalePageLayoutView="120" workbookViewId="0">
      <selection activeCell="D30" sqref="D30"/>
    </sheetView>
  </sheetViews>
  <sheetFormatPr defaultColWidth="8.85546875" defaultRowHeight="21"/>
  <cols>
    <col min="1" max="1" width="48.7109375" style="99" customWidth="1"/>
    <col min="2" max="2" width="8.140625" style="99" customWidth="1"/>
    <col min="3" max="3" width="18.42578125" style="99" customWidth="1"/>
    <col min="4" max="4" width="43.7109375" style="99" customWidth="1"/>
    <col min="5" max="6" width="41.7109375" style="99" customWidth="1"/>
    <col min="7" max="12" width="39.42578125" style="99" customWidth="1"/>
    <col min="13" max="16384" width="8.85546875" style="99"/>
  </cols>
  <sheetData>
    <row r="1" spans="1:6" ht="27" customHeight="1">
      <c r="A1" s="230" t="s">
        <v>23</v>
      </c>
      <c r="B1" s="230"/>
      <c r="C1" s="230"/>
      <c r="D1" s="230"/>
      <c r="E1" s="230"/>
      <c r="F1" s="230"/>
    </row>
    <row r="2" spans="1:6">
      <c r="A2" s="9" t="s">
        <v>24</v>
      </c>
      <c r="B2" s="9"/>
      <c r="C2" s="9"/>
      <c r="D2" s="9"/>
    </row>
    <row r="3" spans="1:6">
      <c r="A3" s="10" t="s">
        <v>43</v>
      </c>
      <c r="B3" s="10"/>
      <c r="C3" s="10"/>
      <c r="D3" s="3"/>
      <c r="F3" s="3" t="s">
        <v>0</v>
      </c>
    </row>
    <row r="4" spans="1:6" ht="9.75" customHeight="1">
      <c r="A4" s="10"/>
      <c r="B4" s="10"/>
      <c r="C4" s="10"/>
      <c r="D4" s="3"/>
    </row>
    <row r="5" spans="1:6" ht="26.45" customHeight="1">
      <c r="A5" s="233" t="s">
        <v>4</v>
      </c>
      <c r="B5" s="11" t="s">
        <v>5</v>
      </c>
      <c r="C5" s="233" t="s">
        <v>2</v>
      </c>
      <c r="D5" s="237" t="s">
        <v>188</v>
      </c>
      <c r="E5" s="237" t="s">
        <v>190</v>
      </c>
      <c r="F5" s="237" t="s">
        <v>191</v>
      </c>
    </row>
    <row r="6" spans="1:6" ht="26.45" customHeight="1">
      <c r="A6" s="234"/>
      <c r="B6" s="12" t="s">
        <v>6</v>
      </c>
      <c r="C6" s="234"/>
      <c r="D6" s="238"/>
      <c r="E6" s="238"/>
      <c r="F6" s="238"/>
    </row>
    <row r="7" spans="1:6">
      <c r="A7" s="13" t="s">
        <v>44</v>
      </c>
      <c r="B7" s="7" t="s">
        <v>3</v>
      </c>
      <c r="C7" s="192">
        <f>SUM(D7:F7)</f>
        <v>409500</v>
      </c>
      <c r="D7" s="193">
        <f>D33</f>
        <v>119300</v>
      </c>
      <c r="E7" s="193">
        <f>E33</f>
        <v>166700</v>
      </c>
      <c r="F7" s="193">
        <f>F33</f>
        <v>123500</v>
      </c>
    </row>
    <row r="8" spans="1:6" s="182" customFormat="1">
      <c r="A8" s="15"/>
      <c r="B8" s="6" t="s">
        <v>6</v>
      </c>
      <c r="C8" s="6"/>
      <c r="D8" s="6"/>
      <c r="E8" s="6"/>
      <c r="F8" s="6"/>
    </row>
    <row r="9" spans="1:6">
      <c r="A9" s="37" t="s">
        <v>228</v>
      </c>
      <c r="B9" s="38" t="s">
        <v>3</v>
      </c>
      <c r="C9" s="39">
        <f>SUM(D9:F9)</f>
        <v>403500</v>
      </c>
      <c r="D9" s="39">
        <f>SUM(D11:D28)</f>
        <v>119300</v>
      </c>
      <c r="E9" s="39">
        <f>SUM(E11:E28)</f>
        <v>160700</v>
      </c>
      <c r="F9" s="39">
        <f>SUM(F11:F28)</f>
        <v>123500</v>
      </c>
    </row>
    <row r="10" spans="1:6">
      <c r="A10" s="40"/>
      <c r="B10" s="38" t="s">
        <v>6</v>
      </c>
      <c r="C10" s="38"/>
      <c r="D10" s="38"/>
      <c r="E10" s="38"/>
      <c r="F10" s="38"/>
    </row>
    <row r="11" spans="1:6">
      <c r="A11" s="41" t="s">
        <v>35</v>
      </c>
      <c r="B11" s="4"/>
      <c r="C11" s="4"/>
      <c r="D11" s="4"/>
      <c r="E11" s="4"/>
      <c r="F11" s="4"/>
    </row>
    <row r="12" spans="1:6">
      <c r="A12" s="41" t="s">
        <v>45</v>
      </c>
      <c r="B12" s="4"/>
      <c r="C12" s="4"/>
      <c r="D12" s="4"/>
      <c r="E12" s="4"/>
      <c r="F12" s="4"/>
    </row>
    <row r="13" spans="1:6">
      <c r="A13" s="68" t="s">
        <v>36</v>
      </c>
      <c r="B13" s="4" t="s">
        <v>3</v>
      </c>
      <c r="C13" s="46">
        <f>SUM(D13:F13)</f>
        <v>247000</v>
      </c>
      <c r="D13" s="46">
        <v>0</v>
      </c>
      <c r="E13" s="46">
        <v>123500</v>
      </c>
      <c r="F13" s="46">
        <v>123500</v>
      </c>
    </row>
    <row r="14" spans="1:6">
      <c r="A14" s="47"/>
      <c r="B14" s="4" t="s">
        <v>6</v>
      </c>
      <c r="C14" s="46"/>
      <c r="D14" s="4"/>
      <c r="E14" s="4"/>
      <c r="F14" s="4"/>
    </row>
    <row r="15" spans="1:6">
      <c r="A15" s="42" t="s">
        <v>46</v>
      </c>
      <c r="B15" s="4"/>
      <c r="C15" s="46"/>
      <c r="D15" s="4"/>
      <c r="E15" s="4"/>
      <c r="F15" s="4"/>
    </row>
    <row r="16" spans="1:6">
      <c r="A16" s="68" t="s">
        <v>37</v>
      </c>
      <c r="B16" s="4" t="s">
        <v>3</v>
      </c>
      <c r="C16" s="46">
        <f t="shared" ref="C16:C27" si="0">SUM(D16:F16)</f>
        <v>18100</v>
      </c>
      <c r="D16" s="46">
        <v>18100</v>
      </c>
      <c r="E16" s="46">
        <v>0</v>
      </c>
      <c r="F16" s="46">
        <v>0</v>
      </c>
    </row>
    <row r="17" spans="1:6">
      <c r="A17" s="47" t="s">
        <v>47</v>
      </c>
      <c r="B17" s="48" t="s">
        <v>6</v>
      </c>
      <c r="C17" s="46"/>
      <c r="D17" s="48"/>
      <c r="E17" s="48"/>
      <c r="F17" s="48"/>
    </row>
    <row r="18" spans="1:6">
      <c r="A18" s="67" t="s">
        <v>38</v>
      </c>
      <c r="B18" s="4" t="s">
        <v>3</v>
      </c>
      <c r="C18" s="46">
        <f t="shared" si="0"/>
        <v>20800</v>
      </c>
      <c r="D18" s="46">
        <v>20800</v>
      </c>
      <c r="E18" s="46">
        <v>0</v>
      </c>
      <c r="F18" s="46">
        <v>0</v>
      </c>
    </row>
    <row r="19" spans="1:6">
      <c r="A19" s="47"/>
      <c r="B19" s="4" t="s">
        <v>6</v>
      </c>
      <c r="C19" s="46"/>
      <c r="D19" s="4"/>
      <c r="E19" s="4"/>
      <c r="F19" s="4"/>
    </row>
    <row r="20" spans="1:6">
      <c r="A20" s="32" t="s">
        <v>48</v>
      </c>
      <c r="B20" s="4"/>
      <c r="C20" s="46"/>
      <c r="D20" s="4"/>
      <c r="E20" s="4"/>
      <c r="F20" s="4"/>
    </row>
    <row r="21" spans="1:6">
      <c r="A21" s="67" t="s">
        <v>39</v>
      </c>
      <c r="B21" s="4" t="s">
        <v>3</v>
      </c>
      <c r="C21" s="46">
        <f t="shared" si="0"/>
        <v>80000</v>
      </c>
      <c r="D21" s="46">
        <v>50000</v>
      </c>
      <c r="E21" s="46">
        <v>30000</v>
      </c>
      <c r="F21" s="46">
        <v>0</v>
      </c>
    </row>
    <row r="22" spans="1:6">
      <c r="A22" s="66"/>
      <c r="B22" s="4" t="s">
        <v>6</v>
      </c>
      <c r="C22" s="46"/>
      <c r="D22" s="4"/>
      <c r="E22" s="4"/>
      <c r="F22" s="4"/>
    </row>
    <row r="23" spans="1:6">
      <c r="A23" s="67" t="s">
        <v>40</v>
      </c>
      <c r="B23" s="4" t="s">
        <v>3</v>
      </c>
      <c r="C23" s="46">
        <f t="shared" si="0"/>
        <v>21200</v>
      </c>
      <c r="D23" s="46">
        <v>14000</v>
      </c>
      <c r="E23" s="46">
        <v>7200</v>
      </c>
      <c r="F23" s="46">
        <v>0</v>
      </c>
    </row>
    <row r="24" spans="1:6">
      <c r="A24" s="66"/>
      <c r="B24" s="4" t="s">
        <v>6</v>
      </c>
      <c r="C24" s="46"/>
      <c r="D24" s="4"/>
      <c r="E24" s="4"/>
      <c r="F24" s="4"/>
    </row>
    <row r="25" spans="1:6">
      <c r="A25" s="67" t="s">
        <v>41</v>
      </c>
      <c r="B25" s="4" t="s">
        <v>3</v>
      </c>
      <c r="C25" s="46">
        <f t="shared" si="0"/>
        <v>12000</v>
      </c>
      <c r="D25" s="46">
        <v>12000</v>
      </c>
      <c r="E25" s="46">
        <v>0</v>
      </c>
      <c r="F25" s="46">
        <v>0</v>
      </c>
    </row>
    <row r="26" spans="1:6">
      <c r="A26" s="67"/>
      <c r="B26" s="4" t="s">
        <v>6</v>
      </c>
      <c r="C26" s="46"/>
      <c r="D26" s="4"/>
      <c r="E26" s="4"/>
      <c r="F26" s="4"/>
    </row>
    <row r="27" spans="1:6">
      <c r="A27" s="68" t="s">
        <v>42</v>
      </c>
      <c r="B27" s="4" t="s">
        <v>3</v>
      </c>
      <c r="C27" s="46">
        <f t="shared" si="0"/>
        <v>4400</v>
      </c>
      <c r="D27" s="46">
        <v>4400</v>
      </c>
      <c r="E27" s="46">
        <v>0</v>
      </c>
      <c r="F27" s="46">
        <v>0</v>
      </c>
    </row>
    <row r="28" spans="1:6">
      <c r="A28" s="66"/>
      <c r="B28" s="4" t="s">
        <v>6</v>
      </c>
      <c r="C28" s="46"/>
      <c r="D28" s="4"/>
      <c r="E28" s="4"/>
      <c r="F28" s="4"/>
    </row>
    <row r="29" spans="1:6">
      <c r="A29" s="49" t="s">
        <v>231</v>
      </c>
      <c r="B29" s="38" t="s">
        <v>3</v>
      </c>
      <c r="C29" s="39">
        <f>SUM(D29:F29)</f>
        <v>6000</v>
      </c>
      <c r="D29" s="39">
        <f>D31</f>
        <v>0</v>
      </c>
      <c r="E29" s="39">
        <f>E31</f>
        <v>6000</v>
      </c>
      <c r="F29" s="39">
        <f>F31</f>
        <v>0</v>
      </c>
    </row>
    <row r="30" spans="1:6">
      <c r="A30" s="40"/>
      <c r="B30" s="38" t="s">
        <v>6</v>
      </c>
      <c r="C30" s="38"/>
      <c r="D30" s="38"/>
      <c r="E30" s="38"/>
      <c r="F30" s="38"/>
    </row>
    <row r="31" spans="1:6">
      <c r="A31" s="68" t="s">
        <v>189</v>
      </c>
      <c r="B31" s="4" t="s">
        <v>3</v>
      </c>
      <c r="C31" s="46">
        <f>SUM(D31:F31)</f>
        <v>6000</v>
      </c>
      <c r="D31" s="46">
        <v>0</v>
      </c>
      <c r="E31" s="46">
        <v>6000</v>
      </c>
      <c r="F31" s="46">
        <v>0</v>
      </c>
    </row>
    <row r="32" spans="1:6">
      <c r="A32" s="47"/>
      <c r="B32" s="4" t="s">
        <v>6</v>
      </c>
      <c r="C32" s="4"/>
      <c r="D32" s="4"/>
      <c r="E32" s="4"/>
      <c r="F32" s="4"/>
    </row>
    <row r="33" spans="1:6">
      <c r="A33" s="235" t="s">
        <v>7</v>
      </c>
      <c r="B33" s="5" t="s">
        <v>3</v>
      </c>
      <c r="C33" s="190">
        <f>+C9+C29</f>
        <v>409500</v>
      </c>
      <c r="D33" s="98">
        <f>+D9+D29</f>
        <v>119300</v>
      </c>
      <c r="E33" s="98">
        <f t="shared" ref="E33:F33" si="1">+E9+E29</f>
        <v>166700</v>
      </c>
      <c r="F33" s="98">
        <f t="shared" si="1"/>
        <v>123500</v>
      </c>
    </row>
    <row r="34" spans="1:6">
      <c r="A34" s="236"/>
      <c r="B34" s="5" t="s">
        <v>6</v>
      </c>
      <c r="C34" s="5"/>
      <c r="D34" s="5"/>
      <c r="E34" s="5"/>
      <c r="F34" s="5"/>
    </row>
    <row r="35" spans="1:6" ht="19.5" customHeight="1">
      <c r="A35" s="18"/>
      <c r="B35" s="18"/>
      <c r="C35" s="18"/>
      <c r="D35" s="18"/>
    </row>
    <row r="36" spans="1:6" ht="19.5" customHeight="1">
      <c r="A36" s="18"/>
      <c r="B36" s="18"/>
      <c r="C36" s="18"/>
      <c r="D36" s="18"/>
    </row>
    <row r="37" spans="1:6" ht="19.5" customHeight="1">
      <c r="A37" s="18"/>
      <c r="B37" s="18"/>
      <c r="C37" s="18"/>
      <c r="D37" s="18"/>
    </row>
    <row r="38" spans="1:6" ht="28.5" customHeight="1">
      <c r="A38" s="10" t="s">
        <v>8</v>
      </c>
      <c r="B38" s="18"/>
      <c r="C38" s="18"/>
      <c r="D38" s="18"/>
    </row>
    <row r="39" spans="1:6" ht="19.5" customHeight="1">
      <c r="A39" s="18"/>
      <c r="B39" s="18"/>
      <c r="C39" s="18"/>
      <c r="D39" s="2"/>
    </row>
  </sheetData>
  <mergeCells count="7">
    <mergeCell ref="A1:F1"/>
    <mergeCell ref="F5:F6"/>
    <mergeCell ref="A5:A6"/>
    <mergeCell ref="D5:D6"/>
    <mergeCell ref="A33:A34"/>
    <mergeCell ref="E5:E6"/>
    <mergeCell ref="C5:C6"/>
  </mergeCells>
  <pageMargins left="0.55118110236220474" right="0.15748031496062992" top="0.39370078740157483" bottom="0.39370078740157483" header="0.31496062992125984" footer="0.31496062992125984"/>
  <pageSetup paperSize="9" scale="68" orientation="landscape" r:id="rId1"/>
  <headerFooter>
    <oddHeader xml:space="preserve">&amp;R&amp;"TH SarabunPSK,Regular"&amp;16แบบ สงม. 2   
 (สำนักงานเขต) &amp;"-,Regular"&amp;11
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85CF4-F0E0-4C1D-8E89-E1ECE56E2446}">
  <sheetPr>
    <tabColor rgb="FFFF7C80"/>
  </sheetPr>
  <dimension ref="A1:F79"/>
  <sheetViews>
    <sheetView zoomScale="80" zoomScaleNormal="80" zoomScalePageLayoutView="120" workbookViewId="0">
      <selection activeCell="A26" sqref="A26"/>
    </sheetView>
  </sheetViews>
  <sheetFormatPr defaultRowHeight="15"/>
  <cols>
    <col min="1" max="1" width="67.140625" style="43" customWidth="1"/>
    <col min="2" max="2" width="8.140625" style="43" customWidth="1"/>
    <col min="3" max="3" width="17.28515625" style="43" customWidth="1"/>
    <col min="4" max="4" width="46.28515625" style="43" customWidth="1"/>
    <col min="5" max="6" width="41.7109375" style="43" customWidth="1"/>
    <col min="7" max="9" width="39.42578125" style="43" customWidth="1"/>
    <col min="10" max="16384" width="9.140625" style="43"/>
  </cols>
  <sheetData>
    <row r="1" spans="1:6" ht="27" customHeight="1">
      <c r="A1" s="230" t="s">
        <v>23</v>
      </c>
      <c r="B1" s="230"/>
      <c r="C1" s="230"/>
      <c r="D1" s="230"/>
      <c r="E1" s="230"/>
      <c r="F1" s="230"/>
    </row>
    <row r="2" spans="1:6" ht="21">
      <c r="A2" s="9" t="s">
        <v>24</v>
      </c>
      <c r="B2" s="9"/>
      <c r="C2" s="9"/>
      <c r="D2" s="9"/>
    </row>
    <row r="3" spans="1:6" ht="21">
      <c r="A3" s="10" t="s">
        <v>43</v>
      </c>
      <c r="B3" s="10"/>
      <c r="C3" s="10"/>
      <c r="F3" s="3" t="s">
        <v>0</v>
      </c>
    </row>
    <row r="4" spans="1:6" ht="15" customHeight="1">
      <c r="A4" s="10"/>
      <c r="B4" s="10"/>
      <c r="C4" s="10"/>
      <c r="D4" s="3"/>
    </row>
    <row r="5" spans="1:6" ht="27" customHeight="1">
      <c r="A5" s="233" t="s">
        <v>4</v>
      </c>
      <c r="B5" s="11" t="s">
        <v>5</v>
      </c>
      <c r="C5" s="233" t="s">
        <v>2</v>
      </c>
      <c r="D5" s="242" t="s">
        <v>141</v>
      </c>
      <c r="E5" s="237" t="s">
        <v>139</v>
      </c>
      <c r="F5" s="237" t="s">
        <v>140</v>
      </c>
    </row>
    <row r="6" spans="1:6" ht="27" customHeight="1">
      <c r="A6" s="234"/>
      <c r="B6" s="12" t="s">
        <v>6</v>
      </c>
      <c r="C6" s="234"/>
      <c r="D6" s="243"/>
      <c r="E6" s="238"/>
      <c r="F6" s="238"/>
    </row>
    <row r="7" spans="1:6" ht="21">
      <c r="A7" s="13" t="s">
        <v>49</v>
      </c>
      <c r="B7" s="7" t="s">
        <v>3</v>
      </c>
      <c r="C7" s="192">
        <f>SUM(D7:F7)</f>
        <v>44812200</v>
      </c>
      <c r="D7" s="193">
        <f>D75</f>
        <v>33158100</v>
      </c>
      <c r="E7" s="193">
        <f t="shared" ref="E7:F7" si="0">E75</f>
        <v>9030100</v>
      </c>
      <c r="F7" s="193">
        <f t="shared" si="0"/>
        <v>2624000</v>
      </c>
    </row>
    <row r="8" spans="1:6" s="44" customFormat="1" ht="21">
      <c r="A8" s="15"/>
      <c r="B8" s="6" t="s">
        <v>6</v>
      </c>
      <c r="C8" s="6"/>
      <c r="D8" s="6"/>
      <c r="E8" s="6"/>
      <c r="F8" s="6"/>
    </row>
    <row r="9" spans="1:6" ht="21">
      <c r="A9" s="37" t="s">
        <v>228</v>
      </c>
      <c r="B9" s="38" t="s">
        <v>3</v>
      </c>
      <c r="C9" s="39">
        <f>SUM(D9:F9)</f>
        <v>33933700</v>
      </c>
      <c r="D9" s="39">
        <f>SUM(D13:D51)</f>
        <v>23711100</v>
      </c>
      <c r="E9" s="39">
        <f t="shared" ref="E9:F9" si="1">SUM(E13:E51)</f>
        <v>7598600</v>
      </c>
      <c r="F9" s="39">
        <f t="shared" si="1"/>
        <v>2624000</v>
      </c>
    </row>
    <row r="10" spans="1:6" ht="21">
      <c r="A10" s="40"/>
      <c r="B10" s="38" t="s">
        <v>6</v>
      </c>
      <c r="C10" s="38"/>
      <c r="D10" s="38"/>
      <c r="E10" s="38"/>
      <c r="F10" s="38"/>
    </row>
    <row r="11" spans="1:6" ht="21">
      <c r="A11" s="41" t="s">
        <v>35</v>
      </c>
      <c r="B11" s="4"/>
      <c r="C11" s="4"/>
      <c r="D11" s="4"/>
      <c r="E11" s="4"/>
      <c r="F11" s="4"/>
    </row>
    <row r="12" spans="1:6" ht="21">
      <c r="A12" s="41" t="s">
        <v>45</v>
      </c>
      <c r="B12" s="4"/>
      <c r="C12" s="4"/>
      <c r="D12" s="4"/>
      <c r="E12" s="4"/>
      <c r="F12" s="4"/>
    </row>
    <row r="13" spans="1:6" ht="21">
      <c r="A13" s="68" t="s">
        <v>192</v>
      </c>
      <c r="B13" s="4" t="s">
        <v>3</v>
      </c>
      <c r="C13" s="46">
        <f>SUM(D13:F13)</f>
        <v>2720000</v>
      </c>
      <c r="D13" s="46">
        <v>720000</v>
      </c>
      <c r="E13" s="46">
        <v>1000000</v>
      </c>
      <c r="F13" s="46">
        <v>1000000</v>
      </c>
    </row>
    <row r="14" spans="1:6" ht="21">
      <c r="A14" s="66"/>
      <c r="B14" s="4" t="s">
        <v>6</v>
      </c>
      <c r="C14" s="4"/>
      <c r="D14" s="4"/>
      <c r="E14" s="4"/>
      <c r="F14" s="4"/>
    </row>
    <row r="15" spans="1:6" ht="21">
      <c r="A15" s="68" t="s">
        <v>234</v>
      </c>
      <c r="B15" s="4" t="s">
        <v>3</v>
      </c>
      <c r="C15" s="46">
        <f>SUM(D15:F15)</f>
        <v>1440000</v>
      </c>
      <c r="D15" s="46">
        <v>480000</v>
      </c>
      <c r="E15" s="46">
        <v>480000</v>
      </c>
      <c r="F15" s="46">
        <v>480000</v>
      </c>
    </row>
    <row r="16" spans="1:6" ht="21">
      <c r="A16" s="66"/>
      <c r="B16" s="4" t="s">
        <v>6</v>
      </c>
      <c r="C16" s="4"/>
      <c r="D16" s="4"/>
      <c r="E16" s="4"/>
      <c r="F16" s="4"/>
    </row>
    <row r="17" spans="1:6" ht="21">
      <c r="A17" s="68" t="s">
        <v>225</v>
      </c>
      <c r="B17" s="4" t="s">
        <v>3</v>
      </c>
      <c r="C17" s="46">
        <f>SUM(D17:F17)</f>
        <v>3432000</v>
      </c>
      <c r="D17" s="46">
        <v>1144000</v>
      </c>
      <c r="E17" s="46">
        <v>1144000</v>
      </c>
      <c r="F17" s="46">
        <v>1144000</v>
      </c>
    </row>
    <row r="18" spans="1:6" ht="21">
      <c r="A18" s="187" t="s">
        <v>193</v>
      </c>
      <c r="B18" s="4" t="s">
        <v>6</v>
      </c>
      <c r="C18" s="4"/>
      <c r="D18" s="4"/>
      <c r="E18" s="4"/>
      <c r="F18" s="4"/>
    </row>
    <row r="19" spans="1:6" ht="21">
      <c r="A19" s="42" t="s">
        <v>46</v>
      </c>
      <c r="B19" s="4"/>
      <c r="C19" s="4"/>
      <c r="D19" s="4"/>
      <c r="E19" s="4"/>
      <c r="F19" s="4"/>
    </row>
    <row r="20" spans="1:6" ht="21">
      <c r="A20" s="68" t="s">
        <v>194</v>
      </c>
      <c r="B20" s="4" t="s">
        <v>3</v>
      </c>
      <c r="C20" s="46">
        <f>SUM(D20:F20)</f>
        <v>300000</v>
      </c>
      <c r="D20" s="46">
        <v>300000</v>
      </c>
      <c r="E20" s="46"/>
      <c r="F20" s="46"/>
    </row>
    <row r="21" spans="1:6" ht="21">
      <c r="A21" s="66"/>
      <c r="B21" s="48" t="s">
        <v>6</v>
      </c>
      <c r="C21" s="46"/>
      <c r="D21" s="48"/>
      <c r="E21" s="48"/>
      <c r="F21" s="48"/>
    </row>
    <row r="22" spans="1:6" ht="21">
      <c r="A22" s="67" t="s">
        <v>195</v>
      </c>
      <c r="B22" s="4" t="s">
        <v>3</v>
      </c>
      <c r="C22" s="46">
        <f t="shared" ref="C22:C51" si="2">SUM(D22:F22)</f>
        <v>7500000</v>
      </c>
      <c r="D22" s="46">
        <v>4000000</v>
      </c>
      <c r="E22" s="46">
        <v>3500000</v>
      </c>
      <c r="F22" s="46"/>
    </row>
    <row r="23" spans="1:6" ht="21">
      <c r="A23" s="66"/>
      <c r="B23" s="4" t="s">
        <v>6</v>
      </c>
      <c r="C23" s="46"/>
      <c r="D23" s="4"/>
      <c r="E23" s="4"/>
      <c r="F23" s="4"/>
    </row>
    <row r="24" spans="1:6" ht="21">
      <c r="A24" s="68" t="s">
        <v>196</v>
      </c>
      <c r="B24" s="4" t="s">
        <v>3</v>
      </c>
      <c r="C24" s="46">
        <f t="shared" si="2"/>
        <v>10000</v>
      </c>
      <c r="D24" s="46">
        <v>10000</v>
      </c>
      <c r="E24" s="46"/>
      <c r="F24" s="46"/>
    </row>
    <row r="25" spans="1:6" ht="21">
      <c r="A25" s="66"/>
      <c r="B25" s="48" t="s">
        <v>6</v>
      </c>
      <c r="C25" s="46"/>
      <c r="D25" s="48"/>
      <c r="E25" s="48"/>
      <c r="F25" s="48"/>
    </row>
    <row r="26" spans="1:6" ht="21">
      <c r="A26" s="67" t="s">
        <v>235</v>
      </c>
      <c r="B26" s="4" t="s">
        <v>3</v>
      </c>
      <c r="C26" s="46">
        <f t="shared" si="2"/>
        <v>1276800</v>
      </c>
      <c r="D26" s="46">
        <v>1276800</v>
      </c>
      <c r="E26" s="46"/>
      <c r="F26" s="53"/>
    </row>
    <row r="27" spans="1:6" ht="21">
      <c r="A27" s="66"/>
      <c r="B27" s="4" t="s">
        <v>6</v>
      </c>
      <c r="C27" s="46"/>
      <c r="D27" s="4"/>
      <c r="E27" s="4"/>
      <c r="F27" s="46"/>
    </row>
    <row r="28" spans="1:6" ht="21">
      <c r="A28" s="68" t="s">
        <v>236</v>
      </c>
      <c r="B28" s="4" t="s">
        <v>3</v>
      </c>
      <c r="C28" s="46">
        <f t="shared" si="2"/>
        <v>12420000</v>
      </c>
      <c r="D28" s="46">
        <v>12420000</v>
      </c>
      <c r="E28" s="46"/>
      <c r="F28" s="46"/>
    </row>
    <row r="29" spans="1:6" ht="21">
      <c r="A29" s="66"/>
      <c r="B29" s="48" t="s">
        <v>6</v>
      </c>
      <c r="C29" s="46"/>
      <c r="D29" s="48"/>
      <c r="E29" s="48"/>
      <c r="F29" s="48"/>
    </row>
    <row r="30" spans="1:6" ht="21">
      <c r="A30" s="67" t="s">
        <v>56</v>
      </c>
      <c r="B30" s="4" t="s">
        <v>3</v>
      </c>
      <c r="C30" s="46">
        <f t="shared" si="2"/>
        <v>2916000</v>
      </c>
      <c r="D30" s="46">
        <v>2916000</v>
      </c>
      <c r="E30" s="46"/>
      <c r="F30" s="46"/>
    </row>
    <row r="31" spans="1:6" ht="21">
      <c r="A31" s="66"/>
      <c r="B31" s="4" t="s">
        <v>6</v>
      </c>
      <c r="C31" s="46"/>
      <c r="D31" s="4"/>
      <c r="E31" s="4"/>
      <c r="F31" s="4"/>
    </row>
    <row r="32" spans="1:6" ht="21">
      <c r="A32" s="68" t="s">
        <v>197</v>
      </c>
      <c r="B32" s="4" t="s">
        <v>3</v>
      </c>
      <c r="C32" s="46">
        <f t="shared" si="2"/>
        <v>347700</v>
      </c>
      <c r="D32" s="46">
        <v>347700</v>
      </c>
      <c r="E32" s="46"/>
      <c r="F32" s="46"/>
    </row>
    <row r="33" spans="1:6" ht="21">
      <c r="A33" s="66"/>
      <c r="B33" s="48" t="s">
        <v>6</v>
      </c>
      <c r="C33" s="46"/>
      <c r="D33" s="48"/>
      <c r="E33" s="48"/>
      <c r="F33" s="48"/>
    </row>
    <row r="34" spans="1:6" ht="21">
      <c r="A34" s="31" t="s">
        <v>48</v>
      </c>
      <c r="B34" s="4"/>
      <c r="C34" s="46"/>
      <c r="D34" s="4"/>
      <c r="E34" s="4"/>
      <c r="F34" s="4"/>
    </row>
    <row r="35" spans="1:6" ht="21">
      <c r="A35" s="67" t="s">
        <v>198</v>
      </c>
      <c r="B35" s="4" t="s">
        <v>3</v>
      </c>
      <c r="C35" s="46">
        <f t="shared" si="2"/>
        <v>60000</v>
      </c>
      <c r="D35" s="46"/>
      <c r="E35" s="46">
        <v>60000</v>
      </c>
      <c r="F35" s="46"/>
    </row>
    <row r="36" spans="1:6" ht="21">
      <c r="A36" s="66"/>
      <c r="B36" s="4" t="s">
        <v>6</v>
      </c>
      <c r="C36" s="46"/>
      <c r="D36" s="4"/>
      <c r="E36" s="4"/>
      <c r="F36" s="4"/>
    </row>
    <row r="37" spans="1:6" ht="21">
      <c r="A37" s="68" t="s">
        <v>42</v>
      </c>
      <c r="B37" s="4" t="s">
        <v>3</v>
      </c>
      <c r="C37" s="46">
        <f t="shared" si="2"/>
        <v>6600</v>
      </c>
      <c r="D37" s="46">
        <v>6600</v>
      </c>
      <c r="E37" s="46"/>
      <c r="F37" s="46"/>
    </row>
    <row r="38" spans="1:6" ht="21">
      <c r="A38" s="66"/>
      <c r="B38" s="4" t="s">
        <v>6</v>
      </c>
      <c r="C38" s="46"/>
      <c r="D38" s="4"/>
      <c r="E38" s="4"/>
      <c r="F38" s="4"/>
    </row>
    <row r="39" spans="1:6" ht="21">
      <c r="A39" s="68" t="s">
        <v>199</v>
      </c>
      <c r="B39" s="4" t="s">
        <v>3</v>
      </c>
      <c r="C39" s="46">
        <f t="shared" si="2"/>
        <v>30000</v>
      </c>
      <c r="D39" s="46">
        <v>30000</v>
      </c>
      <c r="E39" s="46"/>
      <c r="F39" s="46"/>
    </row>
    <row r="40" spans="1:6" ht="21">
      <c r="A40" s="66"/>
      <c r="B40" s="4" t="s">
        <v>6</v>
      </c>
      <c r="C40" s="46"/>
      <c r="D40" s="4"/>
      <c r="E40" s="4"/>
      <c r="F40" s="4"/>
    </row>
    <row r="41" spans="1:6" ht="21">
      <c r="A41" s="67" t="s">
        <v>200</v>
      </c>
      <c r="B41" s="4" t="s">
        <v>3</v>
      </c>
      <c r="C41" s="46">
        <f t="shared" si="2"/>
        <v>15000</v>
      </c>
      <c r="D41" s="46">
        <v>15000</v>
      </c>
      <c r="E41" s="46"/>
      <c r="F41" s="46"/>
    </row>
    <row r="42" spans="1:6" ht="21">
      <c r="A42" s="66"/>
      <c r="B42" s="4" t="s">
        <v>6</v>
      </c>
      <c r="C42" s="46"/>
      <c r="D42" s="4"/>
      <c r="E42" s="4"/>
      <c r="F42" s="4"/>
    </row>
    <row r="43" spans="1:6" ht="21">
      <c r="A43" s="67" t="s">
        <v>201</v>
      </c>
      <c r="B43" s="4" t="s">
        <v>3</v>
      </c>
      <c r="C43" s="46">
        <f t="shared" si="2"/>
        <v>183000</v>
      </c>
      <c r="D43" s="46"/>
      <c r="E43" s="46">
        <v>183000</v>
      </c>
      <c r="F43" s="46"/>
    </row>
    <row r="44" spans="1:6" ht="21">
      <c r="A44" s="66"/>
      <c r="B44" s="4" t="s">
        <v>6</v>
      </c>
      <c r="C44" s="46"/>
      <c r="D44" s="4"/>
      <c r="E44" s="4"/>
      <c r="F44" s="4"/>
    </row>
    <row r="45" spans="1:6" ht="21">
      <c r="A45" s="68" t="s">
        <v>202</v>
      </c>
      <c r="B45" s="4" t="s">
        <v>3</v>
      </c>
      <c r="C45" s="46">
        <f t="shared" si="2"/>
        <v>11600</v>
      </c>
      <c r="D45" s="46"/>
      <c r="E45" s="46">
        <v>11600</v>
      </c>
      <c r="F45" s="46"/>
    </row>
    <row r="46" spans="1:6" ht="21">
      <c r="A46" s="66"/>
      <c r="B46" s="4" t="s">
        <v>6</v>
      </c>
      <c r="C46" s="46"/>
      <c r="D46" s="4"/>
      <c r="E46" s="4"/>
      <c r="F46" s="4"/>
    </row>
    <row r="47" spans="1:6" ht="21">
      <c r="A47" s="68" t="s">
        <v>203</v>
      </c>
      <c r="B47" s="4" t="s">
        <v>3</v>
      </c>
      <c r="C47" s="46">
        <f t="shared" si="2"/>
        <v>45000</v>
      </c>
      <c r="D47" s="46">
        <v>45000</v>
      </c>
      <c r="E47" s="46"/>
      <c r="F47" s="46"/>
    </row>
    <row r="48" spans="1:6" ht="21">
      <c r="A48" s="66"/>
      <c r="B48" s="4" t="s">
        <v>6</v>
      </c>
      <c r="C48" s="46"/>
      <c r="D48" s="4"/>
      <c r="E48" s="4"/>
      <c r="F48" s="4"/>
    </row>
    <row r="49" spans="1:6" ht="21">
      <c r="A49" s="67" t="s">
        <v>204</v>
      </c>
      <c r="B49" s="4" t="s">
        <v>3</v>
      </c>
      <c r="C49" s="46">
        <f t="shared" si="2"/>
        <v>36900</v>
      </c>
      <c r="D49" s="46"/>
      <c r="E49" s="46">
        <v>36900</v>
      </c>
      <c r="F49" s="46"/>
    </row>
    <row r="50" spans="1:6" ht="21">
      <c r="A50" s="66"/>
      <c r="B50" s="4" t="s">
        <v>6</v>
      </c>
      <c r="C50" s="46"/>
      <c r="D50" s="4"/>
      <c r="E50" s="4"/>
      <c r="F50" s="4"/>
    </row>
    <row r="51" spans="1:6" ht="21">
      <c r="A51" s="67" t="s">
        <v>205</v>
      </c>
      <c r="B51" s="4" t="s">
        <v>3</v>
      </c>
      <c r="C51" s="46">
        <f t="shared" si="2"/>
        <v>1183100</v>
      </c>
      <c r="D51" s="46"/>
      <c r="E51" s="46">
        <v>1183100</v>
      </c>
      <c r="F51" s="46"/>
    </row>
    <row r="52" spans="1:6" ht="21">
      <c r="A52" s="66"/>
      <c r="B52" s="4" t="s">
        <v>6</v>
      </c>
      <c r="C52" s="46"/>
      <c r="D52" s="4"/>
      <c r="E52" s="4"/>
      <c r="F52" s="4"/>
    </row>
    <row r="53" spans="1:6" ht="21">
      <c r="A53" s="37" t="s">
        <v>229</v>
      </c>
      <c r="B53" s="7" t="s">
        <v>3</v>
      </c>
      <c r="C53" s="192">
        <f>SUM(D53:F53)</f>
        <v>9147200</v>
      </c>
      <c r="D53" s="51">
        <f>SUM(D55:D57)</f>
        <v>9147200</v>
      </c>
      <c r="E53" s="51"/>
      <c r="F53" s="51"/>
    </row>
    <row r="54" spans="1:6" ht="21">
      <c r="A54" s="15"/>
      <c r="B54" s="7" t="s">
        <v>6</v>
      </c>
      <c r="C54" s="7"/>
      <c r="D54" s="7"/>
      <c r="E54" s="7"/>
      <c r="F54" s="7"/>
    </row>
    <row r="55" spans="1:6" s="52" customFormat="1" ht="21">
      <c r="A55" s="68" t="s">
        <v>206</v>
      </c>
      <c r="B55" s="4" t="s">
        <v>3</v>
      </c>
      <c r="C55" s="46">
        <f>SUM(D55:F55)</f>
        <v>1260200</v>
      </c>
      <c r="D55" s="46">
        <v>1260200</v>
      </c>
      <c r="E55" s="46"/>
      <c r="F55" s="46"/>
    </row>
    <row r="56" spans="1:6" s="52" customFormat="1" ht="21">
      <c r="A56" s="66"/>
      <c r="B56" s="4" t="s">
        <v>6</v>
      </c>
      <c r="C56" s="46"/>
      <c r="D56" s="4"/>
      <c r="E56" s="4"/>
      <c r="F56" s="4"/>
    </row>
    <row r="57" spans="1:6" s="52" customFormat="1" ht="21">
      <c r="A57" s="68" t="s">
        <v>207</v>
      </c>
      <c r="B57" s="4" t="s">
        <v>3</v>
      </c>
      <c r="C57" s="46">
        <f t="shared" ref="C57" si="3">SUM(D57:F57)</f>
        <v>7887000</v>
      </c>
      <c r="D57" s="46">
        <v>7887000</v>
      </c>
      <c r="E57" s="46"/>
      <c r="F57" s="46"/>
    </row>
    <row r="58" spans="1:6" s="52" customFormat="1" ht="21">
      <c r="A58" s="66"/>
      <c r="B58" s="4" t="s">
        <v>6</v>
      </c>
      <c r="C58" s="46"/>
      <c r="D58" s="4"/>
      <c r="E58" s="4"/>
      <c r="F58" s="4"/>
    </row>
    <row r="59" spans="1:6" s="52" customFormat="1" ht="21">
      <c r="A59" s="37" t="s">
        <v>230</v>
      </c>
      <c r="B59" s="7" t="s">
        <v>3</v>
      </c>
      <c r="C59" s="192">
        <f>SUM(D59:F59)</f>
        <v>1731300</v>
      </c>
      <c r="D59" s="51">
        <f>SUM(D61:D74)</f>
        <v>299800</v>
      </c>
      <c r="E59" s="51">
        <f>SUM(E61:E74)</f>
        <v>1431500</v>
      </c>
      <c r="F59" s="51"/>
    </row>
    <row r="60" spans="1:6" s="52" customFormat="1" ht="21">
      <c r="A60" s="15"/>
      <c r="B60" s="7" t="s">
        <v>6</v>
      </c>
      <c r="C60" s="7"/>
      <c r="D60" s="7"/>
      <c r="E60" s="7"/>
      <c r="F60" s="7"/>
    </row>
    <row r="61" spans="1:6" s="52" customFormat="1" ht="21">
      <c r="A61" s="186" t="s">
        <v>210</v>
      </c>
      <c r="B61" s="4" t="s">
        <v>3</v>
      </c>
      <c r="C61" s="46">
        <f>SUM(D61:F61)</f>
        <v>169500</v>
      </c>
      <c r="D61" s="46"/>
      <c r="E61" s="46">
        <v>169500</v>
      </c>
      <c r="F61" s="46"/>
    </row>
    <row r="62" spans="1:6" s="52" customFormat="1" ht="21">
      <c r="A62" s="66"/>
      <c r="B62" s="4" t="s">
        <v>6</v>
      </c>
      <c r="C62" s="46"/>
      <c r="D62" s="4"/>
      <c r="E62" s="4"/>
      <c r="F62" s="4"/>
    </row>
    <row r="63" spans="1:6" s="52" customFormat="1" ht="21">
      <c r="A63" s="68" t="s">
        <v>212</v>
      </c>
      <c r="B63" s="4" t="s">
        <v>3</v>
      </c>
      <c r="C63" s="46">
        <f t="shared" ref="C63:C73" si="4">SUM(D63:F63)</f>
        <v>99000</v>
      </c>
      <c r="D63" s="46">
        <v>99000</v>
      </c>
      <c r="E63" s="46"/>
      <c r="F63" s="46"/>
    </row>
    <row r="64" spans="1:6" s="52" customFormat="1" ht="21">
      <c r="A64" s="66" t="s">
        <v>50</v>
      </c>
      <c r="B64" s="4" t="s">
        <v>6</v>
      </c>
      <c r="C64" s="46"/>
      <c r="D64" s="4"/>
      <c r="E64" s="4"/>
      <c r="F64" s="4"/>
    </row>
    <row r="65" spans="1:6" s="52" customFormat="1" ht="21">
      <c r="A65" s="68" t="s">
        <v>213</v>
      </c>
      <c r="B65" s="4" t="s">
        <v>3</v>
      </c>
      <c r="C65" s="46">
        <f t="shared" si="4"/>
        <v>32300</v>
      </c>
      <c r="D65" s="46">
        <v>32300</v>
      </c>
      <c r="E65" s="46"/>
      <c r="F65" s="46"/>
    </row>
    <row r="66" spans="1:6" s="52" customFormat="1" ht="21">
      <c r="A66" s="66" t="s">
        <v>50</v>
      </c>
      <c r="B66" s="4" t="s">
        <v>6</v>
      </c>
      <c r="C66" s="46"/>
      <c r="D66" s="4"/>
      <c r="E66" s="4"/>
      <c r="F66" s="4"/>
    </row>
    <row r="67" spans="1:6" s="52" customFormat="1" ht="21">
      <c r="A67" s="68" t="s">
        <v>211</v>
      </c>
      <c r="B67" s="4" t="s">
        <v>3</v>
      </c>
      <c r="C67" s="46">
        <f t="shared" si="4"/>
        <v>168500</v>
      </c>
      <c r="D67" s="46">
        <v>168500</v>
      </c>
      <c r="E67" s="46"/>
      <c r="F67" s="46"/>
    </row>
    <row r="68" spans="1:6" ht="21">
      <c r="A68" s="66"/>
      <c r="B68" s="4" t="s">
        <v>6</v>
      </c>
      <c r="C68" s="46"/>
      <c r="D68" s="4"/>
      <c r="E68" s="4"/>
      <c r="F68" s="4"/>
    </row>
    <row r="69" spans="1:6" ht="21">
      <c r="A69" s="68" t="s">
        <v>226</v>
      </c>
      <c r="B69" s="4" t="s">
        <v>3</v>
      </c>
      <c r="C69" s="46">
        <f t="shared" si="4"/>
        <v>270000</v>
      </c>
      <c r="D69" s="46"/>
      <c r="E69" s="46">
        <v>270000</v>
      </c>
      <c r="F69" s="46"/>
    </row>
    <row r="70" spans="1:6" ht="21">
      <c r="A70" s="66"/>
      <c r="B70" s="4" t="s">
        <v>6</v>
      </c>
      <c r="C70" s="46"/>
      <c r="D70" s="4"/>
      <c r="E70" s="4"/>
      <c r="F70" s="4"/>
    </row>
    <row r="71" spans="1:6" ht="21">
      <c r="A71" s="68" t="s">
        <v>208</v>
      </c>
      <c r="B71" s="4" t="s">
        <v>3</v>
      </c>
      <c r="C71" s="46">
        <f t="shared" si="4"/>
        <v>248000</v>
      </c>
      <c r="D71" s="46"/>
      <c r="E71" s="46">
        <v>248000</v>
      </c>
      <c r="F71" s="46"/>
    </row>
    <row r="72" spans="1:6" ht="21">
      <c r="A72" s="66"/>
      <c r="B72" s="4" t="s">
        <v>6</v>
      </c>
      <c r="C72" s="46"/>
      <c r="D72" s="4"/>
      <c r="E72" s="4"/>
      <c r="F72" s="4"/>
    </row>
    <row r="73" spans="1:6" ht="21">
      <c r="A73" s="68" t="s">
        <v>209</v>
      </c>
      <c r="B73" s="4" t="s">
        <v>3</v>
      </c>
      <c r="C73" s="46">
        <f t="shared" si="4"/>
        <v>744000</v>
      </c>
      <c r="D73" s="46"/>
      <c r="E73" s="46">
        <v>744000</v>
      </c>
      <c r="F73" s="46"/>
    </row>
    <row r="74" spans="1:6" ht="21">
      <c r="A74" s="66"/>
      <c r="B74" s="4" t="s">
        <v>6</v>
      </c>
      <c r="C74" s="4"/>
      <c r="D74" s="4"/>
      <c r="E74" s="4"/>
      <c r="F74" s="4"/>
    </row>
    <row r="75" spans="1:6" ht="21">
      <c r="A75" s="235" t="s">
        <v>7</v>
      </c>
      <c r="B75" s="5" t="s">
        <v>3</v>
      </c>
      <c r="C75" s="190">
        <f>+C9+C53+C59</f>
        <v>44812200</v>
      </c>
      <c r="D75" s="98">
        <f>+D9+D53+D59</f>
        <v>33158100</v>
      </c>
      <c r="E75" s="98">
        <f t="shared" ref="E75:F75" si="5">+E9+E53+E59</f>
        <v>9030100</v>
      </c>
      <c r="F75" s="98">
        <f t="shared" si="5"/>
        <v>2624000</v>
      </c>
    </row>
    <row r="76" spans="1:6" ht="21">
      <c r="A76" s="236"/>
      <c r="B76" s="5" t="s">
        <v>6</v>
      </c>
      <c r="C76" s="5"/>
      <c r="D76" s="5"/>
      <c r="E76" s="5"/>
      <c r="F76" s="5"/>
    </row>
    <row r="77" spans="1:6" ht="19.5" customHeight="1">
      <c r="A77" s="18"/>
      <c r="B77" s="18"/>
      <c r="C77" s="18"/>
      <c r="D77" s="18"/>
    </row>
    <row r="78" spans="1:6" ht="28.5" customHeight="1">
      <c r="A78" s="10" t="s">
        <v>8</v>
      </c>
      <c r="B78" s="18"/>
      <c r="C78" s="18"/>
      <c r="D78" s="18"/>
    </row>
    <row r="79" spans="1:6" ht="19.5" customHeight="1">
      <c r="A79" s="18"/>
      <c r="B79" s="18"/>
      <c r="C79" s="18"/>
      <c r="D79" s="2"/>
    </row>
  </sheetData>
  <mergeCells count="7">
    <mergeCell ref="A1:F1"/>
    <mergeCell ref="F5:F6"/>
    <mergeCell ref="A5:A6"/>
    <mergeCell ref="D5:D6"/>
    <mergeCell ref="A75:A76"/>
    <mergeCell ref="E5:E6"/>
    <mergeCell ref="C5:C6"/>
  </mergeCells>
  <pageMargins left="0.17" right="0.15748031496062992" top="0.53" bottom="0.63" header="0.31496062992125984" footer="0.45"/>
  <pageSetup paperSize="9" scale="65" orientation="landscape" r:id="rId1"/>
  <headerFooter>
    <oddHeader xml:space="preserve">&amp;R&amp;"TH SarabunPSK,ธรรมดา"&amp;16แบบ สงม. 2   
 (สำนักงานเขต) &amp;"-,ธรรมดา"&amp;11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CF1C7-99EE-422C-A3CA-F530A39C34F7}">
  <sheetPr>
    <tabColor rgb="FFFF7C80"/>
  </sheetPr>
  <dimension ref="A1:F50"/>
  <sheetViews>
    <sheetView workbookViewId="0">
      <selection activeCell="D33" sqref="D33"/>
    </sheetView>
  </sheetViews>
  <sheetFormatPr defaultRowHeight="15"/>
  <cols>
    <col min="1" max="1" width="46.42578125" customWidth="1"/>
    <col min="2" max="2" width="8.140625" customWidth="1"/>
    <col min="3" max="3" width="19" customWidth="1"/>
    <col min="4" max="6" width="47.7109375" customWidth="1"/>
    <col min="7" max="15" width="39.42578125" customWidth="1"/>
  </cols>
  <sheetData>
    <row r="1" spans="1:6" ht="21">
      <c r="A1" s="230" t="s">
        <v>23</v>
      </c>
      <c r="B1" s="230"/>
      <c r="C1" s="230"/>
      <c r="D1" s="230"/>
      <c r="E1" s="230"/>
      <c r="F1" s="230"/>
    </row>
    <row r="2" spans="1:6" ht="21">
      <c r="A2" s="9" t="s">
        <v>24</v>
      </c>
      <c r="B2" s="9"/>
      <c r="C2" s="9"/>
      <c r="D2" s="9"/>
    </row>
    <row r="3" spans="1:6" ht="21">
      <c r="A3" s="10" t="s">
        <v>25</v>
      </c>
      <c r="B3" s="10"/>
      <c r="C3" s="10"/>
      <c r="D3" s="3"/>
      <c r="F3" s="3" t="s">
        <v>0</v>
      </c>
    </row>
    <row r="4" spans="1:6" ht="9.75" customHeight="1">
      <c r="A4" s="10"/>
      <c r="B4" s="10"/>
      <c r="C4" s="10"/>
      <c r="D4" s="3"/>
    </row>
    <row r="5" spans="1:6" s="128" customFormat="1" ht="26.85" customHeight="1">
      <c r="A5" s="233" t="s">
        <v>4</v>
      </c>
      <c r="B5" s="11" t="s">
        <v>5</v>
      </c>
      <c r="C5" s="233" t="s">
        <v>2</v>
      </c>
      <c r="D5" s="231" t="s">
        <v>141</v>
      </c>
      <c r="E5" s="231" t="s">
        <v>139</v>
      </c>
      <c r="F5" s="231" t="s">
        <v>140</v>
      </c>
    </row>
    <row r="6" spans="1:6" s="128" customFormat="1" ht="26.85" customHeight="1">
      <c r="A6" s="234"/>
      <c r="B6" s="12" t="s">
        <v>6</v>
      </c>
      <c r="C6" s="234"/>
      <c r="D6" s="231"/>
      <c r="E6" s="232"/>
      <c r="F6" s="232"/>
    </row>
    <row r="7" spans="1:6" ht="21">
      <c r="A7" s="13" t="s">
        <v>26</v>
      </c>
      <c r="B7" s="7" t="s">
        <v>3</v>
      </c>
      <c r="C7" s="192">
        <f>+C22</f>
        <v>2280700</v>
      </c>
      <c r="D7" s="33">
        <f>+D22</f>
        <v>2280700</v>
      </c>
      <c r="E7" s="51">
        <f t="shared" ref="E7:F7" si="0">+E9+E12</f>
        <v>0</v>
      </c>
      <c r="F7" s="51">
        <f t="shared" si="0"/>
        <v>0</v>
      </c>
    </row>
    <row r="8" spans="1:6" ht="21">
      <c r="A8" s="15"/>
      <c r="B8" s="7" t="s">
        <v>6</v>
      </c>
      <c r="C8" s="7"/>
      <c r="D8" s="33"/>
      <c r="E8" s="14"/>
      <c r="F8" s="14"/>
    </row>
    <row r="9" spans="1:6" ht="21">
      <c r="A9" s="122" t="s">
        <v>27</v>
      </c>
      <c r="B9" s="14" t="s">
        <v>3</v>
      </c>
      <c r="C9" s="33">
        <f>SUM(C12:C21)</f>
        <v>2280700</v>
      </c>
      <c r="D9" s="33">
        <f>+D12+D14+D16+D18+D20</f>
        <v>2280700</v>
      </c>
      <c r="E9" s="39"/>
      <c r="F9" s="39"/>
    </row>
    <row r="10" spans="1:6" ht="21">
      <c r="A10" s="123"/>
      <c r="B10" s="14" t="s">
        <v>6</v>
      </c>
      <c r="C10" s="14"/>
      <c r="D10" s="33"/>
      <c r="E10" s="38"/>
      <c r="F10" s="38"/>
    </row>
    <row r="11" spans="1:6" ht="21">
      <c r="A11" s="32" t="s">
        <v>28</v>
      </c>
      <c r="B11" s="4"/>
      <c r="C11" s="4"/>
      <c r="D11" s="34"/>
      <c r="E11" s="4"/>
      <c r="F11" s="4"/>
    </row>
    <row r="12" spans="1:6" ht="21">
      <c r="A12" s="152" t="s">
        <v>29</v>
      </c>
      <c r="B12" s="4" t="s">
        <v>3</v>
      </c>
      <c r="C12" s="46">
        <f>SUM(D12:F12)</f>
        <v>26400</v>
      </c>
      <c r="D12" s="34">
        <v>26400</v>
      </c>
      <c r="E12" s="65"/>
      <c r="F12" s="65"/>
    </row>
    <row r="13" spans="1:6" ht="21">
      <c r="A13" s="153"/>
      <c r="B13" s="4" t="s">
        <v>6</v>
      </c>
      <c r="C13" s="46"/>
      <c r="D13" s="34"/>
      <c r="E13" s="4"/>
      <c r="F13" s="4"/>
    </row>
    <row r="14" spans="1:6" ht="21">
      <c r="A14" s="152" t="s">
        <v>30</v>
      </c>
      <c r="B14" s="4" t="s">
        <v>3</v>
      </c>
      <c r="C14" s="46">
        <f t="shared" ref="C14:C20" si="1">SUM(D14:F14)</f>
        <v>133200</v>
      </c>
      <c r="D14" s="34">
        <v>133200</v>
      </c>
      <c r="E14" s="4"/>
      <c r="F14" s="4"/>
    </row>
    <row r="15" spans="1:6" ht="21">
      <c r="A15" s="153"/>
      <c r="B15" s="4" t="s">
        <v>6</v>
      </c>
      <c r="C15" s="46"/>
      <c r="D15" s="34"/>
      <c r="E15" s="34"/>
      <c r="F15" s="34"/>
    </row>
    <row r="16" spans="1:6" ht="23.25">
      <c r="A16" s="152" t="s">
        <v>31</v>
      </c>
      <c r="B16" s="4" t="s">
        <v>3</v>
      </c>
      <c r="C16" s="46">
        <f t="shared" si="1"/>
        <v>480600</v>
      </c>
      <c r="D16" s="34">
        <v>480600</v>
      </c>
      <c r="E16" s="54"/>
      <c r="F16" s="54"/>
    </row>
    <row r="17" spans="1:6" ht="21">
      <c r="A17" s="152"/>
      <c r="B17" s="4" t="s">
        <v>6</v>
      </c>
      <c r="C17" s="46"/>
      <c r="D17" s="34"/>
      <c r="E17" s="4"/>
      <c r="F17" s="4"/>
    </row>
    <row r="18" spans="1:6" ht="21">
      <c r="A18" s="154" t="s">
        <v>32</v>
      </c>
      <c r="B18" s="4" t="s">
        <v>3</v>
      </c>
      <c r="C18" s="46">
        <f t="shared" si="1"/>
        <v>1520500</v>
      </c>
      <c r="D18" s="34">
        <v>1520500</v>
      </c>
      <c r="E18" s="4"/>
      <c r="F18" s="4"/>
    </row>
    <row r="19" spans="1:6" ht="23.25">
      <c r="A19" s="155"/>
      <c r="B19" s="4" t="s">
        <v>6</v>
      </c>
      <c r="C19" s="46"/>
      <c r="D19" s="34"/>
      <c r="E19" s="54"/>
      <c r="F19" s="54"/>
    </row>
    <row r="20" spans="1:6" ht="23.25">
      <c r="A20" s="154" t="s">
        <v>33</v>
      </c>
      <c r="B20" s="4" t="s">
        <v>3</v>
      </c>
      <c r="C20" s="46">
        <f t="shared" si="1"/>
        <v>120000</v>
      </c>
      <c r="D20" s="34">
        <v>120000</v>
      </c>
      <c r="E20" s="55"/>
      <c r="F20" s="55"/>
    </row>
    <row r="21" spans="1:6" ht="23.25">
      <c r="A21" s="155"/>
      <c r="B21" s="4" t="s">
        <v>6</v>
      </c>
      <c r="C21" s="4"/>
      <c r="D21" s="34"/>
      <c r="E21" s="54"/>
      <c r="F21" s="54"/>
    </row>
    <row r="22" spans="1:6" ht="23.25">
      <c r="A22" s="235" t="s">
        <v>7</v>
      </c>
      <c r="B22" s="5" t="s">
        <v>3</v>
      </c>
      <c r="C22" s="204">
        <f>+C9</f>
        <v>2280700</v>
      </c>
      <c r="D22" s="119">
        <f>+D9</f>
        <v>2280700</v>
      </c>
      <c r="E22" s="103"/>
      <c r="F22" s="103"/>
    </row>
    <row r="23" spans="1:6" ht="23.25">
      <c r="A23" s="236"/>
      <c r="B23" s="5" t="s">
        <v>6</v>
      </c>
      <c r="C23" s="191"/>
      <c r="D23" s="119"/>
      <c r="E23" s="103"/>
      <c r="F23" s="103"/>
    </row>
    <row r="24" spans="1:6" ht="19.5" customHeight="1">
      <c r="A24" s="18"/>
      <c r="B24" s="18"/>
      <c r="C24" s="18"/>
      <c r="D24" s="2"/>
      <c r="E24" s="120"/>
      <c r="F24" s="120"/>
    </row>
    <row r="25" spans="1:6" ht="19.5" customHeight="1">
      <c r="A25" s="18"/>
      <c r="B25" s="18"/>
      <c r="C25" s="18"/>
      <c r="D25" s="2"/>
      <c r="E25" s="120"/>
      <c r="F25" s="120"/>
    </row>
    <row r="26" spans="1:6" ht="19.5" customHeight="1">
      <c r="A26" s="18"/>
      <c r="B26" s="18"/>
      <c r="C26" s="18"/>
      <c r="D26" s="2"/>
      <c r="E26" s="120"/>
      <c r="F26" s="120"/>
    </row>
    <row r="27" spans="1:6" ht="28.5" customHeight="1">
      <c r="A27" s="10" t="s">
        <v>8</v>
      </c>
      <c r="B27" s="18"/>
      <c r="C27" s="18"/>
      <c r="D27" s="2"/>
      <c r="E27" s="120"/>
      <c r="F27" s="120"/>
    </row>
    <row r="28" spans="1:6" ht="23.25">
      <c r="E28" s="120"/>
      <c r="F28" s="120"/>
    </row>
    <row r="29" spans="1:6" ht="23.25">
      <c r="E29" s="120"/>
      <c r="F29" s="120"/>
    </row>
    <row r="30" spans="1:6" ht="23.25">
      <c r="E30" s="120"/>
      <c r="F30" s="120"/>
    </row>
    <row r="31" spans="1:6" ht="23.25">
      <c r="E31" s="120"/>
      <c r="F31" s="120"/>
    </row>
    <row r="32" spans="1:6" ht="23.25">
      <c r="E32" s="120"/>
      <c r="F32" s="120"/>
    </row>
    <row r="33" spans="5:6" ht="23.25">
      <c r="E33" s="120"/>
      <c r="F33" s="120"/>
    </row>
    <row r="34" spans="5:6" ht="23.25">
      <c r="E34" s="120"/>
      <c r="F34" s="120"/>
    </row>
    <row r="35" spans="5:6" ht="23.25">
      <c r="E35" s="120"/>
      <c r="F35" s="120"/>
    </row>
    <row r="36" spans="5:6" ht="23.25">
      <c r="E36" s="120"/>
      <c r="F36" s="120"/>
    </row>
    <row r="37" spans="5:6" ht="23.25">
      <c r="E37" s="120"/>
      <c r="F37" s="120"/>
    </row>
    <row r="38" spans="5:6" ht="23.25">
      <c r="E38" s="121"/>
      <c r="F38" s="121"/>
    </row>
    <row r="39" spans="5:6" ht="23.25">
      <c r="E39" s="120"/>
      <c r="F39" s="120"/>
    </row>
    <row r="40" spans="5:6" ht="23.25">
      <c r="E40" s="120"/>
      <c r="F40" s="120"/>
    </row>
    <row r="41" spans="5:6" ht="23.25">
      <c r="E41" s="120"/>
      <c r="F41" s="120"/>
    </row>
    <row r="42" spans="5:6" ht="23.25">
      <c r="E42" s="120"/>
      <c r="F42" s="120"/>
    </row>
    <row r="43" spans="5:6" ht="23.25">
      <c r="E43" s="120"/>
      <c r="F43" s="120"/>
    </row>
    <row r="44" spans="5:6" ht="23.25">
      <c r="E44" s="120"/>
      <c r="F44" s="120"/>
    </row>
    <row r="45" spans="5:6" ht="23.25">
      <c r="E45" s="120"/>
      <c r="F45" s="120"/>
    </row>
    <row r="46" spans="5:6" ht="23.25">
      <c r="E46" s="120"/>
      <c r="F46" s="120"/>
    </row>
    <row r="47" spans="5:6" ht="23.25">
      <c r="E47" s="120"/>
      <c r="F47" s="120"/>
    </row>
    <row r="48" spans="5:6" ht="23.25">
      <c r="E48" s="120"/>
      <c r="F48" s="120"/>
    </row>
    <row r="49" spans="5:6" ht="23.25">
      <c r="E49" s="120"/>
      <c r="F49" s="120"/>
    </row>
    <row r="50" spans="5:6" ht="23.25">
      <c r="E50" s="120"/>
      <c r="F50" s="120"/>
    </row>
  </sheetData>
  <mergeCells count="7">
    <mergeCell ref="A1:F1"/>
    <mergeCell ref="F5:F6"/>
    <mergeCell ref="A5:A6"/>
    <mergeCell ref="D5:D6"/>
    <mergeCell ref="A22:A23"/>
    <mergeCell ref="E5:E6"/>
    <mergeCell ref="C5:C6"/>
  </mergeCells>
  <pageMargins left="0.3" right="0.15748031496062992" top="0.74803149606299213" bottom="0.39370078740157483" header="0.31496062992125984" footer="0.31496062992125984"/>
  <pageSetup paperSize="9" scale="65" orientation="landscape" r:id="rId1"/>
  <headerFooter>
    <oddHeader xml:space="preserve">&amp;R&amp;"TH SarabunPSK,ธรรมดา"&amp;16แบบ สงม. 2   
 (สำนักงานเขต) &amp;"-,ธรรมดา"&amp;11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084A3-03E2-4499-AC99-3AF187B910DC}">
  <sheetPr>
    <tabColor rgb="FFFF7C80"/>
  </sheetPr>
  <dimension ref="A1:F52"/>
  <sheetViews>
    <sheetView zoomScaleNormal="100" workbookViewId="0">
      <selection activeCell="C58" sqref="C58"/>
    </sheetView>
  </sheetViews>
  <sheetFormatPr defaultColWidth="9.140625" defaultRowHeight="15"/>
  <cols>
    <col min="1" max="1" width="44.85546875" style="43" customWidth="1"/>
    <col min="2" max="2" width="6.140625" style="43" customWidth="1"/>
    <col min="3" max="3" width="18.42578125" style="43" customWidth="1"/>
    <col min="4" max="4" width="48.140625" style="43" customWidth="1"/>
    <col min="5" max="6" width="47.7109375" style="43" customWidth="1"/>
    <col min="7" max="12" width="39.42578125" style="43" customWidth="1"/>
    <col min="13" max="16384" width="9.140625" style="43"/>
  </cols>
  <sheetData>
    <row r="1" spans="1:6" ht="27" customHeight="1">
      <c r="A1" s="230" t="s">
        <v>23</v>
      </c>
      <c r="B1" s="230"/>
      <c r="C1" s="230"/>
      <c r="D1" s="230"/>
      <c r="E1" s="230"/>
      <c r="F1" s="230"/>
    </row>
    <row r="2" spans="1:6" ht="21">
      <c r="A2" s="9" t="s">
        <v>24</v>
      </c>
      <c r="B2" s="9"/>
      <c r="C2" s="9"/>
      <c r="D2" s="9"/>
    </row>
    <row r="3" spans="1:6" ht="21">
      <c r="A3" s="10" t="s">
        <v>61</v>
      </c>
      <c r="B3" s="10"/>
      <c r="C3" s="10"/>
      <c r="D3" s="3"/>
      <c r="F3" s="3" t="s">
        <v>0</v>
      </c>
    </row>
    <row r="4" spans="1:6" ht="9.75" customHeight="1">
      <c r="A4" s="10"/>
      <c r="B4" s="10"/>
      <c r="C4" s="10"/>
      <c r="D4" s="3"/>
    </row>
    <row r="5" spans="1:6" s="99" customFormat="1" ht="26.85" customHeight="1">
      <c r="A5" s="233" t="s">
        <v>4</v>
      </c>
      <c r="B5" s="11" t="s">
        <v>5</v>
      </c>
      <c r="C5" s="233" t="s">
        <v>2</v>
      </c>
      <c r="D5" s="231" t="s">
        <v>141</v>
      </c>
      <c r="E5" s="231" t="s">
        <v>139</v>
      </c>
      <c r="F5" s="231" t="s">
        <v>140</v>
      </c>
    </row>
    <row r="6" spans="1:6" s="99" customFormat="1" ht="26.85" customHeight="1">
      <c r="A6" s="234"/>
      <c r="B6" s="12" t="s">
        <v>6</v>
      </c>
      <c r="C6" s="234"/>
      <c r="D6" s="232"/>
      <c r="E6" s="232"/>
      <c r="F6" s="232"/>
    </row>
    <row r="7" spans="1:6" ht="21">
      <c r="A7" s="36" t="s">
        <v>60</v>
      </c>
      <c r="B7" s="7" t="s">
        <v>3</v>
      </c>
      <c r="C7" s="192">
        <f>+C47</f>
        <v>7282900</v>
      </c>
      <c r="D7" s="192">
        <f>+D47</f>
        <v>6714300</v>
      </c>
      <c r="E7" s="192">
        <f t="shared" ref="E7:F7" si="0">+E47</f>
        <v>330950</v>
      </c>
      <c r="F7" s="192">
        <f t="shared" si="0"/>
        <v>237650</v>
      </c>
    </row>
    <row r="8" spans="1:6" ht="21">
      <c r="A8" s="15"/>
      <c r="B8" s="7" t="s">
        <v>6</v>
      </c>
      <c r="C8" s="7"/>
      <c r="D8" s="7"/>
      <c r="E8" s="7"/>
      <c r="F8" s="7"/>
    </row>
    <row r="9" spans="1:6" ht="21">
      <c r="A9" s="13" t="s">
        <v>228</v>
      </c>
      <c r="B9" s="7" t="s">
        <v>3</v>
      </c>
      <c r="C9" s="64">
        <f>SUM(C13:C46)</f>
        <v>7282900</v>
      </c>
      <c r="D9" s="64">
        <f>SUM(D13:D46)</f>
        <v>6714300</v>
      </c>
      <c r="E9" s="64">
        <f t="shared" ref="E9" si="1">SUM(E13:E46)</f>
        <v>330950</v>
      </c>
      <c r="F9" s="64">
        <f>SUM(F13:F46)</f>
        <v>237650</v>
      </c>
    </row>
    <row r="10" spans="1:6" ht="21">
      <c r="A10" s="15"/>
      <c r="B10" s="7" t="s">
        <v>6</v>
      </c>
      <c r="C10" s="7"/>
      <c r="D10" s="7"/>
      <c r="E10" s="7"/>
      <c r="F10" s="7"/>
    </row>
    <row r="11" spans="1:6" ht="21">
      <c r="A11" s="42" t="s">
        <v>35</v>
      </c>
      <c r="B11" s="29"/>
      <c r="C11" s="29"/>
      <c r="D11" s="4"/>
      <c r="E11" s="4"/>
      <c r="F11" s="4"/>
    </row>
    <row r="12" spans="1:6" ht="21">
      <c r="A12" s="126" t="s">
        <v>215</v>
      </c>
      <c r="B12" s="29"/>
      <c r="C12" s="29"/>
      <c r="D12" s="34"/>
      <c r="E12" s="34"/>
      <c r="F12" s="34"/>
    </row>
    <row r="13" spans="1:6" ht="21">
      <c r="A13" s="68" t="s">
        <v>36</v>
      </c>
      <c r="B13" s="4" t="s">
        <v>3</v>
      </c>
      <c r="C13" s="46">
        <f>SUM(D13:F13)</f>
        <v>460200</v>
      </c>
      <c r="D13" s="34">
        <f>460200/3</f>
        <v>153400</v>
      </c>
      <c r="E13" s="34">
        <v>153400</v>
      </c>
      <c r="F13" s="34">
        <v>153400</v>
      </c>
    </row>
    <row r="14" spans="1:6" ht="21">
      <c r="A14" s="47"/>
      <c r="B14" s="4" t="s">
        <v>6</v>
      </c>
      <c r="C14" s="46"/>
      <c r="D14" s="34"/>
      <c r="E14" s="4"/>
      <c r="F14" s="4"/>
    </row>
    <row r="15" spans="1:6" ht="21">
      <c r="A15" s="42" t="s">
        <v>214</v>
      </c>
      <c r="B15" s="4"/>
      <c r="C15" s="46"/>
      <c r="D15" s="4"/>
      <c r="E15" s="4"/>
      <c r="F15" s="4"/>
    </row>
    <row r="16" spans="1:6" ht="21">
      <c r="A16" s="68" t="s">
        <v>51</v>
      </c>
      <c r="B16" s="4" t="s">
        <v>3</v>
      </c>
      <c r="C16" s="46">
        <f t="shared" ref="C16:C45" si="2">SUM(D16:F16)</f>
        <v>1142700</v>
      </c>
      <c r="D16" s="34">
        <v>1142700</v>
      </c>
      <c r="E16" s="34"/>
      <c r="F16" s="34"/>
    </row>
    <row r="17" spans="1:6" ht="21">
      <c r="A17" s="93"/>
      <c r="B17" s="4" t="s">
        <v>6</v>
      </c>
      <c r="C17" s="46"/>
      <c r="D17" s="124"/>
      <c r="E17" s="124"/>
      <c r="F17" s="124"/>
    </row>
    <row r="18" spans="1:6" ht="21">
      <c r="A18" s="68" t="s">
        <v>52</v>
      </c>
      <c r="B18" s="4" t="s">
        <v>3</v>
      </c>
      <c r="C18" s="46">
        <f t="shared" si="2"/>
        <v>96000</v>
      </c>
      <c r="D18" s="34">
        <v>96000</v>
      </c>
      <c r="E18" s="34"/>
      <c r="F18" s="34"/>
    </row>
    <row r="19" spans="1:6" ht="21">
      <c r="A19" s="66"/>
      <c r="B19" s="48" t="s">
        <v>6</v>
      </c>
      <c r="C19" s="46"/>
      <c r="D19" s="124"/>
      <c r="E19" s="124"/>
      <c r="F19" s="124"/>
    </row>
    <row r="20" spans="1:6" ht="21">
      <c r="A20" s="68" t="s">
        <v>37</v>
      </c>
      <c r="B20" s="4" t="s">
        <v>3</v>
      </c>
      <c r="C20" s="46">
        <f t="shared" si="2"/>
        <v>168500</v>
      </c>
      <c r="D20" s="124">
        <v>100000</v>
      </c>
      <c r="E20" s="124">
        <v>36750</v>
      </c>
      <c r="F20" s="124">
        <v>31750</v>
      </c>
    </row>
    <row r="21" spans="1:6" ht="21">
      <c r="A21" s="66"/>
      <c r="B21" s="4" t="s">
        <v>6</v>
      </c>
      <c r="C21" s="46"/>
      <c r="D21" s="124"/>
      <c r="E21" s="124"/>
      <c r="F21" s="124"/>
    </row>
    <row r="22" spans="1:6" ht="21">
      <c r="A22" s="67" t="s">
        <v>53</v>
      </c>
      <c r="B22" s="4" t="s">
        <v>3</v>
      </c>
      <c r="C22" s="46">
        <f t="shared" si="2"/>
        <v>4800</v>
      </c>
      <c r="D22" s="124">
        <v>4800</v>
      </c>
      <c r="E22" s="124"/>
      <c r="F22" s="124"/>
    </row>
    <row r="23" spans="1:6" ht="21">
      <c r="A23" s="66"/>
      <c r="B23" s="4" t="s">
        <v>6</v>
      </c>
      <c r="C23" s="46"/>
      <c r="D23" s="124"/>
      <c r="E23" s="124"/>
      <c r="F23" s="124"/>
    </row>
    <row r="24" spans="1:6" ht="21">
      <c r="A24" s="67" t="s">
        <v>38</v>
      </c>
      <c r="B24" s="48" t="s">
        <v>3</v>
      </c>
      <c r="C24" s="46">
        <f t="shared" si="2"/>
        <v>35300</v>
      </c>
      <c r="D24" s="124">
        <v>12000</v>
      </c>
      <c r="E24" s="124">
        <v>13000</v>
      </c>
      <c r="F24" s="124">
        <v>10300</v>
      </c>
    </row>
    <row r="25" spans="1:6" ht="21">
      <c r="A25" s="66"/>
      <c r="B25" s="48" t="s">
        <v>6</v>
      </c>
      <c r="C25" s="46"/>
      <c r="D25" s="124"/>
      <c r="E25" s="124"/>
      <c r="F25" s="124"/>
    </row>
    <row r="26" spans="1:6" ht="21">
      <c r="A26" s="67" t="s">
        <v>54</v>
      </c>
      <c r="B26" s="48" t="s">
        <v>3</v>
      </c>
      <c r="C26" s="46">
        <f t="shared" si="2"/>
        <v>1684800</v>
      </c>
      <c r="D26" s="124">
        <v>1684800</v>
      </c>
      <c r="E26" s="124"/>
      <c r="F26" s="124"/>
    </row>
    <row r="27" spans="1:6" ht="21">
      <c r="A27" s="66"/>
      <c r="B27" s="48" t="s">
        <v>6</v>
      </c>
      <c r="C27" s="46"/>
      <c r="D27" s="124"/>
      <c r="E27" s="124"/>
      <c r="F27" s="124"/>
    </row>
    <row r="28" spans="1:6" ht="21">
      <c r="A28" s="67" t="s">
        <v>55</v>
      </c>
      <c r="B28" s="48" t="s">
        <v>3</v>
      </c>
      <c r="C28" s="46">
        <f t="shared" si="2"/>
        <v>3182800</v>
      </c>
      <c r="D28" s="124">
        <v>3182800</v>
      </c>
      <c r="E28" s="124"/>
      <c r="F28" s="124"/>
    </row>
    <row r="29" spans="1:6" ht="21">
      <c r="A29" s="66"/>
      <c r="B29" s="48" t="s">
        <v>6</v>
      </c>
      <c r="C29" s="46"/>
      <c r="D29" s="124"/>
      <c r="E29" s="124"/>
      <c r="F29" s="124"/>
    </row>
    <row r="30" spans="1:6" ht="21">
      <c r="A30" s="68" t="s">
        <v>56</v>
      </c>
      <c r="B30" s="48" t="s">
        <v>3</v>
      </c>
      <c r="C30" s="46">
        <f t="shared" si="2"/>
        <v>198000</v>
      </c>
      <c r="D30" s="124">
        <v>198000</v>
      </c>
      <c r="E30" s="124"/>
      <c r="F30" s="124"/>
    </row>
    <row r="31" spans="1:6" ht="21">
      <c r="A31" s="66"/>
      <c r="B31" s="48" t="s">
        <v>6</v>
      </c>
      <c r="C31" s="46"/>
      <c r="D31" s="124"/>
      <c r="E31" s="124"/>
      <c r="F31" s="124"/>
    </row>
    <row r="32" spans="1:6" ht="21">
      <c r="A32" s="42" t="s">
        <v>216</v>
      </c>
      <c r="B32" s="48"/>
      <c r="C32" s="46"/>
      <c r="D32" s="124"/>
      <c r="E32" s="34"/>
      <c r="F32" s="34"/>
    </row>
    <row r="33" spans="1:6" ht="21">
      <c r="A33" s="151" t="s">
        <v>39</v>
      </c>
      <c r="B33" s="4" t="s">
        <v>3</v>
      </c>
      <c r="C33" s="46">
        <f t="shared" si="2"/>
        <v>26000</v>
      </c>
      <c r="D33" s="125">
        <v>26000</v>
      </c>
      <c r="E33" s="125"/>
      <c r="F33" s="125"/>
    </row>
    <row r="34" spans="1:6" ht="21">
      <c r="A34" s="66"/>
      <c r="B34" s="4" t="s">
        <v>6</v>
      </c>
      <c r="C34" s="46"/>
      <c r="D34" s="34"/>
      <c r="E34" s="34"/>
      <c r="F34" s="34"/>
    </row>
    <row r="35" spans="1:6" ht="21">
      <c r="A35" s="68" t="s">
        <v>40</v>
      </c>
      <c r="B35" s="4" t="s">
        <v>3</v>
      </c>
      <c r="C35" s="46">
        <f t="shared" si="2"/>
        <v>47800</v>
      </c>
      <c r="D35" s="34"/>
      <c r="E35" s="34">
        <v>47800</v>
      </c>
      <c r="F35" s="34"/>
    </row>
    <row r="36" spans="1:6" ht="21">
      <c r="A36" s="66"/>
      <c r="B36" s="4" t="s">
        <v>6</v>
      </c>
      <c r="C36" s="46"/>
      <c r="D36" s="34"/>
      <c r="E36" s="34"/>
      <c r="F36" s="34"/>
    </row>
    <row r="37" spans="1:6" ht="21">
      <c r="A37" s="67" t="s">
        <v>41</v>
      </c>
      <c r="B37" s="4" t="s">
        <v>3</v>
      </c>
      <c r="C37" s="46">
        <f t="shared" si="2"/>
        <v>102200</v>
      </c>
      <c r="D37" s="34">
        <v>40000</v>
      </c>
      <c r="E37" s="34">
        <v>40000</v>
      </c>
      <c r="F37" s="34">
        <v>22200</v>
      </c>
    </row>
    <row r="38" spans="1:6" ht="21">
      <c r="A38" s="66"/>
      <c r="B38" s="4" t="s">
        <v>6</v>
      </c>
      <c r="C38" s="46"/>
      <c r="D38" s="34"/>
      <c r="E38" s="34"/>
      <c r="F38" s="34"/>
    </row>
    <row r="39" spans="1:6" ht="21">
      <c r="A39" s="68" t="s">
        <v>42</v>
      </c>
      <c r="B39" s="4" t="s">
        <v>3</v>
      </c>
      <c r="C39" s="46">
        <f t="shared" si="2"/>
        <v>19800</v>
      </c>
      <c r="D39" s="124">
        <v>19800</v>
      </c>
      <c r="E39" s="124"/>
      <c r="F39" s="124"/>
    </row>
    <row r="40" spans="1:6" ht="21">
      <c r="A40" s="66"/>
      <c r="B40" s="4" t="s">
        <v>6</v>
      </c>
      <c r="C40" s="46"/>
      <c r="D40" s="34"/>
      <c r="E40" s="34"/>
      <c r="F40" s="34"/>
    </row>
    <row r="41" spans="1:6" ht="21">
      <c r="A41" s="68" t="s">
        <v>57</v>
      </c>
      <c r="B41" s="4" t="s">
        <v>3</v>
      </c>
      <c r="C41" s="46">
        <f t="shared" si="2"/>
        <v>80000</v>
      </c>
      <c r="D41" s="34">
        <v>30000</v>
      </c>
      <c r="E41" s="34">
        <v>30000</v>
      </c>
      <c r="F41" s="34">
        <v>20000</v>
      </c>
    </row>
    <row r="42" spans="1:6" ht="21">
      <c r="A42" s="66"/>
      <c r="B42" s="4" t="s">
        <v>6</v>
      </c>
      <c r="C42" s="46"/>
      <c r="D42" s="34"/>
      <c r="E42" s="34"/>
      <c r="F42" s="34"/>
    </row>
    <row r="43" spans="1:6" ht="21">
      <c r="A43" s="68" t="s">
        <v>58</v>
      </c>
      <c r="B43" s="4" t="s">
        <v>3</v>
      </c>
      <c r="C43" s="46">
        <f t="shared" si="2"/>
        <v>24000</v>
      </c>
      <c r="D43" s="34">
        <v>24000</v>
      </c>
      <c r="E43" s="34"/>
      <c r="F43" s="34"/>
    </row>
    <row r="44" spans="1:6" ht="21">
      <c r="A44" s="67"/>
      <c r="B44" s="4" t="s">
        <v>6</v>
      </c>
      <c r="C44" s="46">
        <f t="shared" si="2"/>
        <v>0</v>
      </c>
      <c r="D44" s="34"/>
      <c r="E44" s="34"/>
      <c r="F44" s="34"/>
    </row>
    <row r="45" spans="1:6" ht="21">
      <c r="A45" s="68" t="s">
        <v>59</v>
      </c>
      <c r="B45" s="4" t="s">
        <v>3</v>
      </c>
      <c r="C45" s="46">
        <f t="shared" si="2"/>
        <v>10000</v>
      </c>
      <c r="D45" s="34"/>
      <c r="E45" s="34">
        <v>10000</v>
      </c>
      <c r="F45" s="34"/>
    </row>
    <row r="46" spans="1:6" ht="21">
      <c r="A46" s="66"/>
      <c r="B46" s="4" t="s">
        <v>6</v>
      </c>
      <c r="C46" s="4"/>
      <c r="D46" s="34"/>
      <c r="E46" s="4"/>
      <c r="F46" s="34"/>
    </row>
    <row r="47" spans="1:6" ht="21">
      <c r="A47" s="235" t="s">
        <v>7</v>
      </c>
      <c r="B47" s="5" t="s">
        <v>3</v>
      </c>
      <c r="C47" s="98">
        <f>+C9</f>
        <v>7282900</v>
      </c>
      <c r="D47" s="98">
        <f>+D9</f>
        <v>6714300</v>
      </c>
      <c r="E47" s="98">
        <f t="shared" ref="E47:F47" si="3">+E9</f>
        <v>330950</v>
      </c>
      <c r="F47" s="98">
        <f t="shared" si="3"/>
        <v>237650</v>
      </c>
    </row>
    <row r="48" spans="1:6" ht="21">
      <c r="A48" s="236"/>
      <c r="B48" s="5" t="s">
        <v>6</v>
      </c>
      <c r="C48" s="5"/>
      <c r="D48" s="5"/>
      <c r="E48" s="5"/>
      <c r="F48" s="5"/>
    </row>
    <row r="49" spans="1:4" ht="19.5" customHeight="1">
      <c r="A49" s="18"/>
      <c r="B49" s="18"/>
      <c r="C49" s="18"/>
      <c r="D49" s="2"/>
    </row>
    <row r="50" spans="1:4" ht="19.5" customHeight="1">
      <c r="A50" s="18"/>
      <c r="B50" s="18"/>
      <c r="C50" s="18"/>
      <c r="D50" s="2"/>
    </row>
    <row r="51" spans="1:4" ht="19.5" customHeight="1">
      <c r="A51" s="18"/>
      <c r="B51" s="18"/>
      <c r="C51" s="18"/>
      <c r="D51" s="2"/>
    </row>
    <row r="52" spans="1:4" ht="28.5" customHeight="1">
      <c r="A52" s="10" t="s">
        <v>8</v>
      </c>
      <c r="B52" s="18"/>
      <c r="C52" s="18"/>
      <c r="D52" s="2"/>
    </row>
  </sheetData>
  <mergeCells count="7">
    <mergeCell ref="A47:A48"/>
    <mergeCell ref="A1:F1"/>
    <mergeCell ref="A5:A6"/>
    <mergeCell ref="D5:D6"/>
    <mergeCell ref="E5:E6"/>
    <mergeCell ref="F5:F6"/>
    <mergeCell ref="C5:C6"/>
  </mergeCells>
  <pageMargins left="0.28999999999999998" right="0.15748031496062992" top="0.55118110236220474" bottom="0.51181102362204722" header="0.31496062992125984" footer="0.15748031496062992"/>
  <pageSetup paperSize="9" scale="65" orientation="landscape" r:id="rId1"/>
  <headerFooter>
    <oddHeader xml:space="preserve">&amp;R&amp;"TH SarabunPSK,ธรรมดา"&amp;16แบบ สงม. 2   
 (สำนักงานเขต) &amp;"-,ธรรมดา"&amp;11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8967F-5F5E-4AC6-804D-4F363AA098D3}">
  <sheetPr>
    <tabColor rgb="FFFF7C80"/>
  </sheetPr>
  <dimension ref="A1:F34"/>
  <sheetViews>
    <sheetView zoomScaleNormal="100" workbookViewId="0">
      <selection activeCell="A21" sqref="A21"/>
    </sheetView>
  </sheetViews>
  <sheetFormatPr defaultColWidth="8.85546875" defaultRowHeight="15"/>
  <cols>
    <col min="1" max="1" width="56" style="43" customWidth="1"/>
    <col min="2" max="2" width="6.140625" style="43" customWidth="1"/>
    <col min="3" max="3" width="18.42578125" style="43" customWidth="1"/>
    <col min="4" max="4" width="45.7109375" style="43" customWidth="1"/>
    <col min="5" max="6" width="42.7109375" style="43" customWidth="1"/>
    <col min="7" max="12" width="39.42578125" style="43" customWidth="1"/>
    <col min="13" max="16384" width="8.85546875" style="43"/>
  </cols>
  <sheetData>
    <row r="1" spans="1:6" ht="21">
      <c r="A1" s="230" t="s">
        <v>23</v>
      </c>
      <c r="B1" s="230"/>
      <c r="C1" s="230"/>
      <c r="D1" s="230"/>
      <c r="E1" s="230"/>
      <c r="F1" s="230"/>
    </row>
    <row r="2" spans="1:6" ht="21">
      <c r="A2" s="9" t="s">
        <v>24</v>
      </c>
      <c r="B2" s="9"/>
      <c r="C2" s="9"/>
      <c r="D2" s="9"/>
    </row>
    <row r="3" spans="1:6" ht="21">
      <c r="A3" s="10" t="s">
        <v>61</v>
      </c>
      <c r="B3" s="10"/>
      <c r="C3" s="10"/>
      <c r="D3" s="3"/>
      <c r="F3" s="3" t="s">
        <v>0</v>
      </c>
    </row>
    <row r="4" spans="1:6" ht="9.75" customHeight="1">
      <c r="A4" s="10"/>
      <c r="B4" s="10"/>
      <c r="C4" s="10"/>
      <c r="D4" s="3"/>
    </row>
    <row r="5" spans="1:6" s="99" customFormat="1" ht="26.85" customHeight="1">
      <c r="A5" s="233" t="s">
        <v>4</v>
      </c>
      <c r="B5" s="11" t="s">
        <v>5</v>
      </c>
      <c r="C5" s="233" t="s">
        <v>2</v>
      </c>
      <c r="D5" s="237" t="s">
        <v>141</v>
      </c>
      <c r="E5" s="237" t="s">
        <v>139</v>
      </c>
      <c r="F5" s="237" t="s">
        <v>142</v>
      </c>
    </row>
    <row r="6" spans="1:6" s="99" customFormat="1" ht="26.85" customHeight="1">
      <c r="A6" s="234"/>
      <c r="B6" s="12" t="s">
        <v>6</v>
      </c>
      <c r="C6" s="234"/>
      <c r="D6" s="238"/>
      <c r="E6" s="238"/>
      <c r="F6" s="238"/>
    </row>
    <row r="7" spans="1:6" ht="21">
      <c r="A7" s="36" t="s">
        <v>63</v>
      </c>
      <c r="B7" s="7" t="s">
        <v>3</v>
      </c>
      <c r="C7" s="64">
        <f>+C29</f>
        <v>521970</v>
      </c>
      <c r="D7" s="192">
        <f>+D29</f>
        <v>216470</v>
      </c>
      <c r="E7" s="192">
        <f>+E29</f>
        <v>187900</v>
      </c>
      <c r="F7" s="192">
        <f>+F29</f>
        <v>117600</v>
      </c>
    </row>
    <row r="8" spans="1:6" ht="21">
      <c r="A8" s="15"/>
      <c r="B8" s="7" t="s">
        <v>6</v>
      </c>
      <c r="C8" s="7"/>
      <c r="D8" s="7"/>
      <c r="E8" s="7"/>
      <c r="F8" s="7"/>
    </row>
    <row r="9" spans="1:6" ht="21">
      <c r="A9" s="13" t="s">
        <v>228</v>
      </c>
      <c r="B9" s="7" t="s">
        <v>3</v>
      </c>
      <c r="C9" s="64">
        <f>SUM(C13:C22)</f>
        <v>371570</v>
      </c>
      <c r="D9" s="64">
        <f>SUM(D13:D22)</f>
        <v>137970</v>
      </c>
      <c r="E9" s="64">
        <f t="shared" ref="E9:F9" si="0">SUM(E13:E22)</f>
        <v>116000</v>
      </c>
      <c r="F9" s="64">
        <f t="shared" si="0"/>
        <v>117600</v>
      </c>
    </row>
    <row r="10" spans="1:6" ht="21">
      <c r="A10" s="15"/>
      <c r="B10" s="7" t="s">
        <v>6</v>
      </c>
      <c r="C10" s="7"/>
      <c r="D10" s="7"/>
      <c r="E10" s="7"/>
      <c r="F10" s="7"/>
    </row>
    <row r="11" spans="1:6" ht="21">
      <c r="A11" s="41" t="s">
        <v>35</v>
      </c>
      <c r="B11" s="4"/>
      <c r="C11" s="4"/>
      <c r="D11" s="34"/>
      <c r="E11" s="4"/>
      <c r="F11" s="4"/>
    </row>
    <row r="12" spans="1:6" ht="21">
      <c r="A12" s="126" t="s">
        <v>215</v>
      </c>
      <c r="B12" s="4"/>
      <c r="C12" s="4"/>
      <c r="D12" s="34"/>
      <c r="E12" s="34"/>
      <c r="F12" s="34"/>
    </row>
    <row r="13" spans="1:6" ht="21">
      <c r="A13" s="68" t="s">
        <v>143</v>
      </c>
      <c r="B13" s="4" t="s">
        <v>3</v>
      </c>
      <c r="C13" s="46">
        <f>SUM(D13:F13)</f>
        <v>292000</v>
      </c>
      <c r="D13" s="34">
        <v>98400</v>
      </c>
      <c r="E13" s="34">
        <v>96000</v>
      </c>
      <c r="F13" s="34">
        <v>97600</v>
      </c>
    </row>
    <row r="14" spans="1:6" ht="21">
      <c r="A14" s="47"/>
      <c r="B14" s="4" t="s">
        <v>6</v>
      </c>
      <c r="C14" s="4"/>
      <c r="D14" s="34"/>
      <c r="E14" s="34"/>
      <c r="F14" s="34"/>
    </row>
    <row r="15" spans="1:6" ht="21">
      <c r="A15" s="42" t="s">
        <v>214</v>
      </c>
      <c r="B15" s="4"/>
      <c r="C15" s="4"/>
      <c r="D15" s="65"/>
      <c r="E15" s="65"/>
      <c r="F15" s="65"/>
    </row>
    <row r="16" spans="1:6" ht="21">
      <c r="A16" s="45"/>
      <c r="B16" s="48" t="s">
        <v>3</v>
      </c>
      <c r="C16" s="202">
        <f>SUM(D16:F16)</f>
        <v>0</v>
      </c>
      <c r="D16" s="124"/>
      <c r="E16" s="124"/>
      <c r="F16" s="124"/>
    </row>
    <row r="17" spans="1:6" ht="21">
      <c r="A17" s="47"/>
      <c r="B17" s="48" t="s">
        <v>6</v>
      </c>
      <c r="C17" s="48"/>
      <c r="D17" s="124"/>
      <c r="E17" s="124"/>
      <c r="F17" s="124"/>
    </row>
    <row r="18" spans="1:6" ht="21">
      <c r="A18" s="42" t="s">
        <v>216</v>
      </c>
      <c r="B18" s="4"/>
      <c r="C18" s="4"/>
      <c r="D18" s="34"/>
      <c r="E18" s="34"/>
      <c r="F18" s="34"/>
    </row>
    <row r="19" spans="1:6" ht="21">
      <c r="A19" s="151" t="s">
        <v>39</v>
      </c>
      <c r="B19" s="94" t="s">
        <v>3</v>
      </c>
      <c r="C19" s="198">
        <f>SUM(D19:F19)</f>
        <v>19570</v>
      </c>
      <c r="D19" s="125">
        <v>19570</v>
      </c>
      <c r="E19" s="125">
        <v>0</v>
      </c>
      <c r="F19" s="34">
        <v>0</v>
      </c>
    </row>
    <row r="20" spans="1:6" ht="21">
      <c r="A20" s="47"/>
      <c r="B20" s="4" t="s">
        <v>6</v>
      </c>
      <c r="C20" s="4"/>
      <c r="D20" s="34"/>
      <c r="E20" s="34"/>
      <c r="F20" s="34"/>
    </row>
    <row r="21" spans="1:6" ht="21">
      <c r="A21" s="68" t="s">
        <v>232</v>
      </c>
      <c r="B21" s="94" t="s">
        <v>3</v>
      </c>
      <c r="C21" s="198">
        <f>SUM(D21:F21)</f>
        <v>60000</v>
      </c>
      <c r="D21" s="125">
        <v>20000</v>
      </c>
      <c r="E21" s="125">
        <v>20000</v>
      </c>
      <c r="F21" s="34">
        <v>20000</v>
      </c>
    </row>
    <row r="22" spans="1:6" ht="21">
      <c r="A22" s="47"/>
      <c r="B22" s="4" t="s">
        <v>6</v>
      </c>
      <c r="C22" s="4"/>
      <c r="D22" s="125"/>
      <c r="E22" s="125"/>
      <c r="F22" s="124"/>
    </row>
    <row r="23" spans="1:6" ht="21">
      <c r="A23" s="49" t="s">
        <v>231</v>
      </c>
      <c r="B23" s="38" t="s">
        <v>3</v>
      </c>
      <c r="C23" s="142">
        <f>SUM(C25:C28)</f>
        <v>150400</v>
      </c>
      <c r="D23" s="142">
        <f>SUM(D25:D28)</f>
        <v>78500</v>
      </c>
      <c r="E23" s="142">
        <f t="shared" ref="E23:F23" si="1">SUM(E25:E28)</f>
        <v>71900</v>
      </c>
      <c r="F23" s="142">
        <f t="shared" si="1"/>
        <v>0</v>
      </c>
    </row>
    <row r="24" spans="1:6" ht="21">
      <c r="A24" s="40"/>
      <c r="B24" s="38" t="s">
        <v>6</v>
      </c>
      <c r="C24" s="203"/>
      <c r="D24" s="142"/>
      <c r="E24" s="142"/>
      <c r="F24" s="142"/>
    </row>
    <row r="25" spans="1:6" ht="21">
      <c r="A25" s="156" t="s">
        <v>155</v>
      </c>
      <c r="B25" s="4" t="s">
        <v>3</v>
      </c>
      <c r="C25" s="46">
        <f>SUM(D25:F25)</f>
        <v>78500</v>
      </c>
      <c r="D25" s="125">
        <v>78500</v>
      </c>
      <c r="E25" s="65"/>
      <c r="F25" s="65"/>
    </row>
    <row r="26" spans="1:6" ht="21">
      <c r="A26" s="157"/>
      <c r="B26" s="4" t="s">
        <v>6</v>
      </c>
      <c r="C26" s="4"/>
      <c r="D26" s="65"/>
      <c r="E26" s="65"/>
      <c r="F26" s="65"/>
    </row>
    <row r="27" spans="1:6" ht="21">
      <c r="A27" s="156" t="s">
        <v>156</v>
      </c>
      <c r="B27" s="4" t="s">
        <v>3</v>
      </c>
      <c r="C27" s="34">
        <f>SUM(D27:F27)</f>
        <v>71900</v>
      </c>
      <c r="D27" s="4"/>
      <c r="E27" s="125">
        <v>71900</v>
      </c>
      <c r="F27" s="4"/>
    </row>
    <row r="28" spans="1:6" ht="21">
      <c r="A28" s="148"/>
      <c r="B28" s="4" t="s">
        <v>6</v>
      </c>
      <c r="C28" s="4"/>
      <c r="D28" s="4"/>
      <c r="E28" s="4"/>
      <c r="F28" s="4"/>
    </row>
    <row r="29" spans="1:6" ht="21">
      <c r="A29" s="235" t="s">
        <v>7</v>
      </c>
      <c r="B29" s="5" t="s">
        <v>3</v>
      </c>
      <c r="C29" s="98">
        <f>+C9+C23</f>
        <v>521970</v>
      </c>
      <c r="D29" s="98">
        <f>+D9+D23</f>
        <v>216470</v>
      </c>
      <c r="E29" s="98">
        <f>+E9+E23</f>
        <v>187900</v>
      </c>
      <c r="F29" s="98">
        <f>+F9+F23</f>
        <v>117600</v>
      </c>
    </row>
    <row r="30" spans="1:6" ht="21">
      <c r="A30" s="236"/>
      <c r="B30" s="5" t="s">
        <v>6</v>
      </c>
      <c r="C30" s="5"/>
      <c r="D30" s="17"/>
      <c r="E30" s="17"/>
      <c r="F30" s="17"/>
    </row>
    <row r="31" spans="1:6" ht="19.5" customHeight="1">
      <c r="A31" s="18"/>
      <c r="B31" s="18"/>
      <c r="C31" s="18"/>
      <c r="D31" s="2"/>
    </row>
    <row r="32" spans="1:6" ht="19.5" customHeight="1">
      <c r="A32" s="18"/>
      <c r="B32" s="18"/>
      <c r="C32" s="18"/>
      <c r="D32" s="2"/>
    </row>
    <row r="33" spans="1:4" ht="19.5" customHeight="1">
      <c r="A33" s="18"/>
      <c r="B33" s="18"/>
      <c r="C33" s="18"/>
      <c r="D33" s="2"/>
    </row>
    <row r="34" spans="1:4" ht="28.5" customHeight="1">
      <c r="A34" s="10" t="s">
        <v>8</v>
      </c>
      <c r="B34" s="18"/>
      <c r="C34" s="18"/>
      <c r="D34" s="2"/>
    </row>
  </sheetData>
  <mergeCells count="7">
    <mergeCell ref="A29:A30"/>
    <mergeCell ref="A1:F1"/>
    <mergeCell ref="A5:A6"/>
    <mergeCell ref="D5:D6"/>
    <mergeCell ref="E5:E6"/>
    <mergeCell ref="F5:F6"/>
    <mergeCell ref="C5:C6"/>
  </mergeCells>
  <pageMargins left="0.51181102362204722" right="0.15748031496062992" top="0.59055118110236227" bottom="0.19685039370078741" header="0.31496062992125984" footer="0.11811023622047245"/>
  <pageSetup paperSize="9" scale="65" orientation="landscape" r:id="rId1"/>
  <headerFooter>
    <oddHeader xml:space="preserve">&amp;R&amp;"TH SarabunPSK,ธรรมดา"&amp;16แบบ สงม. 2   
 (สำนักงานเขต) &amp;"-,ธรรมดา"&amp;11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F9363-CBAA-40C9-B3E2-8A33CAF83BBC}">
  <sheetPr>
    <tabColor rgb="FFFF7C80"/>
  </sheetPr>
  <dimension ref="A1:F35"/>
  <sheetViews>
    <sheetView zoomScaleNormal="100" workbookViewId="0">
      <selection activeCell="D32" sqref="D32"/>
    </sheetView>
  </sheetViews>
  <sheetFormatPr defaultColWidth="8.85546875" defaultRowHeight="15"/>
  <cols>
    <col min="1" max="1" width="49.42578125" style="43" customWidth="1"/>
    <col min="2" max="2" width="6.140625" style="43" customWidth="1"/>
    <col min="3" max="3" width="18.42578125" style="43" customWidth="1"/>
    <col min="4" max="4" width="46" style="43" customWidth="1"/>
    <col min="5" max="6" width="42.7109375" style="43" customWidth="1"/>
    <col min="7" max="12" width="39.42578125" style="43" customWidth="1"/>
    <col min="13" max="16384" width="8.85546875" style="43"/>
  </cols>
  <sheetData>
    <row r="1" spans="1:6" ht="27" customHeight="1">
      <c r="A1" s="230" t="s">
        <v>23</v>
      </c>
      <c r="B1" s="230"/>
      <c r="C1" s="230"/>
      <c r="D1" s="230"/>
      <c r="E1" s="230"/>
      <c r="F1" s="230"/>
    </row>
    <row r="2" spans="1:6" ht="18" customHeight="1">
      <c r="A2" s="9" t="s">
        <v>24</v>
      </c>
      <c r="B2" s="9"/>
      <c r="C2" s="9"/>
      <c r="D2" s="9"/>
    </row>
    <row r="3" spans="1:6" ht="21">
      <c r="A3" s="10" t="s">
        <v>64</v>
      </c>
      <c r="B3" s="10"/>
      <c r="C3" s="10"/>
      <c r="D3" s="3"/>
      <c r="F3" s="3" t="s">
        <v>0</v>
      </c>
    </row>
    <row r="4" spans="1:6" ht="9.75" customHeight="1">
      <c r="A4" s="10"/>
      <c r="B4" s="10"/>
      <c r="C4" s="10"/>
      <c r="D4" s="3"/>
    </row>
    <row r="5" spans="1:6" s="99" customFormat="1" ht="26.85" customHeight="1">
      <c r="A5" s="233" t="s">
        <v>4</v>
      </c>
      <c r="B5" s="11" t="s">
        <v>5</v>
      </c>
      <c r="C5" s="233" t="s">
        <v>2</v>
      </c>
      <c r="D5" s="231" t="s">
        <v>141</v>
      </c>
      <c r="E5" s="231" t="s">
        <v>139</v>
      </c>
      <c r="F5" s="231" t="s">
        <v>140</v>
      </c>
    </row>
    <row r="6" spans="1:6" s="99" customFormat="1" ht="26.85" customHeight="1">
      <c r="A6" s="234"/>
      <c r="B6" s="12" t="s">
        <v>6</v>
      </c>
      <c r="C6" s="234"/>
      <c r="D6" s="232"/>
      <c r="E6" s="232"/>
      <c r="F6" s="232"/>
    </row>
    <row r="7" spans="1:6" ht="21">
      <c r="A7" s="36" t="s">
        <v>65</v>
      </c>
      <c r="B7" s="7" t="s">
        <v>3</v>
      </c>
      <c r="C7" s="64">
        <f>+C31</f>
        <v>1780000</v>
      </c>
      <c r="D7" s="192">
        <f>+D31</f>
        <v>1237000</v>
      </c>
      <c r="E7" s="192">
        <f t="shared" ref="E7:F7" si="0">+E31</f>
        <v>288600</v>
      </c>
      <c r="F7" s="192">
        <f t="shared" si="0"/>
        <v>254400</v>
      </c>
    </row>
    <row r="8" spans="1:6" ht="21">
      <c r="A8" s="15"/>
      <c r="B8" s="7" t="s">
        <v>6</v>
      </c>
      <c r="C8" s="64"/>
      <c r="D8" s="7"/>
      <c r="E8" s="7"/>
      <c r="F8" s="7"/>
    </row>
    <row r="9" spans="1:6" ht="21">
      <c r="A9" s="13" t="s">
        <v>228</v>
      </c>
      <c r="B9" s="7" t="s">
        <v>3</v>
      </c>
      <c r="C9" s="64">
        <f>SUM(C13:C30)</f>
        <v>1780000</v>
      </c>
      <c r="D9" s="64">
        <f>+D13+D16+D18+D20+D23+D25+D27+D29</f>
        <v>1237000</v>
      </c>
      <c r="E9" s="64">
        <f t="shared" ref="E9:F9" si="1">+E13+E16+E18+E20+E23+E25+E27+E29</f>
        <v>288600</v>
      </c>
      <c r="F9" s="64">
        <f t="shared" si="1"/>
        <v>254400</v>
      </c>
    </row>
    <row r="10" spans="1:6" ht="21">
      <c r="A10" s="15"/>
      <c r="B10" s="7" t="s">
        <v>6</v>
      </c>
      <c r="C10" s="14"/>
      <c r="D10" s="14"/>
      <c r="E10" s="14"/>
      <c r="F10" s="14"/>
    </row>
    <row r="11" spans="1:6" ht="21">
      <c r="A11" s="42" t="s">
        <v>35</v>
      </c>
      <c r="B11" s="29"/>
      <c r="C11" s="29"/>
      <c r="D11" s="4"/>
      <c r="E11" s="4"/>
      <c r="F11" s="4"/>
    </row>
    <row r="12" spans="1:6" ht="21">
      <c r="A12" s="126" t="s">
        <v>215</v>
      </c>
      <c r="B12" s="29"/>
      <c r="C12" s="29"/>
      <c r="D12" s="34"/>
      <c r="E12" s="34"/>
      <c r="F12" s="34"/>
    </row>
    <row r="13" spans="1:6" ht="21">
      <c r="A13" s="68" t="s">
        <v>36</v>
      </c>
      <c r="B13" s="4" t="s">
        <v>3</v>
      </c>
      <c r="C13" s="34">
        <f>SUM(D13:F13)</f>
        <v>643300</v>
      </c>
      <c r="D13" s="56">
        <v>220000</v>
      </c>
      <c r="E13" s="56">
        <v>213000</v>
      </c>
      <c r="F13" s="56">
        <v>210300</v>
      </c>
    </row>
    <row r="14" spans="1:6" ht="21">
      <c r="A14" s="47" t="s">
        <v>47</v>
      </c>
      <c r="B14" s="4" t="s">
        <v>6</v>
      </c>
      <c r="C14" s="34"/>
      <c r="D14" s="34"/>
      <c r="E14" s="4"/>
      <c r="F14" s="4"/>
    </row>
    <row r="15" spans="1:6" ht="21">
      <c r="A15" s="42" t="s">
        <v>214</v>
      </c>
      <c r="B15" s="4"/>
      <c r="C15" s="34"/>
      <c r="D15" s="4"/>
      <c r="E15" s="4"/>
      <c r="F15" s="4"/>
    </row>
    <row r="16" spans="1:6" ht="21">
      <c r="A16" s="68" t="s">
        <v>37</v>
      </c>
      <c r="B16" s="4" t="s">
        <v>3</v>
      </c>
      <c r="C16" s="34">
        <f t="shared" ref="C16:C29" si="2">SUM(D16:F16)</f>
        <v>18100</v>
      </c>
      <c r="D16" s="58"/>
      <c r="E16" s="57">
        <v>10000</v>
      </c>
      <c r="F16" s="59">
        <v>8100</v>
      </c>
    </row>
    <row r="17" spans="1:6" ht="21">
      <c r="A17" s="66"/>
      <c r="B17" s="4" t="s">
        <v>6</v>
      </c>
      <c r="C17" s="34"/>
      <c r="D17" s="124"/>
      <c r="E17" s="124"/>
      <c r="F17" s="124"/>
    </row>
    <row r="18" spans="1:6" ht="21">
      <c r="A18" s="67" t="s">
        <v>38</v>
      </c>
      <c r="B18" s="48" t="s">
        <v>3</v>
      </c>
      <c r="C18" s="34">
        <f t="shared" si="2"/>
        <v>32000</v>
      </c>
      <c r="D18" s="57">
        <v>32000</v>
      </c>
      <c r="E18" s="57"/>
      <c r="F18" s="57"/>
    </row>
    <row r="19" spans="1:6" ht="21">
      <c r="A19" s="66"/>
      <c r="B19" s="48" t="s">
        <v>6</v>
      </c>
      <c r="C19" s="34"/>
      <c r="D19" s="124"/>
      <c r="E19" s="124"/>
      <c r="F19" s="124"/>
    </row>
    <row r="20" spans="1:6" ht="21">
      <c r="A20" s="68" t="s">
        <v>56</v>
      </c>
      <c r="B20" s="48" t="s">
        <v>3</v>
      </c>
      <c r="C20" s="34">
        <f t="shared" si="2"/>
        <v>982800</v>
      </c>
      <c r="D20" s="124">
        <v>982800</v>
      </c>
      <c r="E20" s="124"/>
      <c r="F20" s="124"/>
    </row>
    <row r="21" spans="1:6" ht="21">
      <c r="A21" s="47"/>
      <c r="B21" s="48" t="s">
        <v>6</v>
      </c>
      <c r="C21" s="34"/>
      <c r="D21" s="124"/>
      <c r="E21" s="124"/>
      <c r="F21" s="124"/>
    </row>
    <row r="22" spans="1:6" ht="21">
      <c r="A22" s="42" t="s">
        <v>216</v>
      </c>
      <c r="B22" s="48"/>
      <c r="C22" s="34"/>
      <c r="D22" s="124"/>
      <c r="E22" s="34"/>
      <c r="F22" s="34"/>
    </row>
    <row r="23" spans="1:6" ht="21">
      <c r="A23" s="151" t="s">
        <v>39</v>
      </c>
      <c r="B23" s="4" t="s">
        <v>3</v>
      </c>
      <c r="C23" s="34">
        <f t="shared" si="2"/>
        <v>80000</v>
      </c>
      <c r="D23" s="60"/>
      <c r="E23" s="59">
        <v>50000</v>
      </c>
      <c r="F23" s="59">
        <v>30000</v>
      </c>
    </row>
    <row r="24" spans="1:6" ht="21">
      <c r="A24" s="66"/>
      <c r="B24" s="4" t="s">
        <v>6</v>
      </c>
      <c r="C24" s="34"/>
      <c r="D24" s="61"/>
      <c r="E24" s="61"/>
      <c r="F24" s="61"/>
    </row>
    <row r="25" spans="1:6" ht="21">
      <c r="A25" s="68" t="s">
        <v>40</v>
      </c>
      <c r="B25" s="4" t="s">
        <v>3</v>
      </c>
      <c r="C25" s="34">
        <f t="shared" si="2"/>
        <v>9600</v>
      </c>
      <c r="D25" s="60"/>
      <c r="E25" s="57">
        <v>9600</v>
      </c>
      <c r="F25" s="60"/>
    </row>
    <row r="26" spans="1:6" ht="21">
      <c r="A26" s="66"/>
      <c r="B26" s="4" t="s">
        <v>6</v>
      </c>
      <c r="C26" s="34"/>
      <c r="D26" s="61"/>
      <c r="E26" s="61"/>
      <c r="F26" s="61"/>
    </row>
    <row r="27" spans="1:6" ht="21">
      <c r="A27" s="67" t="s">
        <v>41</v>
      </c>
      <c r="B27" s="4" t="s">
        <v>3</v>
      </c>
      <c r="C27" s="34">
        <f t="shared" si="2"/>
        <v>12000</v>
      </c>
      <c r="D27" s="60"/>
      <c r="E27" s="57">
        <v>6000</v>
      </c>
      <c r="F27" s="57">
        <v>6000</v>
      </c>
    </row>
    <row r="28" spans="1:6" ht="21">
      <c r="A28" s="66"/>
      <c r="B28" s="4" t="s">
        <v>6</v>
      </c>
      <c r="C28" s="34"/>
      <c r="D28" s="61"/>
      <c r="E28" s="61"/>
      <c r="F28" s="61"/>
    </row>
    <row r="29" spans="1:6" ht="21">
      <c r="A29" s="67" t="s">
        <v>42</v>
      </c>
      <c r="B29" s="4" t="s">
        <v>3</v>
      </c>
      <c r="C29" s="34">
        <f t="shared" si="2"/>
        <v>2200</v>
      </c>
      <c r="D29" s="57">
        <v>2200</v>
      </c>
      <c r="E29" s="57"/>
      <c r="F29" s="57"/>
    </row>
    <row r="30" spans="1:6" ht="21">
      <c r="A30" s="47"/>
      <c r="B30" s="4" t="s">
        <v>6</v>
      </c>
      <c r="C30" s="34"/>
      <c r="D30" s="61"/>
      <c r="E30" s="61"/>
      <c r="F30" s="61"/>
    </row>
    <row r="31" spans="1:6" ht="21">
      <c r="A31" s="235" t="s">
        <v>7</v>
      </c>
      <c r="B31" s="5" t="s">
        <v>3</v>
      </c>
      <c r="C31" s="98">
        <f>+C9</f>
        <v>1780000</v>
      </c>
      <c r="D31" s="98">
        <f>+D9</f>
        <v>1237000</v>
      </c>
      <c r="E31" s="98">
        <f>+E9</f>
        <v>288600</v>
      </c>
      <c r="F31" s="98">
        <f>+F9</f>
        <v>254400</v>
      </c>
    </row>
    <row r="32" spans="1:6" ht="21">
      <c r="A32" s="236"/>
      <c r="B32" s="5" t="s">
        <v>6</v>
      </c>
      <c r="C32" s="5"/>
      <c r="D32" s="17"/>
      <c r="E32" s="17"/>
      <c r="F32" s="17"/>
    </row>
    <row r="33" spans="1:4" ht="21" customHeight="1">
      <c r="A33" s="18"/>
      <c r="B33" s="18"/>
      <c r="C33" s="18"/>
      <c r="D33" s="2"/>
    </row>
    <row r="34" spans="1:4" ht="21" customHeight="1">
      <c r="A34" s="18"/>
      <c r="B34" s="18"/>
      <c r="C34" s="18"/>
      <c r="D34" s="2"/>
    </row>
    <row r="35" spans="1:4" ht="26.25" customHeight="1">
      <c r="A35" s="10" t="s">
        <v>8</v>
      </c>
      <c r="B35" s="18"/>
      <c r="C35" s="18"/>
      <c r="D35" s="2"/>
    </row>
  </sheetData>
  <mergeCells count="7">
    <mergeCell ref="A31:A32"/>
    <mergeCell ref="A1:F1"/>
    <mergeCell ref="A5:A6"/>
    <mergeCell ref="D5:D6"/>
    <mergeCell ref="E5:E6"/>
    <mergeCell ref="F5:F6"/>
    <mergeCell ref="C5:C6"/>
  </mergeCells>
  <pageMargins left="0.56999999999999995" right="0.15748031496062992" top="0.39370078740157483" bottom="0.19685039370078741" header="0.15748031496062992" footer="0.11811023622047245"/>
  <pageSetup paperSize="9" scale="65" orientation="landscape" r:id="rId1"/>
  <headerFooter>
    <oddHeader xml:space="preserve">&amp;R&amp;"TH SarabunPSK,ธรรมดา"&amp;16แบบ สงม. 2   
 (สำนักงานเขต) &amp;"-,ธรรมดา"&amp;11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C18C-A359-413B-9C7F-1A3A76830559}">
  <sheetPr>
    <tabColor rgb="FFFF7C80"/>
  </sheetPr>
  <dimension ref="A1:F33"/>
  <sheetViews>
    <sheetView zoomScaleNormal="100" workbookViewId="0">
      <selection activeCell="D16" sqref="D16"/>
    </sheetView>
  </sheetViews>
  <sheetFormatPr defaultColWidth="8.85546875" defaultRowHeight="15"/>
  <cols>
    <col min="1" max="1" width="47" style="43" customWidth="1"/>
    <col min="2" max="2" width="6.140625" style="43" customWidth="1"/>
    <col min="3" max="3" width="18.42578125" style="43" customWidth="1"/>
    <col min="4" max="4" width="47.7109375" style="43" customWidth="1"/>
    <col min="5" max="6" width="45.7109375" style="43" customWidth="1"/>
    <col min="7" max="12" width="39.42578125" style="43" customWidth="1"/>
    <col min="13" max="16384" width="8.85546875" style="43"/>
  </cols>
  <sheetData>
    <row r="1" spans="1:6" ht="21">
      <c r="A1" s="230" t="s">
        <v>23</v>
      </c>
      <c r="B1" s="230"/>
      <c r="C1" s="230"/>
      <c r="D1" s="230"/>
      <c r="E1" s="230"/>
      <c r="F1" s="230"/>
    </row>
    <row r="2" spans="1:6" ht="21.75" customHeight="1">
      <c r="A2" s="9" t="s">
        <v>24</v>
      </c>
      <c r="B2" s="9"/>
      <c r="C2" s="9"/>
      <c r="D2" s="9"/>
    </row>
    <row r="3" spans="1:6" ht="21">
      <c r="A3" s="10" t="s">
        <v>62</v>
      </c>
      <c r="B3" s="10"/>
      <c r="C3" s="10"/>
      <c r="D3" s="3"/>
      <c r="F3" s="3" t="s">
        <v>0</v>
      </c>
    </row>
    <row r="4" spans="1:6" ht="16.5" customHeight="1">
      <c r="A4" s="10"/>
      <c r="B4" s="10"/>
      <c r="C4" s="10"/>
      <c r="D4" s="3"/>
    </row>
    <row r="5" spans="1:6" s="99" customFormat="1" ht="26.65" customHeight="1">
      <c r="A5" s="233" t="s">
        <v>4</v>
      </c>
      <c r="B5" s="11" t="s">
        <v>5</v>
      </c>
      <c r="C5" s="233" t="s">
        <v>2</v>
      </c>
      <c r="D5" s="231" t="s">
        <v>144</v>
      </c>
      <c r="E5" s="231" t="s">
        <v>139</v>
      </c>
      <c r="F5" s="231" t="s">
        <v>140</v>
      </c>
    </row>
    <row r="6" spans="1:6" s="99" customFormat="1" ht="26.65" customHeight="1">
      <c r="A6" s="234"/>
      <c r="B6" s="12" t="s">
        <v>6</v>
      </c>
      <c r="C6" s="234"/>
      <c r="D6" s="232"/>
      <c r="E6" s="232"/>
      <c r="F6" s="232"/>
    </row>
    <row r="7" spans="1:6" ht="21">
      <c r="A7" s="36" t="s">
        <v>34</v>
      </c>
      <c r="B7" s="7" t="s">
        <v>3</v>
      </c>
      <c r="C7" s="64">
        <f>+C29</f>
        <v>504000</v>
      </c>
      <c r="D7" s="192">
        <f>+D9</f>
        <v>193700</v>
      </c>
      <c r="E7" s="192">
        <f>+E9</f>
        <v>163600</v>
      </c>
      <c r="F7" s="192">
        <f>+F9</f>
        <v>146700</v>
      </c>
    </row>
    <row r="8" spans="1:6" ht="21">
      <c r="A8" s="15"/>
      <c r="B8" s="7" t="s">
        <v>6</v>
      </c>
      <c r="C8" s="7"/>
      <c r="D8" s="7"/>
      <c r="E8" s="7"/>
      <c r="F8" s="7"/>
    </row>
    <row r="9" spans="1:6" ht="21">
      <c r="A9" s="13" t="s">
        <v>228</v>
      </c>
      <c r="B9" s="7" t="s">
        <v>3</v>
      </c>
      <c r="C9" s="64">
        <f>SUM(C13:C28)</f>
        <v>504000</v>
      </c>
      <c r="D9" s="64">
        <f>+D13+D16+D18+D21+D23+D25+D27</f>
        <v>193700</v>
      </c>
      <c r="E9" s="64">
        <f t="shared" ref="E9:F9" si="0">+E13+E16+E18+E21+E23+E25+E27</f>
        <v>163600</v>
      </c>
      <c r="F9" s="64">
        <f t="shared" si="0"/>
        <v>146700</v>
      </c>
    </row>
    <row r="10" spans="1:6" ht="21">
      <c r="A10" s="15"/>
      <c r="B10" s="7" t="s">
        <v>6</v>
      </c>
      <c r="C10" s="7"/>
      <c r="D10" s="14"/>
      <c r="E10" s="14"/>
      <c r="F10" s="14"/>
    </row>
    <row r="11" spans="1:6" ht="21">
      <c r="A11" s="42" t="s">
        <v>35</v>
      </c>
      <c r="B11" s="29"/>
      <c r="C11" s="29"/>
      <c r="D11" s="4"/>
      <c r="E11" s="4"/>
      <c r="F11" s="4"/>
    </row>
    <row r="12" spans="1:6" ht="21">
      <c r="A12" s="126" t="s">
        <v>215</v>
      </c>
      <c r="B12" s="29"/>
      <c r="C12" s="29"/>
      <c r="D12" s="34"/>
      <c r="E12" s="34"/>
      <c r="F12" s="34"/>
    </row>
    <row r="13" spans="1:6" ht="21">
      <c r="A13" s="30" t="s">
        <v>36</v>
      </c>
      <c r="B13" s="4" t="s">
        <v>3</v>
      </c>
      <c r="C13" s="46">
        <f>+D13+E13+F13</f>
        <v>280900</v>
      </c>
      <c r="D13" s="34">
        <v>93600</v>
      </c>
      <c r="E13" s="34">
        <v>93600</v>
      </c>
      <c r="F13" s="34">
        <v>93700</v>
      </c>
    </row>
    <row r="14" spans="1:6" ht="21">
      <c r="A14" s="16"/>
      <c r="B14" s="4" t="s">
        <v>6</v>
      </c>
      <c r="C14" s="4"/>
      <c r="D14" s="4"/>
      <c r="E14" s="4"/>
      <c r="F14" s="4"/>
    </row>
    <row r="15" spans="1:6" ht="21">
      <c r="A15" s="42" t="s">
        <v>214</v>
      </c>
      <c r="B15" s="4"/>
      <c r="C15" s="4"/>
      <c r="D15" s="4"/>
      <c r="E15" s="4"/>
      <c r="F15" s="4"/>
    </row>
    <row r="16" spans="1:6" ht="21">
      <c r="A16" s="152" t="s">
        <v>37</v>
      </c>
      <c r="B16" s="4" t="s">
        <v>3</v>
      </c>
      <c r="C16" s="46">
        <f>+D16+E16+F16</f>
        <v>18100</v>
      </c>
      <c r="D16" s="34">
        <v>18100</v>
      </c>
      <c r="E16" s="34"/>
      <c r="F16" s="34"/>
    </row>
    <row r="17" spans="1:6" ht="21">
      <c r="A17" s="158"/>
      <c r="B17" s="4" t="s">
        <v>6</v>
      </c>
      <c r="C17" s="4"/>
      <c r="D17" s="4"/>
      <c r="E17" s="4"/>
      <c r="F17" s="4"/>
    </row>
    <row r="18" spans="1:6" ht="21">
      <c r="A18" s="152" t="s">
        <v>38</v>
      </c>
      <c r="B18" s="4" t="s">
        <v>3</v>
      </c>
      <c r="C18" s="46">
        <f>+D18+E18+F18</f>
        <v>42800</v>
      </c>
      <c r="D18" s="34">
        <v>42800</v>
      </c>
      <c r="E18" s="4"/>
      <c r="F18" s="4"/>
    </row>
    <row r="19" spans="1:6" ht="21">
      <c r="A19" s="16"/>
      <c r="B19" s="4" t="s">
        <v>6</v>
      </c>
      <c r="C19" s="4"/>
      <c r="D19" s="4"/>
      <c r="E19" s="4"/>
      <c r="F19" s="4"/>
    </row>
    <row r="20" spans="1:6" ht="21">
      <c r="A20" s="42" t="s">
        <v>216</v>
      </c>
      <c r="B20" s="4"/>
      <c r="C20" s="4"/>
      <c r="D20" s="4"/>
      <c r="E20" s="4"/>
      <c r="F20" s="4"/>
    </row>
    <row r="21" spans="1:6" ht="21">
      <c r="A21" s="154" t="s">
        <v>39</v>
      </c>
      <c r="B21" s="4" t="s">
        <v>3</v>
      </c>
      <c r="C21" s="46">
        <f>+D21+E21+F21</f>
        <v>98000</v>
      </c>
      <c r="D21" s="34">
        <v>25000</v>
      </c>
      <c r="E21" s="34">
        <v>45000</v>
      </c>
      <c r="F21" s="34">
        <v>28000</v>
      </c>
    </row>
    <row r="22" spans="1:6" ht="21">
      <c r="A22" s="158"/>
      <c r="B22" s="4" t="s">
        <v>6</v>
      </c>
      <c r="C22" s="4"/>
      <c r="D22" s="4"/>
      <c r="E22" s="4"/>
      <c r="F22" s="4"/>
    </row>
    <row r="23" spans="1:6" ht="21">
      <c r="A23" s="152" t="s">
        <v>40</v>
      </c>
      <c r="B23" s="4" t="s">
        <v>3</v>
      </c>
      <c r="C23" s="46">
        <f>+D23+E23+F23</f>
        <v>50000</v>
      </c>
      <c r="D23" s="4"/>
      <c r="E23" s="34">
        <v>25000</v>
      </c>
      <c r="F23" s="34">
        <v>25000</v>
      </c>
    </row>
    <row r="24" spans="1:6" ht="21">
      <c r="A24" s="158"/>
      <c r="B24" s="4" t="s">
        <v>6</v>
      </c>
      <c r="C24" s="4"/>
      <c r="D24" s="4"/>
      <c r="E24" s="4"/>
      <c r="F24" s="4"/>
    </row>
    <row r="25" spans="1:6" ht="21">
      <c r="A25" s="152" t="s">
        <v>41</v>
      </c>
      <c r="B25" s="4" t="s">
        <v>3</v>
      </c>
      <c r="C25" s="46">
        <f>+D25+E25+F25</f>
        <v>12000</v>
      </c>
      <c r="D25" s="34">
        <v>12000</v>
      </c>
      <c r="E25" s="34"/>
      <c r="F25" s="4"/>
    </row>
    <row r="26" spans="1:6" ht="21">
      <c r="A26" s="152"/>
      <c r="B26" s="4" t="s">
        <v>6</v>
      </c>
      <c r="C26" s="4"/>
      <c r="D26" s="4"/>
      <c r="E26" s="4"/>
      <c r="F26" s="4"/>
    </row>
    <row r="27" spans="1:6" ht="21">
      <c r="A27" s="154" t="s">
        <v>42</v>
      </c>
      <c r="B27" s="4" t="s">
        <v>3</v>
      </c>
      <c r="C27" s="46">
        <f>+D27+E27+F27</f>
        <v>2200</v>
      </c>
      <c r="D27" s="34">
        <v>2200</v>
      </c>
      <c r="E27" s="4"/>
      <c r="F27" s="4"/>
    </row>
    <row r="28" spans="1:6" ht="21">
      <c r="A28" s="16"/>
      <c r="B28" s="4" t="s">
        <v>6</v>
      </c>
      <c r="C28" s="4"/>
      <c r="D28" s="4"/>
      <c r="E28" s="4"/>
      <c r="F28" s="4"/>
    </row>
    <row r="29" spans="1:6" ht="21">
      <c r="A29" s="235" t="s">
        <v>7</v>
      </c>
      <c r="B29" s="5" t="s">
        <v>3</v>
      </c>
      <c r="C29" s="190">
        <f>+C9</f>
        <v>504000</v>
      </c>
      <c r="D29" s="98">
        <f>+D9</f>
        <v>193700</v>
      </c>
      <c r="E29" s="98">
        <f t="shared" ref="E29:F29" si="1">+E9</f>
        <v>163600</v>
      </c>
      <c r="F29" s="98">
        <f t="shared" si="1"/>
        <v>146700</v>
      </c>
    </row>
    <row r="30" spans="1:6" ht="21">
      <c r="A30" s="236"/>
      <c r="B30" s="5" t="s">
        <v>6</v>
      </c>
      <c r="C30" s="5"/>
      <c r="D30" s="17"/>
      <c r="E30" s="17"/>
      <c r="F30" s="17"/>
    </row>
    <row r="31" spans="1:6" ht="19.5" customHeight="1">
      <c r="A31" s="18"/>
      <c r="B31" s="18"/>
      <c r="C31" s="18"/>
      <c r="D31" s="2"/>
    </row>
    <row r="32" spans="1:6" ht="19.5" customHeight="1">
      <c r="A32" s="18"/>
      <c r="B32" s="18"/>
      <c r="C32" s="18"/>
      <c r="D32" s="2"/>
    </row>
    <row r="33" spans="1:4" ht="28.5" customHeight="1">
      <c r="A33" s="10" t="s">
        <v>8</v>
      </c>
      <c r="B33" s="18"/>
      <c r="C33" s="18"/>
      <c r="D33" s="2"/>
    </row>
  </sheetData>
  <mergeCells count="7">
    <mergeCell ref="A1:F1"/>
    <mergeCell ref="F5:F6"/>
    <mergeCell ref="A5:A6"/>
    <mergeCell ref="D5:D6"/>
    <mergeCell ref="A29:A30"/>
    <mergeCell ref="E5:E6"/>
    <mergeCell ref="C5:C6"/>
  </mergeCells>
  <pageMargins left="0.35" right="0.15748031496062992" top="0.59055118110236227" bottom="0.19685039370078741" header="0.31496062992125984" footer="0.11811023622047245"/>
  <pageSetup paperSize="9" scale="65" orientation="landscape" r:id="rId1"/>
  <headerFooter>
    <oddHeader xml:space="preserve">&amp;R&amp;"TH SarabunPSK,ธรรมดา"&amp;16แบบ สงม. 2   
 (สำนักงานเขต) &amp;"-,ธรรมดา"&amp;11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3F93-8348-4588-AE25-F856B673CF1D}">
  <sheetPr>
    <tabColor rgb="FFFF7C80"/>
  </sheetPr>
  <dimension ref="A1:F35"/>
  <sheetViews>
    <sheetView zoomScale="85" zoomScaleNormal="85" zoomScaleSheetLayoutView="100" workbookViewId="0">
      <selection activeCell="D19" sqref="D19"/>
    </sheetView>
  </sheetViews>
  <sheetFormatPr defaultColWidth="8.85546875" defaultRowHeight="21"/>
  <cols>
    <col min="1" max="1" width="50.85546875" style="99" customWidth="1"/>
    <col min="2" max="2" width="8.140625" style="99" customWidth="1"/>
    <col min="3" max="3" width="18.42578125" style="99" customWidth="1"/>
    <col min="4" max="4" width="50.5703125" style="96" customWidth="1"/>
    <col min="5" max="6" width="42.7109375" style="99" customWidth="1"/>
    <col min="7" max="15" width="39.42578125" style="99" customWidth="1"/>
    <col min="16" max="16384" width="8.85546875" style="99"/>
  </cols>
  <sheetData>
    <row r="1" spans="1:6" ht="27" customHeight="1">
      <c r="A1" s="230" t="s">
        <v>23</v>
      </c>
      <c r="B1" s="230"/>
      <c r="C1" s="230"/>
      <c r="D1" s="230"/>
      <c r="E1" s="230"/>
      <c r="F1" s="230"/>
    </row>
    <row r="2" spans="1:6" ht="18" customHeight="1">
      <c r="A2" s="9" t="s">
        <v>24</v>
      </c>
      <c r="B2" s="9"/>
      <c r="C2" s="9"/>
      <c r="D2" s="62"/>
    </row>
    <row r="3" spans="1:6">
      <c r="A3" s="10" t="s">
        <v>218</v>
      </c>
      <c r="B3" s="10"/>
      <c r="C3" s="10"/>
      <c r="D3" s="99"/>
      <c r="F3" s="63" t="s">
        <v>0</v>
      </c>
    </row>
    <row r="4" spans="1:6" ht="15.75" customHeight="1">
      <c r="A4" s="10"/>
      <c r="B4" s="10"/>
      <c r="C4" s="10"/>
      <c r="D4" s="63"/>
    </row>
    <row r="5" spans="1:6" ht="26.65" customHeight="1">
      <c r="A5" s="233" t="s">
        <v>4</v>
      </c>
      <c r="B5" s="11" t="s">
        <v>5</v>
      </c>
      <c r="C5" s="233" t="s">
        <v>2</v>
      </c>
      <c r="D5" s="239" t="s">
        <v>145</v>
      </c>
      <c r="E5" s="231" t="s">
        <v>146</v>
      </c>
      <c r="F5" s="231" t="s">
        <v>140</v>
      </c>
    </row>
    <row r="6" spans="1:6" ht="26.65" customHeight="1">
      <c r="A6" s="234"/>
      <c r="B6" s="12" t="s">
        <v>6</v>
      </c>
      <c r="C6" s="234"/>
      <c r="D6" s="240"/>
      <c r="E6" s="232"/>
      <c r="F6" s="232"/>
    </row>
    <row r="7" spans="1:6">
      <c r="A7" s="13" t="s">
        <v>67</v>
      </c>
      <c r="B7" s="7" t="s">
        <v>3</v>
      </c>
      <c r="C7" s="64">
        <f>+C31</f>
        <v>848100</v>
      </c>
      <c r="D7" s="142">
        <f>+D31</f>
        <v>796100</v>
      </c>
      <c r="E7" s="142">
        <f t="shared" ref="E7:F7" si="0">+E31</f>
        <v>52000</v>
      </c>
      <c r="F7" s="142">
        <f t="shared" si="0"/>
        <v>0</v>
      </c>
    </row>
    <row r="8" spans="1:6">
      <c r="A8" s="15"/>
      <c r="B8" s="6" t="s">
        <v>6</v>
      </c>
      <c r="C8" s="6"/>
      <c r="D8" s="64"/>
      <c r="E8" s="64"/>
      <c r="F8" s="64"/>
    </row>
    <row r="9" spans="1:6">
      <c r="A9" s="37" t="s">
        <v>228</v>
      </c>
      <c r="B9" s="38" t="s">
        <v>3</v>
      </c>
      <c r="C9" s="142">
        <f>SUM(C13:C30)</f>
        <v>848100</v>
      </c>
      <c r="D9" s="142">
        <f>D13+D16+D18+D20+D23+D27+D29</f>
        <v>796100</v>
      </c>
      <c r="E9" s="142">
        <f>E13+E16+E18+E20+E23+E27+E29+E25</f>
        <v>52000</v>
      </c>
      <c r="F9" s="142">
        <f t="shared" ref="F9" si="1">F13+F16+F18+F20+F23+F27+F29</f>
        <v>0</v>
      </c>
    </row>
    <row r="10" spans="1:6">
      <c r="A10" s="40"/>
      <c r="B10" s="38" t="s">
        <v>6</v>
      </c>
      <c r="C10" s="38"/>
      <c r="D10" s="142"/>
      <c r="E10" s="142"/>
      <c r="F10" s="142"/>
    </row>
    <row r="11" spans="1:6">
      <c r="A11" s="41" t="s">
        <v>35</v>
      </c>
      <c r="B11" s="4"/>
      <c r="C11" s="4"/>
      <c r="D11" s="65"/>
      <c r="E11" s="65"/>
      <c r="F11" s="65"/>
    </row>
    <row r="12" spans="1:6">
      <c r="A12" s="126" t="s">
        <v>215</v>
      </c>
      <c r="B12" s="4"/>
      <c r="C12" s="4"/>
      <c r="D12" s="65"/>
      <c r="E12" s="65"/>
      <c r="F12" s="65"/>
    </row>
    <row r="13" spans="1:6">
      <c r="A13" s="68" t="s">
        <v>36</v>
      </c>
      <c r="B13" s="4" t="s">
        <v>3</v>
      </c>
      <c r="C13" s="46">
        <f>SUM(D13:F13)</f>
        <v>126000</v>
      </c>
      <c r="D13" s="65">
        <v>126000</v>
      </c>
      <c r="E13" s="65"/>
      <c r="F13" s="65"/>
    </row>
    <row r="14" spans="1:6">
      <c r="A14" s="47"/>
      <c r="B14" s="4" t="s">
        <v>6</v>
      </c>
      <c r="C14" s="46"/>
      <c r="D14" s="65"/>
      <c r="E14" s="65"/>
      <c r="F14" s="65"/>
    </row>
    <row r="15" spans="1:6">
      <c r="A15" s="42" t="s">
        <v>214</v>
      </c>
      <c r="B15" s="4"/>
      <c r="C15" s="46"/>
      <c r="D15" s="65"/>
      <c r="E15" s="65"/>
      <c r="F15" s="65"/>
    </row>
    <row r="16" spans="1:6">
      <c r="A16" s="68" t="s">
        <v>37</v>
      </c>
      <c r="B16" s="4" t="s">
        <v>3</v>
      </c>
      <c r="C16" s="46">
        <f t="shared" ref="C16:C29" si="2">SUM(D16:F16)</f>
        <v>39000</v>
      </c>
      <c r="D16" s="65">
        <v>39000</v>
      </c>
      <c r="E16" s="65"/>
      <c r="F16" s="65"/>
    </row>
    <row r="17" spans="1:6">
      <c r="A17" s="66"/>
      <c r="B17" s="48" t="s">
        <v>6</v>
      </c>
      <c r="C17" s="46"/>
      <c r="D17" s="65"/>
      <c r="E17" s="65"/>
      <c r="F17" s="65"/>
    </row>
    <row r="18" spans="1:6">
      <c r="A18" s="68" t="s">
        <v>38</v>
      </c>
      <c r="B18" s="4" t="s">
        <v>3</v>
      </c>
      <c r="C18" s="46">
        <f t="shared" si="2"/>
        <v>12000</v>
      </c>
      <c r="D18" s="65">
        <v>12000</v>
      </c>
      <c r="E18" s="65"/>
      <c r="F18" s="65"/>
    </row>
    <row r="19" spans="1:6">
      <c r="A19" s="66"/>
      <c r="B19" s="48" t="s">
        <v>6</v>
      </c>
      <c r="C19" s="46"/>
      <c r="D19" s="65"/>
      <c r="E19" s="65"/>
      <c r="F19" s="65"/>
    </row>
    <row r="20" spans="1:6">
      <c r="A20" s="67" t="s">
        <v>56</v>
      </c>
      <c r="B20" s="4" t="s">
        <v>3</v>
      </c>
      <c r="C20" s="46">
        <f t="shared" si="2"/>
        <v>568800</v>
      </c>
      <c r="D20" s="65">
        <v>568800</v>
      </c>
      <c r="E20" s="65"/>
      <c r="F20" s="65"/>
    </row>
    <row r="21" spans="1:6">
      <c r="A21" s="47"/>
      <c r="B21" s="4" t="s">
        <v>6</v>
      </c>
      <c r="C21" s="46"/>
      <c r="D21" s="65"/>
      <c r="E21" s="65"/>
      <c r="F21" s="65"/>
    </row>
    <row r="22" spans="1:6">
      <c r="A22" s="42" t="s">
        <v>216</v>
      </c>
      <c r="B22" s="4"/>
      <c r="C22" s="46"/>
      <c r="D22" s="65"/>
      <c r="E22" s="65"/>
      <c r="F22" s="65"/>
    </row>
    <row r="23" spans="1:6">
      <c r="A23" s="67" t="s">
        <v>39</v>
      </c>
      <c r="B23" s="4" t="s">
        <v>3</v>
      </c>
      <c r="C23" s="46">
        <f t="shared" si="2"/>
        <v>50000</v>
      </c>
      <c r="D23" s="65">
        <v>20000</v>
      </c>
      <c r="E23" s="65">
        <v>30000</v>
      </c>
      <c r="F23" s="65"/>
    </row>
    <row r="24" spans="1:6">
      <c r="A24" s="66"/>
      <c r="B24" s="4" t="s">
        <v>6</v>
      </c>
      <c r="C24" s="46"/>
      <c r="D24" s="65"/>
      <c r="E24" s="65"/>
      <c r="F24" s="65"/>
    </row>
    <row r="25" spans="1:6">
      <c r="A25" s="67" t="s">
        <v>40</v>
      </c>
      <c r="B25" s="4" t="s">
        <v>3</v>
      </c>
      <c r="C25" s="46">
        <f t="shared" si="2"/>
        <v>22000</v>
      </c>
      <c r="D25" s="65"/>
      <c r="E25" s="65">
        <v>22000</v>
      </c>
      <c r="F25" s="65"/>
    </row>
    <row r="26" spans="1:6">
      <c r="A26" s="66"/>
      <c r="B26" s="4" t="s">
        <v>6</v>
      </c>
      <c r="C26" s="46"/>
      <c r="D26" s="65"/>
      <c r="E26" s="65"/>
      <c r="F26" s="65"/>
    </row>
    <row r="27" spans="1:6">
      <c r="A27" s="67" t="s">
        <v>41</v>
      </c>
      <c r="B27" s="4" t="s">
        <v>3</v>
      </c>
      <c r="C27" s="46">
        <f t="shared" si="2"/>
        <v>25900</v>
      </c>
      <c r="D27" s="65">
        <v>25900</v>
      </c>
      <c r="E27" s="65"/>
      <c r="F27" s="65"/>
    </row>
    <row r="28" spans="1:6">
      <c r="A28" s="67"/>
      <c r="B28" s="4" t="s">
        <v>6</v>
      </c>
      <c r="C28" s="46"/>
      <c r="D28" s="65"/>
      <c r="E28" s="65"/>
      <c r="F28" s="65"/>
    </row>
    <row r="29" spans="1:6">
      <c r="A29" s="68" t="s">
        <v>42</v>
      </c>
      <c r="B29" s="4" t="s">
        <v>3</v>
      </c>
      <c r="C29" s="46">
        <f t="shared" si="2"/>
        <v>4400</v>
      </c>
      <c r="D29" s="189">
        <v>4400</v>
      </c>
      <c r="E29" s="65"/>
      <c r="F29" s="65"/>
    </row>
    <row r="30" spans="1:6">
      <c r="A30" s="47"/>
      <c r="B30" s="4" t="s">
        <v>6</v>
      </c>
      <c r="C30" s="46"/>
      <c r="D30" s="65"/>
      <c r="E30" s="65"/>
      <c r="F30" s="65"/>
    </row>
    <row r="31" spans="1:6">
      <c r="A31" s="235" t="s">
        <v>7</v>
      </c>
      <c r="B31" s="5" t="s">
        <v>3</v>
      </c>
      <c r="C31" s="98">
        <f>+C9</f>
        <v>848100</v>
      </c>
      <c r="D31" s="98">
        <f>+D9</f>
        <v>796100</v>
      </c>
      <c r="E31" s="98">
        <f t="shared" ref="E31:F31" si="3">+E9</f>
        <v>52000</v>
      </c>
      <c r="F31" s="98">
        <f t="shared" si="3"/>
        <v>0</v>
      </c>
    </row>
    <row r="32" spans="1:6">
      <c r="A32" s="236"/>
      <c r="B32" s="5" t="s">
        <v>6</v>
      </c>
      <c r="C32" s="5"/>
      <c r="D32" s="98"/>
      <c r="E32" s="98"/>
      <c r="F32" s="98"/>
    </row>
    <row r="33" spans="1:4" ht="21" customHeight="1">
      <c r="A33" s="18"/>
      <c r="B33" s="18"/>
      <c r="C33" s="18"/>
      <c r="D33" s="69"/>
    </row>
    <row r="34" spans="1:4" ht="21" customHeight="1">
      <c r="A34" s="18"/>
      <c r="B34" s="18"/>
      <c r="C34" s="18"/>
      <c r="D34" s="69"/>
    </row>
    <row r="35" spans="1:4" ht="28.5" customHeight="1">
      <c r="A35" s="10" t="s">
        <v>8</v>
      </c>
      <c r="B35" s="18"/>
      <c r="C35" s="18"/>
      <c r="D35" s="69"/>
    </row>
  </sheetData>
  <mergeCells count="7">
    <mergeCell ref="A1:F1"/>
    <mergeCell ref="F5:F6"/>
    <mergeCell ref="A5:A6"/>
    <mergeCell ref="D5:D6"/>
    <mergeCell ref="A31:A32"/>
    <mergeCell ref="E5:E6"/>
    <mergeCell ref="C5:C6"/>
  </mergeCells>
  <pageMargins left="0.43307086614173229" right="0.15748031496062992" top="0.4" bottom="0.19685039370078741" header="0.15748031496062992" footer="0.15748031496062992"/>
  <pageSetup paperSize="9" scale="65" orientation="landscape" r:id="rId1"/>
  <headerFooter>
    <oddHeader xml:space="preserve">&amp;R&amp;"TH SarabunPSK,ธรรมดา"&amp;16แบบ สงม. 2   
 (สำนักงานเขต) &amp;"-,ธรรมดา"&amp;11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0D5EC-5FD3-48EA-AA57-17DDE4DADF9B}">
  <sheetPr>
    <tabColor rgb="FFFF7C80"/>
  </sheetPr>
  <dimension ref="A1:F32"/>
  <sheetViews>
    <sheetView zoomScale="90" zoomScaleNormal="90" workbookViewId="0">
      <selection activeCell="E15" sqref="E15"/>
    </sheetView>
  </sheetViews>
  <sheetFormatPr defaultColWidth="8.85546875" defaultRowHeight="15"/>
  <cols>
    <col min="1" max="1" width="49.42578125" style="43" customWidth="1"/>
    <col min="2" max="2" width="6.140625" style="43" customWidth="1"/>
    <col min="3" max="3" width="18.42578125" style="43" customWidth="1"/>
    <col min="4" max="4" width="46.5703125" style="43" customWidth="1"/>
    <col min="5" max="6" width="42.7109375" style="43" customWidth="1"/>
    <col min="7" max="12" width="39.42578125" style="43" customWidth="1"/>
    <col min="13" max="16384" width="8.85546875" style="43"/>
  </cols>
  <sheetData>
    <row r="1" spans="1:6" ht="27" customHeight="1">
      <c r="A1" s="230" t="s">
        <v>23</v>
      </c>
      <c r="B1" s="230"/>
      <c r="C1" s="230"/>
      <c r="D1" s="230"/>
      <c r="E1" s="230"/>
      <c r="F1" s="230"/>
    </row>
    <row r="2" spans="1:6" ht="21">
      <c r="A2" s="9" t="s">
        <v>24</v>
      </c>
      <c r="B2" s="9"/>
      <c r="C2" s="9"/>
      <c r="D2" s="9"/>
    </row>
    <row r="3" spans="1:6" ht="21">
      <c r="A3" s="10" t="s">
        <v>219</v>
      </c>
      <c r="B3" s="10"/>
      <c r="C3" s="10"/>
      <c r="D3" s="3"/>
      <c r="F3" s="3" t="s">
        <v>0</v>
      </c>
    </row>
    <row r="4" spans="1:6" ht="18" customHeight="1">
      <c r="A4" s="10"/>
      <c r="B4" s="10"/>
      <c r="C4" s="10"/>
      <c r="D4" s="3"/>
    </row>
    <row r="5" spans="1:6" s="99" customFormat="1" ht="26.65" customHeight="1">
      <c r="A5" s="233" t="s">
        <v>4</v>
      </c>
      <c r="B5" s="11" t="s">
        <v>5</v>
      </c>
      <c r="C5" s="233" t="s">
        <v>2</v>
      </c>
      <c r="D5" s="231" t="s">
        <v>141</v>
      </c>
      <c r="E5" s="231" t="s">
        <v>139</v>
      </c>
      <c r="F5" s="231" t="s">
        <v>140</v>
      </c>
    </row>
    <row r="6" spans="1:6" s="99" customFormat="1" ht="26.65" customHeight="1">
      <c r="A6" s="234"/>
      <c r="B6" s="12" t="s">
        <v>6</v>
      </c>
      <c r="C6" s="234"/>
      <c r="D6" s="232"/>
      <c r="E6" s="232"/>
      <c r="F6" s="232"/>
    </row>
    <row r="7" spans="1:6" ht="21">
      <c r="A7" s="13" t="s">
        <v>69</v>
      </c>
      <c r="B7" s="7" t="s">
        <v>3</v>
      </c>
      <c r="C7" s="64">
        <f>+C27</f>
        <v>13304700</v>
      </c>
      <c r="D7" s="192">
        <f>+D27</f>
        <v>4736300</v>
      </c>
      <c r="E7" s="192">
        <f t="shared" ref="E7:F7" si="0">+E27</f>
        <v>4744100</v>
      </c>
      <c r="F7" s="192">
        <f t="shared" si="0"/>
        <v>3824300</v>
      </c>
    </row>
    <row r="8" spans="1:6" ht="21">
      <c r="A8" s="15"/>
      <c r="B8" s="7" t="s">
        <v>6</v>
      </c>
      <c r="C8" s="7"/>
      <c r="D8" s="7"/>
      <c r="E8" s="7"/>
      <c r="F8" s="7"/>
    </row>
    <row r="9" spans="1:6" ht="21">
      <c r="A9" s="13" t="s">
        <v>228</v>
      </c>
      <c r="B9" s="7" t="s">
        <v>3</v>
      </c>
      <c r="C9" s="64">
        <f>SUM(C13:C26)</f>
        <v>13304700</v>
      </c>
      <c r="D9" s="64">
        <f>+D13+D16+D18+D21+D23+D25</f>
        <v>4736300</v>
      </c>
      <c r="E9" s="64">
        <f>+E13+E16+E18+E21+E23+E25</f>
        <v>4744100</v>
      </c>
      <c r="F9" s="64">
        <f>+F13+F16+F18+F21+F23+F25</f>
        <v>3824300</v>
      </c>
    </row>
    <row r="10" spans="1:6" ht="21">
      <c r="A10" s="15"/>
      <c r="B10" s="7" t="s">
        <v>6</v>
      </c>
      <c r="C10" s="7"/>
      <c r="D10" s="14"/>
      <c r="E10" s="14"/>
      <c r="F10" s="14"/>
    </row>
    <row r="11" spans="1:6" ht="21">
      <c r="A11" s="41" t="s">
        <v>35</v>
      </c>
      <c r="B11" s="4"/>
      <c r="C11" s="4"/>
      <c r="D11" s="4"/>
      <c r="E11" s="4"/>
      <c r="F11" s="4"/>
    </row>
    <row r="12" spans="1:6" ht="21">
      <c r="A12" s="126" t="s">
        <v>215</v>
      </c>
      <c r="B12" s="4"/>
      <c r="C12" s="4"/>
      <c r="D12" s="34"/>
      <c r="E12" s="34"/>
      <c r="F12" s="34"/>
    </row>
    <row r="13" spans="1:6" ht="21">
      <c r="A13" s="68" t="s">
        <v>36</v>
      </c>
      <c r="B13" s="4" t="s">
        <v>3</v>
      </c>
      <c r="C13" s="46">
        <f>SUM(D13:F13)</f>
        <v>13063500</v>
      </c>
      <c r="D13" s="125">
        <v>4637000</v>
      </c>
      <c r="E13" s="125">
        <v>4625000</v>
      </c>
      <c r="F13" s="125">
        <v>3801500</v>
      </c>
    </row>
    <row r="14" spans="1:6" ht="21">
      <c r="A14" s="47"/>
      <c r="B14" s="4" t="s">
        <v>6</v>
      </c>
      <c r="C14" s="46"/>
      <c r="D14" s="34"/>
      <c r="E14" s="4"/>
      <c r="F14" s="4"/>
    </row>
    <row r="15" spans="1:6" ht="21">
      <c r="A15" s="42" t="s">
        <v>214</v>
      </c>
      <c r="B15" s="4"/>
      <c r="C15" s="46"/>
      <c r="D15" s="4"/>
      <c r="E15" s="4"/>
      <c r="F15" s="4"/>
    </row>
    <row r="16" spans="1:6" ht="21">
      <c r="A16" s="68" t="s">
        <v>37</v>
      </c>
      <c r="B16" s="4" t="s">
        <v>3</v>
      </c>
      <c r="C16" s="46">
        <f t="shared" ref="C16:C25" si="1">SUM(D16:F16)</f>
        <v>90500</v>
      </c>
      <c r="D16" s="34">
        <v>90500</v>
      </c>
      <c r="E16" s="34"/>
      <c r="F16" s="34"/>
    </row>
    <row r="17" spans="1:6" ht="21">
      <c r="A17" s="93"/>
      <c r="B17" s="4" t="s">
        <v>6</v>
      </c>
      <c r="C17" s="46"/>
      <c r="D17" s="124"/>
      <c r="E17" s="124"/>
      <c r="F17" s="124"/>
    </row>
    <row r="18" spans="1:6" ht="21">
      <c r="A18" s="67" t="s">
        <v>38</v>
      </c>
      <c r="B18" s="4" t="s">
        <v>3</v>
      </c>
      <c r="C18" s="46">
        <f t="shared" si="1"/>
        <v>22800</v>
      </c>
      <c r="D18" s="42"/>
      <c r="E18" s="34"/>
      <c r="F18" s="34">
        <v>22800</v>
      </c>
    </row>
    <row r="19" spans="1:6" ht="21">
      <c r="A19" s="47"/>
      <c r="B19" s="4" t="s">
        <v>6</v>
      </c>
      <c r="C19" s="46"/>
      <c r="D19" s="124"/>
      <c r="E19" s="124"/>
      <c r="F19" s="124"/>
    </row>
    <row r="20" spans="1:6" ht="21">
      <c r="A20" s="42" t="s">
        <v>217</v>
      </c>
      <c r="B20" s="48"/>
      <c r="C20" s="46"/>
      <c r="D20" s="124"/>
      <c r="E20" s="34"/>
      <c r="F20" s="34"/>
    </row>
    <row r="21" spans="1:6" ht="21">
      <c r="A21" s="151" t="s">
        <v>39</v>
      </c>
      <c r="B21" s="4" t="s">
        <v>3</v>
      </c>
      <c r="C21" s="46">
        <f t="shared" si="1"/>
        <v>100000</v>
      </c>
      <c r="D21" s="125"/>
      <c r="E21" s="125">
        <v>100000</v>
      </c>
      <c r="F21" s="125"/>
    </row>
    <row r="22" spans="1:6" ht="21">
      <c r="A22" s="66"/>
      <c r="B22" s="4" t="s">
        <v>6</v>
      </c>
      <c r="C22" s="46"/>
      <c r="D22" s="34"/>
      <c r="E22" s="34"/>
      <c r="F22" s="34"/>
    </row>
    <row r="23" spans="1:6" ht="21">
      <c r="A23" s="68" t="s">
        <v>40</v>
      </c>
      <c r="B23" s="4" t="s">
        <v>3</v>
      </c>
      <c r="C23" s="46">
        <f t="shared" si="1"/>
        <v>19100</v>
      </c>
      <c r="D23" s="34"/>
      <c r="E23" s="34">
        <v>19100</v>
      </c>
      <c r="F23" s="34"/>
    </row>
    <row r="24" spans="1:6" ht="21">
      <c r="A24" s="66"/>
      <c r="B24" s="4" t="s">
        <v>6</v>
      </c>
      <c r="C24" s="46"/>
      <c r="D24" s="34"/>
      <c r="E24" s="34"/>
      <c r="F24" s="34"/>
    </row>
    <row r="25" spans="1:6" ht="21">
      <c r="A25" s="67" t="s">
        <v>42</v>
      </c>
      <c r="B25" s="4" t="s">
        <v>3</v>
      </c>
      <c r="C25" s="46">
        <f t="shared" si="1"/>
        <v>8800</v>
      </c>
      <c r="D25" s="34">
        <v>8800</v>
      </c>
      <c r="E25" s="34"/>
      <c r="F25" s="34"/>
    </row>
    <row r="26" spans="1:6" ht="21">
      <c r="A26" s="66"/>
      <c r="B26" s="4" t="s">
        <v>6</v>
      </c>
      <c r="C26" s="4"/>
      <c r="D26" s="34"/>
      <c r="E26" s="34"/>
      <c r="F26" s="34"/>
    </row>
    <row r="27" spans="1:6" ht="21">
      <c r="A27" s="235" t="s">
        <v>7</v>
      </c>
      <c r="B27" s="5" t="s">
        <v>3</v>
      </c>
      <c r="C27" s="98">
        <f>+C9</f>
        <v>13304700</v>
      </c>
      <c r="D27" s="98">
        <f>+D9</f>
        <v>4736300</v>
      </c>
      <c r="E27" s="98">
        <f t="shared" ref="E27:F27" si="2">+E9</f>
        <v>4744100</v>
      </c>
      <c r="F27" s="98">
        <f t="shared" si="2"/>
        <v>3824300</v>
      </c>
    </row>
    <row r="28" spans="1:6" ht="21">
      <c r="A28" s="236"/>
      <c r="B28" s="5" t="s">
        <v>6</v>
      </c>
      <c r="C28" s="5"/>
      <c r="D28" s="17"/>
      <c r="E28" s="17"/>
      <c r="F28" s="17"/>
    </row>
    <row r="29" spans="1:6" ht="19.5" customHeight="1">
      <c r="A29" s="18"/>
      <c r="B29" s="18"/>
      <c r="C29" s="18"/>
      <c r="D29" s="2"/>
    </row>
    <row r="30" spans="1:6" ht="19.5" customHeight="1">
      <c r="A30" s="18"/>
      <c r="B30" s="18"/>
      <c r="C30" s="18"/>
      <c r="D30" s="2"/>
    </row>
    <row r="31" spans="1:6" ht="19.5" customHeight="1">
      <c r="A31" s="18"/>
      <c r="B31" s="18"/>
      <c r="C31" s="18"/>
      <c r="D31" s="2"/>
    </row>
    <row r="32" spans="1:6" ht="28.5" customHeight="1">
      <c r="A32" s="10" t="s">
        <v>8</v>
      </c>
      <c r="B32" s="18"/>
      <c r="C32" s="18"/>
      <c r="D32" s="2"/>
    </row>
  </sheetData>
  <mergeCells count="7">
    <mergeCell ref="A27:A28"/>
    <mergeCell ref="A1:F1"/>
    <mergeCell ref="A5:A6"/>
    <mergeCell ref="D5:D6"/>
    <mergeCell ref="E5:E6"/>
    <mergeCell ref="F5:F6"/>
    <mergeCell ref="C5:C6"/>
  </mergeCells>
  <pageMargins left="0.55000000000000004" right="0.15748031496062992" top="0.59055118110236227" bottom="0.19685039370078741" header="0.31496062992125984" footer="0.11811023622047245"/>
  <pageSetup paperSize="9" scale="65" orientation="landscape" r:id="rId1"/>
  <headerFooter>
    <oddHeader xml:space="preserve">&amp;R&amp;"TH SarabunPSK,ธรรมดา"&amp;16แบบ สงม. 2   
 (สำนักงานเขต) &amp;"-,ธรรมดา"&amp;11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25</vt:i4>
      </vt:variant>
      <vt:variant>
        <vt:lpstr>ช่วงที่มีชื่อ</vt:lpstr>
      </vt:variant>
      <vt:variant>
        <vt:i4>15</vt:i4>
      </vt:variant>
    </vt:vector>
  </HeadingPairs>
  <TitlesOfParts>
    <vt:vector size="40" baseType="lpstr">
      <vt:lpstr>สงม. 1สรุป-สำนักงานเขต</vt:lpstr>
      <vt:lpstr>แนบท้ายแบบ 1</vt:lpstr>
      <vt:lpstr>สงม. 2งบบุคลากร</vt:lpstr>
      <vt:lpstr>สงม. 2-อำนวยการ</vt:lpstr>
      <vt:lpstr>สงม. 2-ปกครอง</vt:lpstr>
      <vt:lpstr>สงม. 2-ทะเบียน</vt:lpstr>
      <vt:lpstr>สงม. 2-คลัง</vt:lpstr>
      <vt:lpstr>สงม. 2 -รายได้</vt:lpstr>
      <vt:lpstr>สงม. 2-รักษา</vt:lpstr>
      <vt:lpstr>สงม. 2-งานกวาด</vt:lpstr>
      <vt:lpstr>สงม. 2-งานเก็บขนฯ</vt:lpstr>
      <vt:lpstr>สงม. 2-งานดูสวน</vt:lpstr>
      <vt:lpstr>สงม. 2-บริหารทั่วไปเทศกิจ</vt:lpstr>
      <vt:lpstr>สงม. 2-ตรวจและบังคับใช้</vt:lpstr>
      <vt:lpstr>สงม. 2-งานบริหารทั่วไปฝ่ายโยธา</vt:lpstr>
      <vt:lpstr>สงม. 2-งานอนุญาตก่อสร้าง</vt:lpstr>
      <vt:lpstr>สงม. 2-งานบำรุงซ่อมแซม</vt:lpstr>
      <vt:lpstr>สงม. 2-ระบายน้ำ</vt:lpstr>
      <vt:lpstr>สงม. 2 บริหารทั่วไปพัฒนา</vt:lpstr>
      <vt:lpstr>สงม. 2-งานพัฒนาชุมชน</vt:lpstr>
      <vt:lpstr>สงม. 2-งานบริหารทั่วไปสวล.</vt:lpstr>
      <vt:lpstr>สงม. 2-สุขาภิบาล</vt:lpstr>
      <vt:lpstr>สงม. 2-ป้องกัน</vt:lpstr>
      <vt:lpstr>สงม. 2 -งานบริหารทั่วไปศษ</vt:lpstr>
      <vt:lpstr>สงม. 2 -งานงบประมาณโรงเรียน</vt:lpstr>
      <vt:lpstr>'สงม. 1สรุป-สำนักงานเขต'!Print_Titles</vt:lpstr>
      <vt:lpstr>'สงม. 2 -งานงบประมาณโรงเรียน'!Print_Titles</vt:lpstr>
      <vt:lpstr>'สงม. 2 -งานบริหารทั่วไปศษ'!Print_Titles</vt:lpstr>
      <vt:lpstr>'สงม. 2 บริหารทั่วไปพัฒนา'!Print_Titles</vt:lpstr>
      <vt:lpstr>'สงม. 2 -รายได้'!Print_Titles</vt:lpstr>
      <vt:lpstr>'สงม. 2-งานเก็บขนฯ'!Print_Titles</vt:lpstr>
      <vt:lpstr>'สงม. 2-งานดูสวน'!Print_Titles</vt:lpstr>
      <vt:lpstr>'สงม. 2-งานพัฒนาชุมชน'!Print_Titles</vt:lpstr>
      <vt:lpstr>'สงม. 2-งานอนุญาตก่อสร้าง'!Print_Titles</vt:lpstr>
      <vt:lpstr>'สงม. 2-ตรวจและบังคับใช้'!Print_Titles</vt:lpstr>
      <vt:lpstr>'สงม. 2-ทะเบียน'!Print_Titles</vt:lpstr>
      <vt:lpstr>'สงม. 2-ปกครอง'!Print_Titles</vt:lpstr>
      <vt:lpstr>'สงม. 2-รักษา'!Print_Titles</vt:lpstr>
      <vt:lpstr>'สงม. 2-สุขาภิบาล'!Print_Titles</vt:lpstr>
      <vt:lpstr>'สงม. 2-อำนวยการ'!Print_Titles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bma00083</dc:creator>
  <cp:lastModifiedBy>Sasiwan Phongpanchaikul</cp:lastModifiedBy>
  <cp:lastPrinted>2024-10-11T03:41:01Z</cp:lastPrinted>
  <dcterms:created xsi:type="dcterms:W3CDTF">2023-09-14T08:07:43Z</dcterms:created>
  <dcterms:modified xsi:type="dcterms:W3CDTF">2024-10-11T03:50:32Z</dcterms:modified>
</cp:coreProperties>
</file>