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\ปีงบประมาณ 2568\2 สงม.1-2 2568\"/>
    </mc:Choice>
  </mc:AlternateContent>
  <xr:revisionPtr revIDLastSave="0" documentId="13_ncr:1_{F434CA1A-E525-44C0-87D6-640B317D4607}" xr6:coauthVersionLast="47" xr6:coauthVersionMax="47" xr10:uidLastSave="{00000000-0000-0000-0000-000000000000}"/>
  <bookViews>
    <workbookView xWindow="-120" yWindow="-120" windowWidth="29040" windowHeight="15720" tabRatio="811" xr2:uid="{00000000-000D-0000-FFFF-FFFF00000000}"/>
  </bookViews>
  <sheets>
    <sheet name="บุคลากร" sheetId="15" r:id="rId1"/>
    <sheet name="ปกครอง" sheetId="1" r:id="rId2"/>
    <sheet name="ทะเบียน" sheetId="2" r:id="rId3"/>
    <sheet name="คลัง" sheetId="4" r:id="rId4"/>
    <sheet name="รายได้" sheetId="5" r:id="rId5"/>
    <sheet name="รักษา-ปลูก" sheetId="6" r:id="rId6"/>
    <sheet name="เทศกิจ" sheetId="8" r:id="rId7"/>
    <sheet name="โยธา" sheetId="9" r:id="rId8"/>
    <sheet name="ระบายน้ำ" sheetId="11" r:id="rId9"/>
    <sheet name="พัฒนา" sheetId="12" r:id="rId10"/>
    <sheet name="อนามัย" sheetId="13" r:id="rId11"/>
    <sheet name="ศึกษา" sheetId="14" r:id="rId12"/>
  </sheets>
  <definedNames>
    <definedName name="_xlnm.Print_Area" localSheetId="3">คลัง!$A$1:$F$36</definedName>
    <definedName name="_xlnm.Print_Area" localSheetId="2">ทะเบียน!$A$1:$F$36</definedName>
    <definedName name="_xlnm.Print_Area" localSheetId="6">เทศกิจ!$A$1:$F$49</definedName>
    <definedName name="_xlnm.Print_Area" localSheetId="0">บุคลากร!$A$1:$F$27</definedName>
    <definedName name="_xlnm.Print_Area" localSheetId="1">ปกครอง!$A$1:$F$69</definedName>
    <definedName name="_xlnm.Print_Area" localSheetId="9">พัฒนา!$A$1:$F$92</definedName>
    <definedName name="_xlnm.Print_Area" localSheetId="7">โยธา!$A$1:$F$59</definedName>
    <definedName name="_xlnm.Print_Area" localSheetId="8">ระบายน้ำ!$A$1:$F$33</definedName>
    <definedName name="_xlnm.Print_Area" localSheetId="5">'รักษา-ปลูก'!$A$1:$F$101</definedName>
    <definedName name="_xlnm.Print_Area" localSheetId="4">รายได้!$A$1:$F$36</definedName>
    <definedName name="_xlnm.Print_Area" localSheetId="11">ศึกษา!$A$1:$F$111</definedName>
    <definedName name="_xlnm.Print_Area" localSheetId="10">อนามัย!$A$1:$F$73</definedName>
    <definedName name="_xlnm.Print_Titles" localSheetId="3">คลัง!$A:$B,คลัง!$1:$5</definedName>
    <definedName name="_xlnm.Print_Titles" localSheetId="2">ทะเบียน!$A:$B,ทะเบียน!$1:$5</definedName>
    <definedName name="_xlnm.Print_Titles" localSheetId="6">เทศกิจ!$A:$B,เทศกิจ!$1:$5</definedName>
    <definedName name="_xlnm.Print_Titles" localSheetId="0">บุคลากร!$A:$B,บุคลากร!$1:$5</definedName>
    <definedName name="_xlnm.Print_Titles" localSheetId="1">ปกครอง!$A:$B,ปกครอง!$1:$5</definedName>
    <definedName name="_xlnm.Print_Titles" localSheetId="9">พัฒนา!$A:$B,พัฒนา!$1:$5</definedName>
    <definedName name="_xlnm.Print_Titles" localSheetId="7">โยธา!$A:$B,โยธา!$1:$5</definedName>
    <definedName name="_xlnm.Print_Titles" localSheetId="8">ระบายน้ำ!$A:$B,ระบายน้ำ!$1:$5</definedName>
    <definedName name="_xlnm.Print_Titles" localSheetId="5">'รักษา-ปลูก'!$A:$B,'รักษา-ปลูก'!$1:$5</definedName>
    <definedName name="_xlnm.Print_Titles" localSheetId="4">รายได้!$A:$B,รายได้!$1:$5</definedName>
    <definedName name="_xlnm.Print_Titles" localSheetId="11">ศึกษา!$A:$B,ศึกษา!$1:$5</definedName>
    <definedName name="_xlnm.Print_Titles" localSheetId="10">อนามัย!$A:$B,อนามัย!$1:$5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5" i="14" l="1"/>
  <c r="G114" i="14"/>
  <c r="G118" i="14" s="1"/>
  <c r="G61" i="9"/>
  <c r="G82" i="14"/>
  <c r="E82" i="14"/>
  <c r="F82" i="14"/>
  <c r="D82" i="14"/>
  <c r="C100" i="14"/>
  <c r="H100" i="14" s="1"/>
  <c r="E76" i="14"/>
  <c r="F76" i="14"/>
  <c r="G76" i="14"/>
  <c r="D76" i="14"/>
  <c r="C66" i="14"/>
  <c r="H66" i="14" s="1"/>
  <c r="C64" i="14"/>
  <c r="H64" i="14" s="1"/>
  <c r="G32" i="14"/>
  <c r="G9" i="14"/>
  <c r="G7" i="14" s="1"/>
  <c r="D76" i="13"/>
  <c r="G75" i="13"/>
  <c r="D75" i="13" s="1"/>
  <c r="G68" i="13"/>
  <c r="G70" i="13" s="1"/>
  <c r="G56" i="13"/>
  <c r="G58" i="13"/>
  <c r="C66" i="13"/>
  <c r="H66" i="13" s="1"/>
  <c r="G64" i="13"/>
  <c r="F64" i="13"/>
  <c r="F56" i="13" s="1"/>
  <c r="E64" i="13"/>
  <c r="E56" i="13" s="1"/>
  <c r="D64" i="13"/>
  <c r="D56" i="13" s="1"/>
  <c r="G50" i="13"/>
  <c r="G37" i="13"/>
  <c r="G35" i="13" s="1"/>
  <c r="E37" i="13"/>
  <c r="D37" i="13"/>
  <c r="C43" i="13"/>
  <c r="H43" i="13" s="1"/>
  <c r="G9" i="13"/>
  <c r="G7" i="13" s="1"/>
  <c r="D95" i="12"/>
  <c r="D94" i="12"/>
  <c r="G94" i="12"/>
  <c r="C81" i="12"/>
  <c r="H81" i="12" s="1"/>
  <c r="C83" i="12"/>
  <c r="E65" i="12"/>
  <c r="F65" i="12"/>
  <c r="G65" i="12"/>
  <c r="D65" i="12"/>
  <c r="C75" i="12"/>
  <c r="H75" i="12" s="1"/>
  <c r="C73" i="12"/>
  <c r="H73" i="12" s="1"/>
  <c r="G31" i="12"/>
  <c r="D31" i="12"/>
  <c r="C43" i="12"/>
  <c r="H43" i="12" s="1"/>
  <c r="G9" i="12"/>
  <c r="G7" i="12" s="1"/>
  <c r="G36" i="11"/>
  <c r="G28" i="11"/>
  <c r="G30" i="11" s="1"/>
  <c r="G8" i="11"/>
  <c r="G6" i="11" s="1"/>
  <c r="D62" i="9"/>
  <c r="D61" i="9"/>
  <c r="G41" i="9"/>
  <c r="G39" i="9"/>
  <c r="C45" i="9"/>
  <c r="C47" i="9"/>
  <c r="H47" i="9" s="1"/>
  <c r="F41" i="9"/>
  <c r="F39" i="9" s="1"/>
  <c r="E41" i="9"/>
  <c r="E39" i="9" s="1"/>
  <c r="D41" i="9"/>
  <c r="D39" i="9" s="1"/>
  <c r="G31" i="9"/>
  <c r="G29" i="9" s="1"/>
  <c r="G9" i="9"/>
  <c r="G7" i="9" s="1"/>
  <c r="D104" i="6"/>
  <c r="G103" i="6"/>
  <c r="G51" i="8"/>
  <c r="D51" i="8" s="1"/>
  <c r="G76" i="6"/>
  <c r="G74" i="6" s="1"/>
  <c r="G68" i="6"/>
  <c r="G29" i="6"/>
  <c r="G27" i="6" s="1"/>
  <c r="G45" i="6"/>
  <c r="G9" i="6"/>
  <c r="G7" i="6" s="1"/>
  <c r="G9" i="8"/>
  <c r="G7" i="8" s="1"/>
  <c r="G34" i="8"/>
  <c r="G32" i="8" s="1"/>
  <c r="G38" i="5"/>
  <c r="D38" i="5" s="1"/>
  <c r="G38" i="4"/>
  <c r="D38" i="4" s="1"/>
  <c r="G38" i="2"/>
  <c r="D38" i="2" s="1"/>
  <c r="G71" i="1"/>
  <c r="D71" i="1" s="1"/>
  <c r="D39" i="5"/>
  <c r="G9" i="5"/>
  <c r="G7" i="5" s="1"/>
  <c r="D39" i="4"/>
  <c r="G9" i="4"/>
  <c r="G7" i="4" s="1"/>
  <c r="D39" i="2"/>
  <c r="D72" i="1"/>
  <c r="G60" i="1"/>
  <c r="G31" i="2"/>
  <c r="G33" i="2" s="1"/>
  <c r="G9" i="2"/>
  <c r="G7" i="2" s="1"/>
  <c r="G51" i="1"/>
  <c r="G7" i="1"/>
  <c r="G9" i="1"/>
  <c r="F9" i="1"/>
  <c r="C21" i="9"/>
  <c r="E32" i="14"/>
  <c r="F32" i="14"/>
  <c r="D32" i="14"/>
  <c r="G106" i="14" l="1"/>
  <c r="G108" i="14" s="1"/>
  <c r="D114" i="14"/>
  <c r="D118" i="14" s="1"/>
  <c r="D63" i="9"/>
  <c r="C56" i="13"/>
  <c r="C64" i="13"/>
  <c r="H64" i="13" s="1"/>
  <c r="G30" i="14"/>
  <c r="G29" i="12"/>
  <c r="G87" i="12" s="1"/>
  <c r="G89" i="12" s="1"/>
  <c r="D40" i="5"/>
  <c r="G43" i="6"/>
  <c r="G33" i="4"/>
  <c r="G31" i="4"/>
  <c r="G49" i="1"/>
  <c r="D37" i="11" l="1"/>
  <c r="D36" i="11"/>
  <c r="D51" i="1"/>
  <c r="D9" i="1"/>
  <c r="D103" i="6"/>
  <c r="D58" i="13"/>
  <c r="D38" i="11" l="1"/>
  <c r="D96" i="12"/>
  <c r="D116" i="14"/>
  <c r="D73" i="1"/>
  <c r="D40" i="4"/>
  <c r="D105" i="6"/>
  <c r="D77" i="13"/>
  <c r="D52" i="8"/>
  <c r="G33" i="5"/>
  <c r="G31" i="5"/>
  <c r="C98" i="14"/>
  <c r="H98" i="14" s="1"/>
  <c r="C78" i="14"/>
  <c r="H78" i="14" s="1"/>
  <c r="C60" i="14"/>
  <c r="H60" i="14" s="1"/>
  <c r="C53" i="14"/>
  <c r="H53" i="14" s="1"/>
  <c r="C55" i="14"/>
  <c r="H55" i="14" s="1"/>
  <c r="C36" i="14"/>
  <c r="H36" i="14" s="1"/>
  <c r="C38" i="14"/>
  <c r="H38" i="14" s="1"/>
  <c r="C62" i="13"/>
  <c r="H62" i="13" s="1"/>
  <c r="D9" i="13"/>
  <c r="C61" i="12"/>
  <c r="H61" i="12" s="1"/>
  <c r="C45" i="12"/>
  <c r="H45" i="12" s="1"/>
  <c r="C35" i="12"/>
  <c r="H35" i="12" s="1"/>
  <c r="C37" i="12"/>
  <c r="H37" i="12" s="1"/>
  <c r="G44" i="8"/>
  <c r="G46" i="8" s="1"/>
  <c r="C40" i="8"/>
  <c r="H40" i="8" s="1"/>
  <c r="G96" i="6"/>
  <c r="G98" i="6" s="1"/>
  <c r="D45" i="6"/>
  <c r="C49" i="6"/>
  <c r="H49" i="6" s="1"/>
  <c r="E45" i="6"/>
  <c r="F45" i="6"/>
  <c r="E68" i="6"/>
  <c r="F68" i="6"/>
  <c r="D68" i="6"/>
  <c r="D40" i="2" l="1"/>
  <c r="D119" i="14" s="1"/>
  <c r="D53" i="8"/>
  <c r="C29" i="4" l="1"/>
  <c r="H29" i="4" s="1"/>
  <c r="G64" i="1"/>
  <c r="G66" i="1" s="1"/>
  <c r="E60" i="1"/>
  <c r="F60" i="1"/>
  <c r="D60" i="1"/>
  <c r="D49" i="1" s="1"/>
  <c r="E51" i="1"/>
  <c r="F51" i="1"/>
  <c r="C58" i="1"/>
  <c r="H58" i="1" s="1"/>
  <c r="C55" i="1"/>
  <c r="H55" i="1" s="1"/>
  <c r="F49" i="1" l="1"/>
  <c r="E49" i="1"/>
  <c r="C14" i="15"/>
  <c r="C16" i="15"/>
  <c r="C18" i="15"/>
  <c r="C20" i="15"/>
  <c r="D7" i="1" l="1"/>
  <c r="D64" i="1" s="1"/>
  <c r="D66" i="1" l="1"/>
  <c r="C104" i="14"/>
  <c r="H104" i="14" s="1"/>
  <c r="D9" i="14"/>
  <c r="D7" i="14" s="1"/>
  <c r="C23" i="14"/>
  <c r="H23" i="14" s="1"/>
  <c r="F58" i="13"/>
  <c r="E58" i="13"/>
  <c r="C52" i="13"/>
  <c r="H52" i="13" s="1"/>
  <c r="F50" i="13"/>
  <c r="E50" i="13"/>
  <c r="D50" i="13"/>
  <c r="D7" i="13"/>
  <c r="C29" i="13"/>
  <c r="H29" i="13" s="1"/>
  <c r="C20" i="13"/>
  <c r="H20" i="13" s="1"/>
  <c r="C85" i="12"/>
  <c r="H85" i="12" s="1"/>
  <c r="C69" i="12"/>
  <c r="H69" i="12" s="1"/>
  <c r="C41" i="12"/>
  <c r="H41" i="12" s="1"/>
  <c r="D9" i="12"/>
  <c r="D7" i="12" s="1"/>
  <c r="C23" i="12"/>
  <c r="H23" i="12" s="1"/>
  <c r="E9" i="12"/>
  <c r="E7" i="12" s="1"/>
  <c r="F9" i="12"/>
  <c r="F7" i="12" s="1"/>
  <c r="D8" i="11"/>
  <c r="D6" i="11" s="1"/>
  <c r="C24" i="11"/>
  <c r="H24" i="11" s="1"/>
  <c r="C52" i="9"/>
  <c r="H52" i="9" s="1"/>
  <c r="C50" i="9"/>
  <c r="H50" i="9" s="1"/>
  <c r="D9" i="9"/>
  <c r="D7" i="9" s="1"/>
  <c r="F34" i="8"/>
  <c r="F32" i="8" s="1"/>
  <c r="E34" i="8"/>
  <c r="E32" i="8" s="1"/>
  <c r="D34" i="8"/>
  <c r="D32" i="8" s="1"/>
  <c r="C38" i="8"/>
  <c r="H38" i="8" s="1"/>
  <c r="D9" i="8"/>
  <c r="C58" i="13" l="1"/>
  <c r="H58" i="13" s="1"/>
  <c r="D29" i="12"/>
  <c r="D87" i="12" s="1"/>
  <c r="D89" i="12" s="1"/>
  <c r="H56" i="13"/>
  <c r="D30" i="14"/>
  <c r="C50" i="13"/>
  <c r="H50" i="13" s="1"/>
  <c r="C9" i="12"/>
  <c r="H9" i="12" s="1"/>
  <c r="D76" i="6" l="1"/>
  <c r="D74" i="6" s="1"/>
  <c r="C90" i="6"/>
  <c r="H90" i="6" s="1"/>
  <c r="C70" i="6"/>
  <c r="H70" i="6" s="1"/>
  <c r="C66" i="6"/>
  <c r="H66" i="6" s="1"/>
  <c r="C60" i="6"/>
  <c r="H60" i="6" s="1"/>
  <c r="C35" i="6"/>
  <c r="H35" i="6" s="1"/>
  <c r="D9" i="6"/>
  <c r="D7" i="6" s="1"/>
  <c r="C29" i="5"/>
  <c r="H29" i="5" s="1"/>
  <c r="C27" i="5"/>
  <c r="H27" i="5" s="1"/>
  <c r="C25" i="5"/>
  <c r="H25" i="5" s="1"/>
  <c r="C23" i="5"/>
  <c r="H23" i="5" s="1"/>
  <c r="C20" i="5"/>
  <c r="H20" i="5" s="1"/>
  <c r="C18" i="5"/>
  <c r="H18" i="5" s="1"/>
  <c r="C16" i="5"/>
  <c r="H16" i="5" s="1"/>
  <c r="C13" i="5"/>
  <c r="H13" i="5" s="1"/>
  <c r="D43" i="6" l="1"/>
  <c r="C68" i="6"/>
  <c r="H68" i="6" s="1"/>
  <c r="C39" i="1" l="1"/>
  <c r="H39" i="1" s="1"/>
  <c r="D9" i="4" l="1"/>
  <c r="D7" i="4" s="1"/>
  <c r="E9" i="2"/>
  <c r="E7" i="2" s="1"/>
  <c r="F9" i="2"/>
  <c r="F7" i="2" s="1"/>
  <c r="D9" i="2"/>
  <c r="D7" i="2" s="1"/>
  <c r="C29" i="2"/>
  <c r="H29" i="2" s="1"/>
  <c r="D9" i="15"/>
  <c r="D7" i="15" s="1"/>
  <c r="D22" i="15" s="1"/>
  <c r="C12" i="15"/>
  <c r="F9" i="15"/>
  <c r="F7" i="15" s="1"/>
  <c r="F22" i="15" s="1"/>
  <c r="E9" i="15"/>
  <c r="E7" i="15" s="1"/>
  <c r="E22" i="15" s="1"/>
  <c r="E24" i="15" l="1"/>
  <c r="D24" i="15"/>
  <c r="C9" i="15"/>
  <c r="C7" i="15" l="1"/>
  <c r="F24" i="15"/>
  <c r="C24" i="15" s="1"/>
  <c r="C22" i="15"/>
  <c r="E9" i="1" l="1"/>
  <c r="E7" i="1" l="1"/>
  <c r="E64" i="1" s="1"/>
  <c r="E66" i="1" s="1"/>
  <c r="C9" i="1"/>
  <c r="H9" i="1" s="1"/>
  <c r="F7" i="1"/>
  <c r="F64" i="1" s="1"/>
  <c r="F66" i="1" s="1"/>
  <c r="C51" i="1" l="1"/>
  <c r="H51" i="1" s="1"/>
  <c r="C64" i="1"/>
  <c r="H64" i="1" s="1"/>
  <c r="C66" i="1"/>
  <c r="H66" i="1" s="1"/>
  <c r="C27" i="4"/>
  <c r="H27" i="4" s="1"/>
  <c r="E76" i="6" l="1"/>
  <c r="E74" i="6" s="1"/>
  <c r="F76" i="6"/>
  <c r="F74" i="6" s="1"/>
  <c r="C80" i="6"/>
  <c r="H80" i="6" s="1"/>
  <c r="C83" i="6"/>
  <c r="H83" i="6" s="1"/>
  <c r="C85" i="6"/>
  <c r="H85" i="6" s="1"/>
  <c r="C88" i="6"/>
  <c r="H88" i="6" s="1"/>
  <c r="C92" i="6"/>
  <c r="H92" i="6" s="1"/>
  <c r="C94" i="6"/>
  <c r="H94" i="6" s="1"/>
  <c r="C76" i="6" l="1"/>
  <c r="H76" i="6" s="1"/>
  <c r="C74" i="6" l="1"/>
  <c r="H74" i="6" s="1"/>
  <c r="C56" i="9"/>
  <c r="H56" i="9" s="1"/>
  <c r="C54" i="9"/>
  <c r="H54" i="9" s="1"/>
  <c r="H45" i="9"/>
  <c r="C35" i="9"/>
  <c r="H35" i="9" s="1"/>
  <c r="C25" i="9"/>
  <c r="H25" i="9" s="1"/>
  <c r="C23" i="9"/>
  <c r="H23" i="9" s="1"/>
  <c r="H21" i="9"/>
  <c r="C18" i="9"/>
  <c r="H18" i="9" s="1"/>
  <c r="C16" i="9"/>
  <c r="H16" i="9" s="1"/>
  <c r="C13" i="9"/>
  <c r="H13" i="9" s="1"/>
  <c r="C26" i="11"/>
  <c r="H26" i="11" s="1"/>
  <c r="C22" i="11"/>
  <c r="H22" i="11" s="1"/>
  <c r="C20" i="11"/>
  <c r="H20" i="11" s="1"/>
  <c r="C17" i="11"/>
  <c r="H17" i="11" s="1"/>
  <c r="C15" i="11"/>
  <c r="H15" i="11" s="1"/>
  <c r="C12" i="11"/>
  <c r="H12" i="11" s="1"/>
  <c r="C13" i="14"/>
  <c r="H13" i="14" s="1"/>
  <c r="C16" i="14"/>
  <c r="H16" i="14" s="1"/>
  <c r="C18" i="14"/>
  <c r="H18" i="14" s="1"/>
  <c r="C21" i="14"/>
  <c r="H21" i="14" s="1"/>
  <c r="C25" i="14"/>
  <c r="H25" i="14" s="1"/>
  <c r="C40" i="14"/>
  <c r="H40" i="14" s="1"/>
  <c r="C43" i="14"/>
  <c r="H43" i="14" s="1"/>
  <c r="C45" i="14"/>
  <c r="H45" i="14" s="1"/>
  <c r="C47" i="14"/>
  <c r="H47" i="14" s="1"/>
  <c r="C49" i="14"/>
  <c r="H49" i="14" s="1"/>
  <c r="C51" i="14"/>
  <c r="H51" i="14" s="1"/>
  <c r="C57" i="14"/>
  <c r="H57" i="14" s="1"/>
  <c r="C62" i="14"/>
  <c r="H62" i="14" s="1"/>
  <c r="C68" i="14"/>
  <c r="H68" i="14" s="1"/>
  <c r="C70" i="14"/>
  <c r="H70" i="14" s="1"/>
  <c r="C72" i="14"/>
  <c r="H72" i="14" s="1"/>
  <c r="C74" i="14"/>
  <c r="H74" i="14" s="1"/>
  <c r="C80" i="14"/>
  <c r="H80" i="14" s="1"/>
  <c r="C86" i="14"/>
  <c r="H86" i="14" s="1"/>
  <c r="C84" i="14"/>
  <c r="H84" i="14" s="1"/>
  <c r="C88" i="14"/>
  <c r="H88" i="14" s="1"/>
  <c r="C90" i="14"/>
  <c r="H90" i="14" s="1"/>
  <c r="C92" i="14"/>
  <c r="H92" i="14" s="1"/>
  <c r="C94" i="14"/>
  <c r="H94" i="14" s="1"/>
  <c r="C102" i="14"/>
  <c r="H102" i="14" s="1"/>
  <c r="C96" i="14"/>
  <c r="H96" i="14" s="1"/>
  <c r="C48" i="13"/>
  <c r="H48" i="13" s="1"/>
  <c r="C45" i="13"/>
  <c r="H45" i="13" s="1"/>
  <c r="C41" i="13"/>
  <c r="H41" i="13" s="1"/>
  <c r="C31" i="13"/>
  <c r="H31" i="13" s="1"/>
  <c r="C27" i="13"/>
  <c r="H27" i="13" s="1"/>
  <c r="C25" i="13"/>
  <c r="H25" i="13" s="1"/>
  <c r="C23" i="13"/>
  <c r="H23" i="13" s="1"/>
  <c r="C18" i="13"/>
  <c r="H18" i="13" s="1"/>
  <c r="C16" i="13"/>
  <c r="H16" i="13" s="1"/>
  <c r="C13" i="13"/>
  <c r="H13" i="13" s="1"/>
  <c r="C79" i="12"/>
  <c r="H79" i="12" s="1"/>
  <c r="C71" i="12"/>
  <c r="H71" i="12" s="1"/>
  <c r="H83" i="12"/>
  <c r="C77" i="12"/>
  <c r="H77" i="12" s="1"/>
  <c r="C67" i="12"/>
  <c r="H67" i="12" s="1"/>
  <c r="C63" i="12"/>
  <c r="H63" i="12" s="1"/>
  <c r="C59" i="12"/>
  <c r="H59" i="12" s="1"/>
  <c r="C57" i="12"/>
  <c r="H57" i="12" s="1"/>
  <c r="C55" i="12"/>
  <c r="H55" i="12" s="1"/>
  <c r="C52" i="12"/>
  <c r="H52" i="12" s="1"/>
  <c r="C50" i="12"/>
  <c r="H50" i="12" s="1"/>
  <c r="C47" i="12"/>
  <c r="H47" i="12" s="1"/>
  <c r="C39" i="12"/>
  <c r="H39" i="12" s="1"/>
  <c r="C25" i="12"/>
  <c r="H25" i="12" s="1"/>
  <c r="C21" i="12"/>
  <c r="H21" i="12" s="1"/>
  <c r="C18" i="12"/>
  <c r="H18" i="12" s="1"/>
  <c r="C16" i="12"/>
  <c r="H16" i="12" s="1"/>
  <c r="C13" i="12"/>
  <c r="H13" i="12" s="1"/>
  <c r="C42" i="8"/>
  <c r="H42" i="8" s="1"/>
  <c r="C27" i="8"/>
  <c r="H27" i="8" s="1"/>
  <c r="C25" i="8"/>
  <c r="H25" i="8" s="1"/>
  <c r="C23" i="8"/>
  <c r="H23" i="8" s="1"/>
  <c r="C20" i="8"/>
  <c r="H20" i="8" s="1"/>
  <c r="C18" i="8"/>
  <c r="H18" i="8" s="1"/>
  <c r="C15" i="8"/>
  <c r="H15" i="8" s="1"/>
  <c r="C13" i="8"/>
  <c r="H13" i="8" s="1"/>
  <c r="C64" i="6"/>
  <c r="H64" i="6" s="1"/>
  <c r="C62" i="6"/>
  <c r="H62" i="6" s="1"/>
  <c r="C58" i="6"/>
  <c r="H58" i="6" s="1"/>
  <c r="C55" i="6"/>
  <c r="H55" i="6" s="1"/>
  <c r="C53" i="6"/>
  <c r="H53" i="6" s="1"/>
  <c r="C51" i="6"/>
  <c r="H51" i="6" s="1"/>
  <c r="C39" i="6"/>
  <c r="H39" i="6" s="1"/>
  <c r="C37" i="6"/>
  <c r="H37" i="6" s="1"/>
  <c r="C33" i="6"/>
  <c r="H33" i="6" s="1"/>
  <c r="C23" i="6"/>
  <c r="H23" i="6" s="1"/>
  <c r="C21" i="6"/>
  <c r="H21" i="6" s="1"/>
  <c r="C18" i="6"/>
  <c r="H18" i="6" s="1"/>
  <c r="C16" i="6"/>
  <c r="H16" i="6" s="1"/>
  <c r="C13" i="6"/>
  <c r="H13" i="6" s="1"/>
  <c r="C25" i="4"/>
  <c r="H25" i="4" s="1"/>
  <c r="C23" i="4"/>
  <c r="H23" i="4" s="1"/>
  <c r="C20" i="4"/>
  <c r="H20" i="4" s="1"/>
  <c r="C18" i="4"/>
  <c r="H18" i="4" s="1"/>
  <c r="C16" i="4"/>
  <c r="H16" i="4" s="1"/>
  <c r="C13" i="4"/>
  <c r="H13" i="4" s="1"/>
  <c r="C27" i="2"/>
  <c r="H27" i="2" s="1"/>
  <c r="C25" i="2"/>
  <c r="H25" i="2" s="1"/>
  <c r="C23" i="2"/>
  <c r="H23" i="2" s="1"/>
  <c r="C20" i="2"/>
  <c r="H20" i="2" s="1"/>
  <c r="C18" i="2"/>
  <c r="H18" i="2" s="1"/>
  <c r="C16" i="2"/>
  <c r="H16" i="2" s="1"/>
  <c r="C13" i="2"/>
  <c r="H13" i="2" s="1"/>
  <c r="C62" i="1" l="1"/>
  <c r="H62" i="1" s="1"/>
  <c r="C45" i="1"/>
  <c r="H45" i="1" s="1"/>
  <c r="C43" i="1"/>
  <c r="H43" i="1" s="1"/>
  <c r="C41" i="1"/>
  <c r="H41" i="1" s="1"/>
  <c r="C37" i="1"/>
  <c r="H37" i="1" s="1"/>
  <c r="C35" i="1"/>
  <c r="H35" i="1" s="1"/>
  <c r="C33" i="1"/>
  <c r="H33" i="1" s="1"/>
  <c r="C30" i="1"/>
  <c r="H30" i="1" s="1"/>
  <c r="C28" i="1"/>
  <c r="H28" i="1" s="1"/>
  <c r="C26" i="1"/>
  <c r="H26" i="1" s="1"/>
  <c r="C24" i="1"/>
  <c r="H24" i="1" s="1"/>
  <c r="C22" i="1"/>
  <c r="H22" i="1" s="1"/>
  <c r="C20" i="1"/>
  <c r="H20" i="1" s="1"/>
  <c r="C18" i="1"/>
  <c r="H18" i="1" s="1"/>
  <c r="C16" i="1"/>
  <c r="H16" i="1" s="1"/>
  <c r="C13" i="1"/>
  <c r="H13" i="1" s="1"/>
  <c r="E8" i="11" l="1"/>
  <c r="E6" i="11" s="1"/>
  <c r="F8" i="11"/>
  <c r="F6" i="11" s="1"/>
  <c r="E31" i="9"/>
  <c r="E29" i="9" s="1"/>
  <c r="F31" i="9"/>
  <c r="F29" i="9" s="1"/>
  <c r="D31" i="9"/>
  <c r="D29" i="9" s="1"/>
  <c r="E9" i="9"/>
  <c r="E7" i="9" s="1"/>
  <c r="F9" i="9"/>
  <c r="F7" i="9" s="1"/>
  <c r="E43" i="6"/>
  <c r="F43" i="6"/>
  <c r="E29" i="6"/>
  <c r="E27" i="6" s="1"/>
  <c r="F29" i="6"/>
  <c r="F27" i="6" s="1"/>
  <c r="D29" i="6"/>
  <c r="D27" i="6" s="1"/>
  <c r="E9" i="6"/>
  <c r="E7" i="6" s="1"/>
  <c r="F9" i="6"/>
  <c r="F7" i="6" s="1"/>
  <c r="E9" i="14"/>
  <c r="E7" i="14" s="1"/>
  <c r="F9" i="14"/>
  <c r="F7" i="14" s="1"/>
  <c r="E31" i="12"/>
  <c r="E29" i="12" s="1"/>
  <c r="E87" i="12" s="1"/>
  <c r="E89" i="12" s="1"/>
  <c r="F31" i="12"/>
  <c r="F29" i="12" s="1"/>
  <c r="F87" i="12" s="1"/>
  <c r="F89" i="12" s="1"/>
  <c r="E9" i="13"/>
  <c r="E7" i="13" s="1"/>
  <c r="F9" i="13"/>
  <c r="F7" i="13" s="1"/>
  <c r="E35" i="13"/>
  <c r="F37" i="13"/>
  <c r="F35" i="13" s="1"/>
  <c r="D35" i="13"/>
  <c r="D68" i="13" s="1"/>
  <c r="D70" i="13" s="1"/>
  <c r="F68" i="13" l="1"/>
  <c r="F70" i="13" s="1"/>
  <c r="E68" i="13"/>
  <c r="E70" i="13" s="1"/>
  <c r="D96" i="6"/>
  <c r="D98" i="6" s="1"/>
  <c r="F96" i="6"/>
  <c r="F98" i="6" s="1"/>
  <c r="F30" i="14"/>
  <c r="E30" i="14"/>
  <c r="C9" i="6"/>
  <c r="H9" i="6" s="1"/>
  <c r="C31" i="9"/>
  <c r="H31" i="9" s="1"/>
  <c r="C41" i="9"/>
  <c r="H41" i="9" s="1"/>
  <c r="C9" i="9"/>
  <c r="H9" i="9" s="1"/>
  <c r="C8" i="11"/>
  <c r="H8" i="11" s="1"/>
  <c r="C76" i="14"/>
  <c r="H76" i="14" s="1"/>
  <c r="C82" i="14"/>
  <c r="H82" i="14" s="1"/>
  <c r="C32" i="14"/>
  <c r="H32" i="14" s="1"/>
  <c r="C9" i="14"/>
  <c r="H9" i="14" s="1"/>
  <c r="C37" i="13"/>
  <c r="H37" i="13" s="1"/>
  <c r="C31" i="12"/>
  <c r="H31" i="12" s="1"/>
  <c r="C29" i="6"/>
  <c r="H29" i="6" s="1"/>
  <c r="C45" i="6"/>
  <c r="H45" i="6" s="1"/>
  <c r="C9" i="13"/>
  <c r="H9" i="13" s="1"/>
  <c r="C65" i="12"/>
  <c r="H65" i="12" s="1"/>
  <c r="E96" i="6" l="1"/>
  <c r="E98" i="6" s="1"/>
  <c r="C43" i="6"/>
  <c r="H43" i="6" s="1"/>
  <c r="C29" i="9"/>
  <c r="H29" i="9" s="1"/>
  <c r="C39" i="9"/>
  <c r="H39" i="9" s="1"/>
  <c r="C7" i="9"/>
  <c r="H7" i="9" s="1"/>
  <c r="C6" i="11"/>
  <c r="H6" i="11" s="1"/>
  <c r="F28" i="11"/>
  <c r="F30" i="11" s="1"/>
  <c r="F106" i="14"/>
  <c r="F108" i="14" s="1"/>
  <c r="E106" i="14"/>
  <c r="E108" i="14" s="1"/>
  <c r="C30" i="14"/>
  <c r="H30" i="14" s="1"/>
  <c r="C7" i="14"/>
  <c r="H7" i="14" s="1"/>
  <c r="C7" i="12"/>
  <c r="H7" i="12" s="1"/>
  <c r="C29" i="12"/>
  <c r="H29" i="12" s="1"/>
  <c r="C35" i="13"/>
  <c r="H35" i="13" s="1"/>
  <c r="C7" i="13"/>
  <c r="H7" i="13" s="1"/>
  <c r="C7" i="6"/>
  <c r="H7" i="6" s="1"/>
  <c r="C27" i="6"/>
  <c r="H27" i="6" s="1"/>
  <c r="D106" i="14"/>
  <c r="E28" i="11"/>
  <c r="D28" i="11"/>
  <c r="D30" i="11" s="1"/>
  <c r="D108" i="14" l="1"/>
  <c r="C108" i="14" s="1"/>
  <c r="C96" i="6"/>
  <c r="H96" i="6" s="1"/>
  <c r="C98" i="6"/>
  <c r="H98" i="6" s="1"/>
  <c r="E30" i="11"/>
  <c r="C30" i="11" s="1"/>
  <c r="H30" i="11" s="1"/>
  <c r="C28" i="11"/>
  <c r="H28" i="11" s="1"/>
  <c r="C106" i="14"/>
  <c r="C68" i="13"/>
  <c r="H68" i="13" s="1"/>
  <c r="C70" i="13"/>
  <c r="H70" i="13" s="1"/>
  <c r="C87" i="12"/>
  <c r="H87" i="12" s="1"/>
  <c r="C89" i="12"/>
  <c r="H89" i="12" s="1"/>
  <c r="E9" i="8" l="1"/>
  <c r="E7" i="8" s="1"/>
  <c r="E44" i="8" s="1"/>
  <c r="F9" i="8"/>
  <c r="F7" i="8" s="1"/>
  <c r="E9" i="5"/>
  <c r="E7" i="5" s="1"/>
  <c r="F9" i="5"/>
  <c r="F7" i="5" s="1"/>
  <c r="E9" i="4"/>
  <c r="E7" i="4" s="1"/>
  <c r="F9" i="4"/>
  <c r="F7" i="4" s="1"/>
  <c r="D9" i="5"/>
  <c r="D7" i="5" s="1"/>
  <c r="C60" i="1" l="1"/>
  <c r="H60" i="1" s="1"/>
  <c r="C9" i="5"/>
  <c r="H9" i="5" s="1"/>
  <c r="C9" i="8"/>
  <c r="H9" i="8" s="1"/>
  <c r="C34" i="8"/>
  <c r="H34" i="8" s="1"/>
  <c r="D7" i="8"/>
  <c r="D44" i="8" s="1"/>
  <c r="F31" i="5"/>
  <c r="E31" i="5"/>
  <c r="D31" i="5"/>
  <c r="E46" i="8"/>
  <c r="F44" i="8"/>
  <c r="F46" i="8" s="1"/>
  <c r="C44" i="8" l="1"/>
  <c r="H44" i="8" s="1"/>
  <c r="C31" i="5"/>
  <c r="H31" i="5" s="1"/>
  <c r="E33" i="5"/>
  <c r="C32" i="8"/>
  <c r="H32" i="8" s="1"/>
  <c r="F33" i="5"/>
  <c r="C7" i="8"/>
  <c r="H7" i="8" s="1"/>
  <c r="D33" i="5"/>
  <c r="C7" i="5"/>
  <c r="H7" i="5" s="1"/>
  <c r="F33" i="4"/>
  <c r="F31" i="4"/>
  <c r="E33" i="4"/>
  <c r="E31" i="4"/>
  <c r="F31" i="2"/>
  <c r="F33" i="2" s="1"/>
  <c r="C9" i="2"/>
  <c r="H9" i="2" s="1"/>
  <c r="C33" i="5" l="1"/>
  <c r="H33" i="5" s="1"/>
  <c r="D46" i="8"/>
  <c r="C46" i="8" s="1"/>
  <c r="H46" i="8" s="1"/>
  <c r="C9" i="4"/>
  <c r="H9" i="4" s="1"/>
  <c r="C7" i="4"/>
  <c r="H7" i="4" s="1"/>
  <c r="E31" i="2"/>
  <c r="E33" i="2" s="1"/>
  <c r="C49" i="1" l="1"/>
  <c r="H49" i="1" s="1"/>
  <c r="C7" i="2"/>
  <c r="H7" i="2" s="1"/>
  <c r="D31" i="2"/>
  <c r="D33" i="4"/>
  <c r="C33" i="4" s="1"/>
  <c r="H33" i="4" s="1"/>
  <c r="D31" i="4"/>
  <c r="C31" i="4" s="1"/>
  <c r="H31" i="4" s="1"/>
  <c r="C7" i="1" l="1"/>
  <c r="H7" i="1" s="1"/>
  <c r="C31" i="2"/>
  <c r="H31" i="2" s="1"/>
  <c r="D33" i="2"/>
  <c r="C33" i="2" s="1"/>
  <c r="H33" i="2" s="1"/>
</calcChain>
</file>

<file path=xl/sharedStrings.xml><?xml version="1.0" encoding="utf-8"?>
<sst xmlns="http://schemas.openxmlformats.org/spreadsheetml/2006/main" count="1082" uniqueCount="181">
  <si>
    <t>ผู้รายงาน......................................................</t>
  </si>
  <si>
    <t>ผล</t>
  </si>
  <si>
    <t>แผน</t>
  </si>
  <si>
    <t xml:space="preserve">  </t>
  </si>
  <si>
    <t>- ค่าเครื่องแต่งกาย</t>
  </si>
  <si>
    <t>- ค่าวัสดุอุปกรณ์คอมพิวเตอร์</t>
  </si>
  <si>
    <t>- ค่าวัสดุสำนักงานประเภทเครื่องเขียน แบบพิมพ์</t>
  </si>
  <si>
    <t>- ค่าซ่อมแซมครุภัณฑ์</t>
  </si>
  <si>
    <t>- เงินสมทบกองทุนประกันสังคม</t>
  </si>
  <si>
    <t>- ค่าซ่อมแซมยานพาหนะ</t>
  </si>
  <si>
    <t>- เงินตอบแทนพิเศษของลูกจ้างประจำ</t>
  </si>
  <si>
    <t>- ค่าอาหารทำการนอกเวลา</t>
  </si>
  <si>
    <t>หน่วย : บาท</t>
  </si>
  <si>
    <t>หน่วยงาน : สำนักงานเขตหลักสี่</t>
  </si>
  <si>
    <r>
      <rPr>
        <b/>
        <sz val="16"/>
        <color theme="1"/>
        <rFont val="TH SarabunPSK"/>
        <family val="2"/>
      </rPr>
      <t xml:space="preserve">    </t>
    </r>
    <r>
      <rPr>
        <b/>
        <u/>
        <sz val="16"/>
        <color theme="1"/>
        <rFont val="TH SarabunPSK"/>
        <family val="2"/>
      </rPr>
      <t>ค่าตอบแทน</t>
    </r>
  </si>
  <si>
    <r>
      <rPr>
        <b/>
        <sz val="16"/>
        <color theme="1"/>
        <rFont val="TH SarabunPSK"/>
        <family val="2"/>
      </rPr>
      <t xml:space="preserve">    </t>
    </r>
    <r>
      <rPr>
        <b/>
        <u/>
        <sz val="16"/>
        <color theme="1"/>
        <rFont val="TH SarabunPSK"/>
        <family val="2"/>
      </rPr>
      <t>ค่าใช้สอย</t>
    </r>
  </si>
  <si>
    <t>- เงินสมทบกองทุนเงินทดแทน</t>
  </si>
  <si>
    <t>- ค่าตอบแทนเจ้าหน้าที่เก็บขนสิ่งปฏิกูล</t>
  </si>
  <si>
    <t>- ค่าตอบแทนเจ้าหน้าที่เก็บขนไขมัน</t>
  </si>
  <si>
    <t>- ค่าวัสดุในการรักษาความสะอาด</t>
  </si>
  <si>
    <t>- ค่าวัสดุป้องกันอุบัติภัย</t>
  </si>
  <si>
    <t>- ค่าวัสดุอุปกรณ์ในการขนถ่ายสิ่งปฏิกูล</t>
  </si>
  <si>
    <t>- ค่าเครื่องแบบชุดปฏิบัติงาน</t>
  </si>
  <si>
    <t>- ค่าวัสดุอุปกรณ์ในการปลูกและบำรุงรักษาต้นไม้</t>
  </si>
  <si>
    <t xml:space="preserve"> - ค่าซ่อมแซมยานพาหนะ</t>
  </si>
  <si>
    <t xml:space="preserve"> - ค่ารับรอง</t>
  </si>
  <si>
    <t xml:space="preserve"> - ค่าซ่อมแซมครุภัณฑ์</t>
  </si>
  <si>
    <t xml:space="preserve"> </t>
  </si>
  <si>
    <r>
      <rPr>
        <b/>
        <sz val="16"/>
        <color indexed="8"/>
        <rFont val="TH SarabunPSK"/>
        <family val="2"/>
      </rPr>
      <t xml:space="preserve">    </t>
    </r>
    <r>
      <rPr>
        <b/>
        <u/>
        <sz val="16"/>
        <color indexed="8"/>
        <rFont val="TH SarabunPSK"/>
        <family val="2"/>
      </rPr>
      <t>ค่าใช้สอย</t>
    </r>
  </si>
  <si>
    <t>รวมทั้งสิ้น</t>
  </si>
  <si>
    <t>- เงินตอบแทนพิเศษของข้าราชการ</t>
  </si>
  <si>
    <t>งาน/โครงการตามแผนยุทธศาสตร์/งบรายจ่าย/รายการ</t>
  </si>
  <si>
    <t>ฝ่าย : ปกครอง</t>
  </si>
  <si>
    <r>
      <rPr>
        <b/>
        <sz val="16"/>
        <color theme="1"/>
        <rFont val="TH SarabunPSK"/>
        <family val="2"/>
      </rPr>
      <t xml:space="preserve">    </t>
    </r>
    <r>
      <rPr>
        <b/>
        <u/>
        <sz val="16"/>
        <color theme="1"/>
        <rFont val="TH SarabunPSK"/>
        <family val="2"/>
      </rPr>
      <t>ค่าตอบแทน ใช้สอยและวัสดุ</t>
    </r>
  </si>
  <si>
    <r>
      <rPr>
        <b/>
        <sz val="16"/>
        <color theme="1"/>
        <rFont val="TH SarabunPSK"/>
        <family val="2"/>
      </rPr>
      <t xml:space="preserve">    </t>
    </r>
    <r>
      <rPr>
        <b/>
        <u/>
        <sz val="16"/>
        <color theme="1"/>
        <rFont val="TH SarabunPSK"/>
        <family val="2"/>
      </rPr>
      <t>ค่าวัสดุ</t>
    </r>
  </si>
  <si>
    <t>ฝ่าย : ทะเบียน</t>
  </si>
  <si>
    <t>ฝ่าย : การคลัง</t>
  </si>
  <si>
    <t>ฝ่าย : รายได้</t>
  </si>
  <si>
    <t>ฝ่าย : เทศกิจ</t>
  </si>
  <si>
    <t>ฝ่าย : สิ่งแวดล้อมและสุขาภิบาล</t>
  </si>
  <si>
    <t>ฝ่าย : พัฒนาชุมชนและสวัสดิการสังคม</t>
  </si>
  <si>
    <t>ฝ่าย : การศึกษา</t>
  </si>
  <si>
    <r>
      <rPr>
        <b/>
        <sz val="16"/>
        <color indexed="8"/>
        <rFont val="TH SarabunPSK"/>
        <family val="2"/>
      </rPr>
      <t xml:space="preserve">    </t>
    </r>
    <r>
      <rPr>
        <b/>
        <u/>
        <sz val="16"/>
        <color indexed="8"/>
        <rFont val="TH SarabunPSK"/>
        <family val="2"/>
      </rPr>
      <t>ค่าวัสดุ</t>
    </r>
  </si>
  <si>
    <t>ฝ่าย : รักษาความสะอาดและสวนสาธารณะ</t>
  </si>
  <si>
    <t>ฝ่าย : โยธา</t>
  </si>
  <si>
    <t>งบประมาณภารกิจประจำพื้นฐาน</t>
  </si>
  <si>
    <t xml:space="preserve">   งบดำเนินงาน</t>
  </si>
  <si>
    <t>งานอำนวยการและบริหารสำนักงานเขต</t>
  </si>
  <si>
    <t xml:space="preserve">   1) งบดำเนินงาน</t>
  </si>
  <si>
    <t xml:space="preserve">   2) งบรายจ่ายอื่น</t>
  </si>
  <si>
    <t>งานปกครอง</t>
  </si>
  <si>
    <t>รวมงบประมาณภารกิจประจำพื้นฐาน</t>
  </si>
  <si>
    <t>งานรายจ่ายบุคลากร</t>
  </si>
  <si>
    <t xml:space="preserve">   งบบุคลากร</t>
  </si>
  <si>
    <t>งานบริหารทั่วไปและบริการทะเบียน</t>
  </si>
  <si>
    <t>งานบริหารทั่วไปและบริหารการคลัง</t>
  </si>
  <si>
    <t>งานบริหารทั่วไปและจัดเก็บรายได้</t>
  </si>
  <si>
    <t>งานบริหารทั่วไปฝ่ายรักษาความสะอาด</t>
  </si>
  <si>
    <t>งานกวาดทำความสะอาดที่และทางสาธารณะ</t>
  </si>
  <si>
    <t>งานเก็บขยะมูลฝอยและขนถ่ายสิ่งปฏิกูล</t>
  </si>
  <si>
    <t>งานดูแลสวนและพื้นที่สีเขียว</t>
  </si>
  <si>
    <t>งานบริหารทั่วไปและสอบสวนดำเนินคดี</t>
  </si>
  <si>
    <t>งานตรวจและบังคับใช้กฎหมาย</t>
  </si>
  <si>
    <t>งานบริหารทั่วไปฝ่ายโยธา</t>
  </si>
  <si>
    <t>งานอนุญาตก่อสร้าง ควบคุมอาคารและผังเมือง</t>
  </si>
  <si>
    <t>งานบำรุงรักษาซ่อมแซม</t>
  </si>
  <si>
    <t>งานระบายน้ำและแก้ไขปัญหาน้ำท่วม</t>
  </si>
  <si>
    <t>งานบริหารทั่วไปฝ่ายพัฒนาชุมชน</t>
  </si>
  <si>
    <t>งานพัฒนาชุมชนและบริการสังคม</t>
  </si>
  <si>
    <t xml:space="preserve"> - ค่าจ้างเหมาบริการเป็นรายบุคคล</t>
  </si>
  <si>
    <t>งานบริหารทั่วไปฝ่ายสิ่งแวดล้อมและสุขาภิบาล</t>
  </si>
  <si>
    <t>งานสุขาภิบาลอาหารและอนามัยสิ่งแวดล้อม</t>
  </si>
  <si>
    <t>งานป้องกันและควบคุมโรค</t>
  </si>
  <si>
    <t>งานบริหารทั่วไปฝ่ายการศึกษา</t>
  </si>
  <si>
    <t>งานงบประมาณโรงเรียน</t>
  </si>
  <si>
    <t xml:space="preserve">   2) งบเงินอุดหนุน</t>
  </si>
  <si>
    <t xml:space="preserve">   3) งบรายจ่ายอื่น</t>
  </si>
  <si>
    <t>แผน/ผล</t>
  </si>
  <si>
    <t xml:space="preserve">   ผู้สูงอายุและคนพิการ</t>
  </si>
  <si>
    <t>งบ</t>
  </si>
  <si>
    <t>Diff</t>
  </si>
  <si>
    <t>ขอมา</t>
  </si>
  <si>
    <t>เหลือ / (เกิน)</t>
  </si>
  <si>
    <t>รวมเหลือ / (เกิน)</t>
  </si>
  <si>
    <t>แผน/ผลการปฏิบัติงานและการใช้จ่ายงบประมาณรายจ่ายประจำปีงบประมาณ พ.ศ. 2568</t>
  </si>
  <si>
    <t>งวดที่ 1 (ต.ค. 67 - ม.ค. 68)</t>
  </si>
  <si>
    <t>งวดที่ 2 (ก.พ. 68 - พ.ค. 68)</t>
  </si>
  <si>
    <t>งวดที่ 3 (มิ.ย. 68 - ก.ย. 68)</t>
  </si>
  <si>
    <t>- ค่าตอบแทนอาสาสมัครชักลากมูลฝอย</t>
  </si>
  <si>
    <t>- ค่าตอบแทนเจ้าหน้าที่เก็บขนมูลฝอยในชุมชน</t>
  </si>
  <si>
    <t>- ค่าจ้างเหมายามรักษาความปลอดภัยในสวนสาธารณะ</t>
  </si>
  <si>
    <t xml:space="preserve"> - ค่าอาหารทำการนอกเวลา</t>
  </si>
  <si>
    <t xml:space="preserve"> - ค่าวัสดุสำนักงานประเภทเครื่องเขียน แบบพิมพ์</t>
  </si>
  <si>
    <t xml:space="preserve"> - ค่าวัสดุอุปกรณ์คอมพิวเตอร์</t>
  </si>
  <si>
    <t xml:space="preserve"> - ค่าวัสดุยานพาหนะ</t>
  </si>
  <si>
    <t xml:space="preserve"> - ค่าเครื่องแต่งกาย</t>
  </si>
  <si>
    <t xml:space="preserve"> - ค่าบำรุงรักษาซ่อมแซมเครื่องปรับอากาศ</t>
  </si>
  <si>
    <t xml:space="preserve"> - ค่าบำรุงรักษาซ่อมแซมลิฟต์</t>
  </si>
  <si>
    <t xml:space="preserve"> - ค่าทำความสะอาดเครื่องนอนเวรฯ</t>
  </si>
  <si>
    <t xml:space="preserve"> - ค่าจ้างเหมาทำความสะอาดอาคาร</t>
  </si>
  <si>
    <t xml:space="preserve"> - ค่าจ้างเหมายามรักษาความปลอดภัยในสำนักงานเขตหลักสี่</t>
  </si>
  <si>
    <t xml:space="preserve"> - ค่าวัสดุไฟฟ้า ประปา งานบ้าน งานครัว และงานสวน</t>
  </si>
  <si>
    <t xml:space="preserve"> - ค่าซื้อหนังสือวารสารฯ</t>
  </si>
  <si>
    <t xml:space="preserve"> - ค่าวัสดุประชาสัมพันธ์</t>
  </si>
  <si>
    <t xml:space="preserve"> - ค่าใช้จ่ายในการส่งเสริมการลดและคัดแยกขยะตามประเภทแหล่งกำเนิด</t>
  </si>
  <si>
    <t xml:space="preserve"> - ค่าเครื่องแบบชุดปฏิบัติงาน</t>
  </si>
  <si>
    <t xml:space="preserve"> - ค่าวัสดุป้องกันอุบัติภัย</t>
  </si>
  <si>
    <t xml:space="preserve"> - ค่าเบี้ยประชุม</t>
  </si>
  <si>
    <t xml:space="preserve"> - ค่าซ่อมแซมถนน ตรอก ซอย สะพานและสิ่งสาธารณประโยชน์</t>
  </si>
  <si>
    <t xml:space="preserve"> - ค่าซ่อมแซมไฟฟ้าสาธารณะ</t>
  </si>
  <si>
    <t xml:space="preserve"> - ค่าวัสดุก่อสร้าง</t>
  </si>
  <si>
    <t xml:space="preserve"> - ค่าวัสดุสำหรับหน่วยบริการเร่งด่วนกรุงเทพมหานคร (BEST)</t>
  </si>
  <si>
    <t xml:space="preserve"> - ค่าจ้างเหมาล้างทำความสะอาดท่อระบายน้ำ</t>
  </si>
  <si>
    <t xml:space="preserve"> - ค่าวัสดุอุปกรณ์ทำความสะอาดท่อระบายน้ำ</t>
  </si>
  <si>
    <t xml:space="preserve"> - ค่าวัสดุอุปกรณ์บำรุงรักษาระบบระบายน้ำฯ</t>
  </si>
  <si>
    <t xml:space="preserve"> - ค่าตอบแทนอาสาสมัครปฏิบัติงานด้านเด็ก สตรี ผู้สูงอายุ คนพิการ และผู้ด้อยโอกาส</t>
  </si>
  <si>
    <t xml:space="preserve"> - ค่าตอบแทนอาสาสมัครปฏิบัติงานด้านพัฒนาสังคม</t>
  </si>
  <si>
    <t xml:space="preserve"> - ค่าตอบแทนอาสาสมัครผู้ดูแลเด็ก</t>
  </si>
  <si>
    <t xml:space="preserve"> - ค่าตอบแทนอาสาสมัครห้องสมุด/บ้านหนังสือ</t>
  </si>
  <si>
    <t xml:space="preserve"> - ค่าตอบแทนวิทยากรเต้นแอโรบิค</t>
  </si>
  <si>
    <t xml:space="preserve"> - ค่าตอบแทนกรรมการชุมชน</t>
  </si>
  <si>
    <t xml:space="preserve"> - ค่าตอบแทนการประชุมของคณะกรรมการชุมชน</t>
  </si>
  <si>
    <t xml:space="preserve"> - ค่าวัสดุอุปกรณ์การเรียนการสอน</t>
  </si>
  <si>
    <t xml:space="preserve"> - ค่าวัสดุสำหรับห้องสมุด/บ้านหนังสือและศูนย์เยาวชน</t>
  </si>
  <si>
    <t xml:space="preserve"> - ค่าอาหารกลางวันและอาหารเสริม (นม) (ศูนย์เด็กเล็ก)</t>
  </si>
  <si>
    <t xml:space="preserve"> - ค่าชุดปฏิบัติงานคณะกรรมการชุมชน</t>
  </si>
  <si>
    <t xml:space="preserve"> - ค่าใช้จ่ายในการสนับสนุนการดำเนินงานของคณะกรรมการชุมชน</t>
  </si>
  <si>
    <t xml:space="preserve"> - ค่าใช้จ่ายในการส่งเสริมกิจกรรมสโมสรกีฬาและลานกีฬา</t>
  </si>
  <si>
    <t xml:space="preserve"> - ค่าใช้จ่ายในการส่งเสริมกิจการสภาเด็กและเยาวชนเขต</t>
  </si>
  <si>
    <t xml:space="preserve"> - ค่าใช้จ่ายในการจ้างงานคนพิการเพื่อปฏิบัติงาน</t>
  </si>
  <si>
    <t xml:space="preserve"> - ค่าใช้จ่ายในการจัดสวัสดิการ การสงเคราะห์ช่วยเหลือเด็ก สตรี ครอบครัว ผู้ด้อยโอกาส </t>
  </si>
  <si>
    <t xml:space="preserve"> - ค่าใช้จ่ายในการดำเนินงานศูนย์บริการและถ่ายทอดเทคโนโลยีการเกษตร</t>
  </si>
  <si>
    <t xml:space="preserve"> - ค่าใช้จ่ายโครงการรู้ใช้ รู้เก็บ คนกรุงเทพฯ ชีวิตมั่นคง</t>
  </si>
  <si>
    <t xml:space="preserve"> - ค่าใช้จ่ายในการจัดกิจกรรมครอบครัวรักการอ่าน</t>
  </si>
  <si>
    <t xml:space="preserve"> - ค่าใช้จ่ายในการฝึกอบรมวิชาชีพเสริมรายได้</t>
  </si>
  <si>
    <t xml:space="preserve"> - ค่าใช้จ่ายในการจัดงานวันสำคัญ อนุรักษ์ สืบสานวัฒนธรรมประเพณี</t>
  </si>
  <si>
    <t xml:space="preserve"> - ค่าใช้จ่ายโครงการอาสาสมัครกรุงเทพมหานคร</t>
  </si>
  <si>
    <t xml:space="preserve"> - ค่าวัสดุอุปกรณ์สำหรับศูนย์ อปพร.</t>
  </si>
  <si>
    <t xml:space="preserve">   ด้านการป้องกันและแก้ไขปัญหายาและสารเสพติด</t>
  </si>
  <si>
    <t xml:space="preserve"> - ค่าตอบแทนอาสาสมัครป้องกันภัยฝ่ายพลเรือน</t>
  </si>
  <si>
    <t xml:space="preserve"> - ค่าสอบเทียบเครื่องวัดเสียง พร้อมเครื่องเทียบเสียงมาตรฐาน</t>
  </si>
  <si>
    <t xml:space="preserve"> - ค่าสอบเทียบเครื่องวัดควันดำรถยนต์</t>
  </si>
  <si>
    <t xml:space="preserve"> - ค่าตัวอย่างผักสด</t>
  </si>
  <si>
    <t xml:space="preserve"> - ค่าใช้จ่ายโครงการกรุงเทพฯ เมืองอาหารปลอดภัย</t>
  </si>
  <si>
    <t xml:space="preserve"> - ค่าใช้จ่ายในการบูรณาการความร่วมมือในการพัฒนาประสิทธิภาพ</t>
  </si>
  <si>
    <t xml:space="preserve">   การแก้ไขปัญหาโรคไข้เลือดออกในพื้นที่กรุงเทพมหานคร</t>
  </si>
  <si>
    <t xml:space="preserve"> - ค่าวัสดุเครื่องจักรกลและเครื่องทุ่นแรง</t>
  </si>
  <si>
    <t xml:space="preserve"> - ค่าซ่อมแซมเครื่องจักรกลและเครื่องทุ่นแรง</t>
  </si>
  <si>
    <t xml:space="preserve"> - ค่านิตยภัต</t>
  </si>
  <si>
    <t xml:space="preserve"> - ค่าตอบแทนบุคคลภายนอกช่วยปฏิบัติราชการด้านการสอนภาษาอังกฤษเพื่อทักษะชีวิต</t>
  </si>
  <si>
    <t xml:space="preserve"> - ค่าตอบแทนบุคคลภายนอกช่วยปฏิบัติราชการด้านการสอนภาษาจีน</t>
  </si>
  <si>
    <t xml:space="preserve"> - ค่าซ่อมแซมโรงเรียน</t>
  </si>
  <si>
    <t xml:space="preserve"> - ค่าซ่อมแซมเครื่องดนตรีและอุปกรณ์</t>
  </si>
  <si>
    <t xml:space="preserve"> - ค่าซ่อมแซมครุภัณฑ์โรงเรียนขยายโอกาส</t>
  </si>
  <si>
    <t xml:space="preserve"> - ค่าจ้างเหมาเอกชนทำความสะอาดอาคารในโรงเรียนสังกัดกรุงเทพมหานคร</t>
  </si>
  <si>
    <t xml:space="preserve"> - ค่าจ้างเหมายามรักษาความปลอดภัยในโรงเรียนสังกัดกรุงเทพมหานคร</t>
  </si>
  <si>
    <t xml:space="preserve"> - ค่าบำรุงรักษาสระว่ายน้ำของโรงเรียน</t>
  </si>
  <si>
    <t xml:space="preserve"> - ค่าวัสดุการสอนวิทยาศาสตร์</t>
  </si>
  <si>
    <t xml:space="preserve"> - ค่าวัสดุอุปกรณ์การสอน (โครงการขยายโอกาสฯ)</t>
  </si>
  <si>
    <t xml:space="preserve"> - ค่าวัสดุ อุปกรณ์ เครื่องใช้ส่วนตัวของเด็กอนุบาล</t>
  </si>
  <si>
    <t xml:space="preserve"> - ค่าสารกรองเครื่องกรองน้ำ</t>
  </si>
  <si>
    <t xml:space="preserve"> - ค่าชุดลูกเสือ - เนตรนารี - ยุวกาชาด - ชุดนอนอนุบาล - ชุดพละ</t>
  </si>
  <si>
    <t xml:space="preserve"> - ค่าเครื่องหมายวิชาพิเศษลูกเสือ เนตรนารี ยุวกาชาด</t>
  </si>
  <si>
    <t xml:space="preserve"> - ค่าวัสดุในการผลิตสื่อการเรียนการสอนตามโครงการศูนย์วิชาการเขต</t>
  </si>
  <si>
    <t xml:space="preserve"> - ค่าเครื่องหมายสัญลักษณ์ของสถานศึกษาสังกัดกรุงเทพมหานคร</t>
  </si>
  <si>
    <t xml:space="preserve"> - ทุนอาหารกลางวันนักเรียน</t>
  </si>
  <si>
    <t xml:space="preserve"> - ค่าอาหารเช้าของนักเรียนในโรงเรียนสังกัดกรุงเทพมหานคร</t>
  </si>
  <si>
    <t xml:space="preserve"> - ค่าใช้จ่ายในการฝึกอบรมนายหมู่ลูกเสือสามัญ สามัญรุ่นใหญ่ และหัวหน้าหน่วยยุวกาชาด</t>
  </si>
  <si>
    <t xml:space="preserve"> - ค่าใช้จ่ายในการประชุมครู</t>
  </si>
  <si>
    <t xml:space="preserve"> - ค่าใช้จ่ายในการพัฒนาคุณภาพการดำเนินงานศูนย์วิชาการเขต</t>
  </si>
  <si>
    <t xml:space="preserve"> - ค่าใช้จ่ายในการจัดประชุมสัมมนาคณะกรรมการสถานศึกษาขั้นพื้นฐาน</t>
  </si>
  <si>
    <t xml:space="preserve">   โรงเรียนสังกัดกรุงเทพมหานคร</t>
  </si>
  <si>
    <t xml:space="preserve"> - ค่าใช้จ่ายในการสัมมนาประธานกรรมการเครือข่ายผู้ปกครองเพื่อพัฒนา</t>
  </si>
  <si>
    <t xml:space="preserve"> - ค่าใช้จ่ายในการส่งเสริมสนับสนุนให้นักเรียนสร้างสรรค์ผลงานเพื่อการเรียนรู้</t>
  </si>
  <si>
    <t xml:space="preserve"> - ค่าใช้จ่ายในการเปิดโลกกว้างสร้างเส้นทางสู่อาชีพ</t>
  </si>
  <si>
    <t xml:space="preserve"> - ค่าใช้จ่ายในการสนับสนุนการสอนในศูนย์ศึกษาพระพุทธศาสนาวันอาทิตย์</t>
  </si>
  <si>
    <t xml:space="preserve"> - ค่าใช้จ่ายโครงการเกษตรปลอดสารพิษ</t>
  </si>
  <si>
    <t xml:space="preserve"> - ค่าใช้จ่ายในการพัฒนาคุณภาพเครือข่ายโรงเรียนสังกัดกรุงเทพมหานคร</t>
  </si>
  <si>
    <t xml:space="preserve"> - ค่าใช้จ่ายโครงการเล่นน้ำได้ ว่ายน้ำเป็น</t>
  </si>
  <si>
    <t xml:space="preserve"> - ค่าจ้างเหมาบริการป้องกันและกำจัดปลวกภายในโรงเรียนสังกัดกรุงเทพมหานคร</t>
  </si>
  <si>
    <t>- ค่าตอบแทนบุคลากรด้านการแพทย์และสาธารณสุข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</si>
</sst>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);\(#,##0.00\)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u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  <charset val="222"/>
    </font>
    <font>
      <sz val="16"/>
      <name val="TH SarabunPSK"/>
      <family val="2"/>
    </font>
    <font>
      <sz val="16"/>
      <color rgb="FFFFFF00"/>
      <name val="TH SarabunPSK"/>
      <family val="2"/>
    </font>
    <font>
      <b/>
      <sz val="16"/>
      <color rgb="FFFFFF00"/>
      <name val="TH SarabunPSK"/>
      <family val="2"/>
    </font>
    <font>
      <sz val="18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47">
    <xf numFmtId="0" fontId="0" fillId="0" borderId="0" xfId="0"/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43" fontId="3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0" xfId="1" applyFont="1"/>
    <xf numFmtId="9" fontId="3" fillId="3" borderId="3" xfId="2" applyFont="1" applyFill="1" applyBorder="1" applyAlignment="1">
      <alignment vertical="center"/>
    </xf>
    <xf numFmtId="9" fontId="5" fillId="3" borderId="2" xfId="2" applyFont="1" applyFill="1" applyBorder="1" applyAlignment="1">
      <alignment horizontal="left" vertical="center" indent="5"/>
    </xf>
    <xf numFmtId="9" fontId="3" fillId="0" borderId="3" xfId="2" applyFont="1" applyBorder="1" applyAlignment="1">
      <alignment vertical="center"/>
    </xf>
    <xf numFmtId="9" fontId="3" fillId="0" borderId="2" xfId="2" applyFont="1" applyBorder="1" applyAlignment="1">
      <alignment vertical="center"/>
    </xf>
    <xf numFmtId="0" fontId="3" fillId="0" borderId="3" xfId="0" applyFont="1" applyBorder="1" applyAlignment="1">
      <alignment vertical="center"/>
    </xf>
    <xf numFmtId="9" fontId="3" fillId="0" borderId="1" xfId="2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9" fontId="4" fillId="0" borderId="3" xfId="2" quotePrefix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9" fontId="4" fillId="0" borderId="4" xfId="2" applyFont="1" applyFill="1" applyBorder="1" applyAlignment="1">
      <alignment vertical="center"/>
    </xf>
    <xf numFmtId="9" fontId="4" fillId="0" borderId="2" xfId="2" applyFont="1" applyFill="1" applyBorder="1" applyAlignment="1">
      <alignment vertical="center"/>
    </xf>
    <xf numFmtId="9" fontId="4" fillId="0" borderId="4" xfId="2" quotePrefix="1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indent="2"/>
    </xf>
    <xf numFmtId="0" fontId="4" fillId="0" borderId="4" xfId="0" quotePrefix="1" applyFont="1" applyBorder="1" applyAlignment="1">
      <alignment vertical="center"/>
    </xf>
    <xf numFmtId="9" fontId="5" fillId="0" borderId="4" xfId="2" applyFont="1" applyFill="1" applyBorder="1" applyAlignment="1">
      <alignment vertical="center"/>
    </xf>
    <xf numFmtId="9" fontId="5" fillId="0" borderId="4" xfId="2" quotePrefix="1" applyFont="1" applyFill="1" applyBorder="1" applyAlignment="1">
      <alignment vertical="center" wrapText="1"/>
    </xf>
    <xf numFmtId="0" fontId="4" fillId="0" borderId="4" xfId="0" quotePrefix="1" applyFont="1" applyBorder="1" applyAlignment="1">
      <alignment vertical="top" wrapText="1"/>
    </xf>
    <xf numFmtId="9" fontId="5" fillId="0" borderId="4" xfId="2" quotePrefix="1" applyFont="1" applyFill="1" applyBorder="1" applyAlignment="1">
      <alignment vertical="center"/>
    </xf>
    <xf numFmtId="9" fontId="5" fillId="0" borderId="3" xfId="2" applyFont="1" applyBorder="1" applyAlignment="1">
      <alignment vertical="top"/>
    </xf>
    <xf numFmtId="9" fontId="4" fillId="0" borderId="4" xfId="2" quotePrefix="1" applyFont="1" applyBorder="1" applyAlignment="1">
      <alignment vertical="top"/>
    </xf>
    <xf numFmtId="9" fontId="5" fillId="0" borderId="4" xfId="2" applyFont="1" applyFill="1" applyBorder="1" applyAlignment="1">
      <alignment vertical="top"/>
    </xf>
    <xf numFmtId="9" fontId="5" fillId="0" borderId="4" xfId="2" quotePrefix="1" applyFont="1" applyFill="1" applyBorder="1" applyAlignment="1">
      <alignment vertical="top"/>
    </xf>
    <xf numFmtId="187" fontId="5" fillId="4" borderId="2" xfId="0" applyNumberFormat="1" applyFont="1" applyFill="1" applyBorder="1" applyAlignment="1">
      <alignment horizontal="left" vertical="center" indent="2"/>
    </xf>
    <xf numFmtId="187" fontId="4" fillId="4" borderId="4" xfId="0" quotePrefix="1" applyNumberFormat="1" applyFont="1" applyFill="1" applyBorder="1" applyAlignment="1">
      <alignment horizontal="left" vertical="center"/>
    </xf>
    <xf numFmtId="187" fontId="4" fillId="0" borderId="4" xfId="0" quotePrefix="1" applyNumberFormat="1" applyFont="1" applyBorder="1" applyAlignment="1">
      <alignment vertical="center"/>
    </xf>
    <xf numFmtId="187" fontId="4" fillId="4" borderId="4" xfId="0" quotePrefix="1" applyNumberFormat="1" applyFont="1" applyFill="1" applyBorder="1" applyAlignment="1">
      <alignment vertical="center"/>
    </xf>
    <xf numFmtId="43" fontId="3" fillId="3" borderId="1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187" fontId="4" fillId="4" borderId="4" xfId="0" quotePrefix="1" applyNumberFormat="1" applyFont="1" applyFill="1" applyBorder="1" applyAlignment="1">
      <alignment vertical="top" wrapText="1"/>
    </xf>
    <xf numFmtId="9" fontId="4" fillId="0" borderId="4" xfId="2" quotePrefix="1" applyFont="1" applyFill="1" applyBorder="1" applyAlignment="1">
      <alignment vertical="center"/>
    </xf>
    <xf numFmtId="9" fontId="4" fillId="0" borderId="4" xfId="2" quotePrefix="1" applyFont="1" applyBorder="1" applyAlignment="1">
      <alignment vertical="top" wrapText="1"/>
    </xf>
    <xf numFmtId="9" fontId="4" fillId="0" borderId="4" xfId="2" quotePrefix="1" applyFont="1" applyFill="1" applyBorder="1" applyAlignment="1">
      <alignment vertical="top" wrapText="1"/>
    </xf>
    <xf numFmtId="4" fontId="3" fillId="3" borderId="3" xfId="0" applyNumberFormat="1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horizontal="left" vertical="center" indent="2"/>
    </xf>
    <xf numFmtId="4" fontId="4" fillId="4" borderId="4" xfId="0" quotePrefix="1" applyNumberFormat="1" applyFont="1" applyFill="1" applyBorder="1" applyAlignment="1">
      <alignment vertical="center"/>
    </xf>
    <xf numFmtId="4" fontId="4" fillId="4" borderId="4" xfId="0" quotePrefix="1" applyNumberFormat="1" applyFont="1" applyFill="1" applyBorder="1" applyAlignment="1">
      <alignment vertical="top" wrapText="1"/>
    </xf>
    <xf numFmtId="4" fontId="4" fillId="4" borderId="4" xfId="0" applyNumberFormat="1" applyFont="1" applyFill="1" applyBorder="1" applyAlignment="1">
      <alignment vertical="center"/>
    </xf>
    <xf numFmtId="4" fontId="4" fillId="4" borderId="4" xfId="0" applyNumberFormat="1" applyFont="1" applyFill="1" applyBorder="1" applyAlignment="1">
      <alignment vertical="top" wrapText="1"/>
    </xf>
    <xf numFmtId="0" fontId="8" fillId="0" borderId="4" xfId="0" quotePrefix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top" wrapText="1"/>
    </xf>
    <xf numFmtId="9" fontId="3" fillId="0" borderId="3" xfId="2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3" xfId="0" quotePrefix="1" applyFont="1" applyBorder="1" applyAlignment="1">
      <alignment vertical="center"/>
    </xf>
    <xf numFmtId="0" fontId="8" fillId="0" borderId="4" xfId="0" quotePrefix="1" applyFont="1" applyBorder="1" applyAlignment="1">
      <alignment vertical="center"/>
    </xf>
    <xf numFmtId="0" fontId="8" fillId="0" borderId="2" xfId="0" quotePrefix="1" applyFont="1" applyBorder="1" applyAlignment="1">
      <alignment vertical="center"/>
    </xf>
    <xf numFmtId="0" fontId="10" fillId="0" borderId="4" xfId="3" quotePrefix="1" applyFont="1" applyBorder="1"/>
    <xf numFmtId="0" fontId="10" fillId="0" borderId="4" xfId="3" quotePrefix="1" applyFont="1" applyBorder="1" applyAlignment="1">
      <alignment vertical="top"/>
    </xf>
    <xf numFmtId="0" fontId="10" fillId="0" borderId="2" xfId="3" quotePrefix="1" applyFont="1" applyBorder="1" applyAlignment="1">
      <alignment vertical="top"/>
    </xf>
    <xf numFmtId="0" fontId="10" fillId="0" borderId="2" xfId="3" applyFont="1" applyBorder="1"/>
    <xf numFmtId="0" fontId="10" fillId="0" borderId="4" xfId="3" quotePrefix="1" applyFont="1" applyBorder="1" applyAlignment="1">
      <alignment vertical="top" wrapText="1"/>
    </xf>
    <xf numFmtId="0" fontId="10" fillId="0" borderId="2" xfId="3" quotePrefix="1" applyFont="1" applyBorder="1"/>
    <xf numFmtId="0" fontId="3" fillId="2" borderId="1" xfId="0" applyFont="1" applyFill="1" applyBorder="1" applyAlignment="1">
      <alignment horizontal="left" vertical="center"/>
    </xf>
    <xf numFmtId="43" fontId="0" fillId="0" borderId="0" xfId="0" applyNumberFormat="1"/>
    <xf numFmtId="43" fontId="4" fillId="0" borderId="1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5" fillId="0" borderId="4" xfId="2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/>
    </xf>
    <xf numFmtId="0" fontId="0" fillId="0" borderId="0" xfId="0" applyAlignment="1">
      <alignment horizontal="right"/>
    </xf>
    <xf numFmtId="43" fontId="11" fillId="0" borderId="0" xfId="1" applyFont="1" applyAlignment="1">
      <alignment horizontal="right"/>
    </xf>
    <xf numFmtId="0" fontId="3" fillId="2" borderId="5" xfId="0" applyFont="1" applyFill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9" fontId="5" fillId="0" borderId="4" xfId="2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top"/>
    </xf>
    <xf numFmtId="0" fontId="8" fillId="0" borderId="3" xfId="0" quotePrefix="1" applyFont="1" applyBorder="1" applyAlignment="1">
      <alignment horizontal="left" vertical="top" wrapText="1"/>
    </xf>
    <xf numFmtId="0" fontId="8" fillId="0" borderId="4" xfId="0" quotePrefix="1" applyFont="1" applyBorder="1" applyAlignment="1">
      <alignment horizontal="left" vertical="top"/>
    </xf>
    <xf numFmtId="0" fontId="3" fillId="2" borderId="1" xfId="0" applyFont="1" applyFill="1" applyBorder="1" applyAlignment="1">
      <alignment vertical="center"/>
    </xf>
    <xf numFmtId="9" fontId="4" fillId="0" borderId="2" xfId="2" applyFont="1" applyFill="1" applyBorder="1" applyAlignment="1">
      <alignment vertical="center" wrapText="1"/>
    </xf>
    <xf numFmtId="43" fontId="3" fillId="2" borderId="2" xfId="1" applyFont="1" applyFill="1" applyBorder="1" applyAlignment="1">
      <alignment horizontal="center" vertical="center"/>
    </xf>
    <xf numFmtId="187" fontId="4" fillId="0" borderId="4" xfId="0" quotePrefix="1" applyNumberFormat="1" applyFont="1" applyBorder="1" applyAlignment="1">
      <alignment horizontal="left" vertical="center"/>
    </xf>
    <xf numFmtId="187" fontId="4" fillId="0" borderId="4" xfId="0" quotePrefix="1" applyNumberFormat="1" applyFont="1" applyBorder="1" applyAlignment="1">
      <alignment vertical="center" wrapText="1"/>
    </xf>
    <xf numFmtId="187" fontId="5" fillId="0" borderId="2" xfId="0" applyNumberFormat="1" applyFont="1" applyBorder="1" applyAlignment="1">
      <alignment horizontal="left" vertical="center" indent="2"/>
    </xf>
    <xf numFmtId="9" fontId="4" fillId="0" borderId="2" xfId="2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9" fontId="4" fillId="0" borderId="3" xfId="2" quotePrefix="1" applyFont="1" applyBorder="1" applyAlignment="1">
      <alignment vertical="top"/>
    </xf>
    <xf numFmtId="9" fontId="4" fillId="0" borderId="7" xfId="2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0" fontId="4" fillId="0" borderId="3" xfId="0" quotePrefix="1" applyFont="1" applyBorder="1" applyAlignment="1">
      <alignment vertical="center"/>
    </xf>
    <xf numFmtId="187" fontId="4" fillId="0" borderId="3" xfId="0" quotePrefix="1" applyNumberFormat="1" applyFont="1" applyBorder="1" applyAlignment="1">
      <alignment vertical="center"/>
    </xf>
    <xf numFmtId="9" fontId="3" fillId="0" borderId="7" xfId="2" applyFont="1" applyFill="1" applyBorder="1" applyAlignment="1"/>
    <xf numFmtId="9" fontId="3" fillId="3" borderId="4" xfId="2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9" fontId="4" fillId="0" borderId="3" xfId="2" quotePrefix="1" applyFont="1" applyBorder="1" applyAlignment="1">
      <alignment vertical="center"/>
    </xf>
    <xf numFmtId="4" fontId="4" fillId="0" borderId="3" xfId="0" quotePrefix="1" applyNumberFormat="1" applyFont="1" applyBorder="1" applyAlignment="1">
      <alignment vertical="top" wrapText="1"/>
    </xf>
    <xf numFmtId="0" fontId="10" fillId="0" borderId="3" xfId="3" quotePrefix="1" applyFont="1" applyBorder="1" applyAlignment="1">
      <alignment vertical="top" wrapText="1"/>
    </xf>
    <xf numFmtId="0" fontId="10" fillId="0" borderId="2" xfId="3" quotePrefix="1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43" fontId="3" fillId="0" borderId="0" xfId="1" applyFont="1"/>
    <xf numFmtId="43" fontId="4" fillId="0" borderId="0" xfId="1" applyFont="1" applyAlignment="1">
      <alignment vertical="top"/>
    </xf>
    <xf numFmtId="43" fontId="4" fillId="0" borderId="0" xfId="1" applyFont="1" applyAlignment="1">
      <alignment horizontal="center" vertical="top"/>
    </xf>
    <xf numFmtId="43" fontId="12" fillId="0" borderId="0" xfId="1" applyFont="1" applyFill="1" applyAlignment="1">
      <alignment horizontal="center" vertical="top"/>
    </xf>
    <xf numFmtId="43" fontId="0" fillId="0" borderId="0" xfId="1" applyFont="1" applyAlignment="1">
      <alignment vertical="top"/>
    </xf>
    <xf numFmtId="43" fontId="0" fillId="0" borderId="0" xfId="1" applyFont="1"/>
    <xf numFmtId="4" fontId="4" fillId="0" borderId="3" xfId="0" quotePrefix="1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/>
    </xf>
    <xf numFmtId="0" fontId="13" fillId="0" borderId="0" xfId="0" applyFont="1"/>
    <xf numFmtId="9" fontId="13" fillId="0" borderId="0" xfId="0" applyNumberFormat="1" applyFont="1"/>
    <xf numFmtId="43" fontId="13" fillId="0" borderId="0" xfId="1" applyFont="1"/>
    <xf numFmtId="43" fontId="13" fillId="0" borderId="0" xfId="0" applyNumberFormat="1" applyFont="1"/>
    <xf numFmtId="0" fontId="13" fillId="0" borderId="0" xfId="0" applyFont="1" applyAlignment="1">
      <alignment horizontal="right"/>
    </xf>
    <xf numFmtId="43" fontId="13" fillId="0" borderId="0" xfId="0" applyNumberFormat="1" applyFont="1" applyAlignment="1">
      <alignment horizontal="center"/>
    </xf>
    <xf numFmtId="43" fontId="13" fillId="0" borderId="0" xfId="1" applyFont="1" applyAlignment="1">
      <alignment horizontal="center"/>
    </xf>
    <xf numFmtId="187" fontId="4" fillId="0" borderId="4" xfId="0" quotePrefix="1" applyNumberFormat="1" applyFont="1" applyFill="1" applyBorder="1" applyAlignment="1">
      <alignment vertical="center"/>
    </xf>
    <xf numFmtId="4" fontId="4" fillId="0" borderId="4" xfId="0" quotePrefix="1" applyNumberFormat="1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vertical="center"/>
    </xf>
    <xf numFmtId="4" fontId="4" fillId="0" borderId="4" xfId="0" quotePrefix="1" applyNumberFormat="1" applyFont="1" applyFill="1" applyBorder="1" applyAlignment="1">
      <alignment vertical="top" wrapText="1"/>
    </xf>
    <xf numFmtId="4" fontId="4" fillId="0" borderId="3" xfId="0" quotePrefix="1" applyNumberFormat="1" applyFont="1" applyFill="1" applyBorder="1" applyAlignment="1">
      <alignment vertical="center"/>
    </xf>
    <xf numFmtId="9" fontId="3" fillId="0" borderId="0" xfId="2" applyFont="1" applyFill="1" applyBorder="1" applyAlignment="1"/>
    <xf numFmtId="0" fontId="4" fillId="0" borderId="0" xfId="0" applyFont="1" applyBorder="1" applyAlignment="1">
      <alignment horizontal="center" vertical="center"/>
    </xf>
    <xf numFmtId="9" fontId="4" fillId="0" borderId="7" xfId="2" applyFont="1" applyBorder="1" applyAlignment="1">
      <alignment vertical="center"/>
    </xf>
    <xf numFmtId="43" fontId="4" fillId="0" borderId="7" xfId="1" applyFont="1" applyFill="1" applyBorder="1" applyAlignment="1">
      <alignment horizontal="center" vertical="center"/>
    </xf>
    <xf numFmtId="43" fontId="4" fillId="0" borderId="0" xfId="1" applyFont="1" applyFill="1" applyAlignment="1">
      <alignment vertical="top"/>
    </xf>
    <xf numFmtId="0" fontId="3" fillId="0" borderId="0" xfId="0" applyFont="1" applyAlignment="1">
      <alignment horizontal="left"/>
    </xf>
    <xf numFmtId="43" fontId="4" fillId="0" borderId="2" xfId="1" applyFont="1" applyFill="1" applyBorder="1" applyAlignment="1">
      <alignment horizontal="center" vertical="top"/>
    </xf>
    <xf numFmtId="188" fontId="13" fillId="0" borderId="0" xfId="0" applyNumberFormat="1" applyFont="1"/>
    <xf numFmtId="0" fontId="3" fillId="5" borderId="3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จุลภาค" xfId="1" builtinId="3"/>
    <cellStyle name="ปกติ" xfId="0" builtinId="0"/>
    <cellStyle name="ปกติ 6" xfId="3" xr:uid="{00000000-0005-0000-0000-000003000000}"/>
    <cellStyle name="เปอร์เซ็นต์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656167</xdr:colOff>
      <xdr:row>0</xdr:row>
      <xdr:rowOff>0</xdr:rowOff>
    </xdr:from>
    <xdr:to>
      <xdr:col>5</xdr:col>
      <xdr:colOff>1722375</xdr:colOff>
      <xdr:row>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197167" y="0"/>
          <a:ext cx="1066208" cy="63288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2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(สำนักงานเขต)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0</xdr:row>
      <xdr:rowOff>19050</xdr:rowOff>
    </xdr:from>
    <xdr:to>
      <xdr:col>5</xdr:col>
      <xdr:colOff>1722373</xdr:colOff>
      <xdr:row>2</xdr:row>
      <xdr:rowOff>38100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11487150" y="19050"/>
          <a:ext cx="1065148" cy="628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2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(สำนักงานเขต)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600076</xdr:colOff>
      <xdr:row>0</xdr:row>
      <xdr:rowOff>19050</xdr:rowOff>
    </xdr:from>
    <xdr:to>
      <xdr:col>6</xdr:col>
      <xdr:colOff>4547</xdr:colOff>
      <xdr:row>2</xdr:row>
      <xdr:rowOff>38100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11458576" y="19050"/>
          <a:ext cx="1128496" cy="628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2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(สำนักงานเขต)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685801</xdr:colOff>
      <xdr:row>0</xdr:row>
      <xdr:rowOff>9525</xdr:rowOff>
    </xdr:from>
    <xdr:to>
      <xdr:col>5</xdr:col>
      <xdr:colOff>1720519</xdr:colOff>
      <xdr:row>2</xdr:row>
      <xdr:rowOff>28575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11487151" y="9525"/>
          <a:ext cx="1034718" cy="628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2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(สำนักงานเขต)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583407</xdr:colOff>
      <xdr:row>0</xdr:row>
      <xdr:rowOff>0</xdr:rowOff>
    </xdr:from>
    <xdr:to>
      <xdr:col>5</xdr:col>
      <xdr:colOff>1722375</xdr:colOff>
      <xdr:row>2</xdr:row>
      <xdr:rowOff>19050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1358563" y="0"/>
          <a:ext cx="1138968" cy="638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2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(สำนักงานเขต)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0</xdr:row>
      <xdr:rowOff>28575</xdr:rowOff>
    </xdr:from>
    <xdr:to>
      <xdr:col>5</xdr:col>
      <xdr:colOff>1722375</xdr:colOff>
      <xdr:row>2</xdr:row>
      <xdr:rowOff>47625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420475" y="28575"/>
          <a:ext cx="111277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2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(สำนักงานเขต)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628651</xdr:colOff>
      <xdr:row>0</xdr:row>
      <xdr:rowOff>9525</xdr:rowOff>
    </xdr:from>
    <xdr:to>
      <xdr:col>5</xdr:col>
      <xdr:colOff>1722377</xdr:colOff>
      <xdr:row>2</xdr:row>
      <xdr:rowOff>28575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1401426" y="9525"/>
          <a:ext cx="1093726" cy="628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2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(สำนักงานเขต)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0</xdr:row>
      <xdr:rowOff>19050</xdr:rowOff>
    </xdr:from>
    <xdr:to>
      <xdr:col>5</xdr:col>
      <xdr:colOff>1706550</xdr:colOff>
      <xdr:row>2</xdr:row>
      <xdr:rowOff>38100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1315700" y="19050"/>
          <a:ext cx="111600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2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(สำนักงานเขต)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0</xdr:row>
      <xdr:rowOff>19050</xdr:rowOff>
    </xdr:from>
    <xdr:to>
      <xdr:col>6</xdr:col>
      <xdr:colOff>731</xdr:colOff>
      <xdr:row>2</xdr:row>
      <xdr:rowOff>38100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11334750" y="19050"/>
          <a:ext cx="1096106" cy="628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2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(สำนักงานเขต)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0</xdr:row>
      <xdr:rowOff>19050</xdr:rowOff>
    </xdr:from>
    <xdr:to>
      <xdr:col>6</xdr:col>
      <xdr:colOff>3111</xdr:colOff>
      <xdr:row>2</xdr:row>
      <xdr:rowOff>38100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11477625" y="19050"/>
          <a:ext cx="1079436" cy="628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2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(สำนักงานเขต)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0</xdr:row>
      <xdr:rowOff>0</xdr:rowOff>
    </xdr:from>
    <xdr:to>
      <xdr:col>6</xdr:col>
      <xdr:colOff>1522</xdr:colOff>
      <xdr:row>2</xdr:row>
      <xdr:rowOff>19050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11468100" y="0"/>
          <a:ext cx="1049272" cy="628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2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(สำนักงานเขต)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0</xdr:row>
      <xdr:rowOff>19050</xdr:rowOff>
    </xdr:from>
    <xdr:to>
      <xdr:col>5</xdr:col>
      <xdr:colOff>1723431</xdr:colOff>
      <xdr:row>2</xdr:row>
      <xdr:rowOff>38100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11440583" y="19050"/>
          <a:ext cx="1120181" cy="63288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2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(สำนักงานเขต)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31"/>
  <sheetViews>
    <sheetView tabSelected="1" view="pageBreakPreview" zoomScale="90" zoomScaleSheetLayoutView="90" workbookViewId="0">
      <pane xSplit="2" ySplit="5" topLeftCell="C6" activePane="bottomRight" state="frozen"/>
      <selection activeCell="E40" sqref="E40"/>
      <selection pane="topRight" activeCell="E40" sqref="E40"/>
      <selection pane="bottomLeft" activeCell="E40" sqref="E40"/>
      <selection pane="bottomRight" activeCell="A17" sqref="A17"/>
    </sheetView>
  </sheetViews>
  <sheetFormatPr defaultRowHeight="14.25" x14ac:dyDescent="0.2"/>
  <cols>
    <col min="1" max="1" width="62.75" customWidth="1"/>
    <col min="2" max="2" width="8.625" customWidth="1"/>
    <col min="3" max="6" width="22.625" customWidth="1"/>
  </cols>
  <sheetData>
    <row r="1" spans="1:6" ht="24" x14ac:dyDescent="0.2">
      <c r="A1" s="146" t="s">
        <v>84</v>
      </c>
      <c r="B1" s="146"/>
      <c r="C1" s="146"/>
      <c r="D1" s="146"/>
      <c r="E1" s="146"/>
      <c r="F1" s="146"/>
    </row>
    <row r="2" spans="1:6" ht="24" x14ac:dyDescent="0.2">
      <c r="A2" s="10" t="s">
        <v>13</v>
      </c>
      <c r="B2" s="10"/>
      <c r="C2" s="10"/>
    </row>
    <row r="3" spans="1:6" ht="24" x14ac:dyDescent="0.2">
      <c r="A3" s="2"/>
      <c r="B3" s="2"/>
      <c r="C3" s="2"/>
    </row>
    <row r="4" spans="1:6" ht="24" x14ac:dyDescent="0.2">
      <c r="A4" s="2"/>
      <c r="B4" s="2"/>
      <c r="C4" s="113"/>
      <c r="D4" s="9"/>
      <c r="E4" s="9"/>
      <c r="F4" s="9" t="s">
        <v>12</v>
      </c>
    </row>
    <row r="5" spans="1:6" ht="24" x14ac:dyDescent="0.2">
      <c r="A5" s="7" t="s">
        <v>31</v>
      </c>
      <c r="B5" s="94" t="s">
        <v>77</v>
      </c>
      <c r="C5" s="7" t="s">
        <v>29</v>
      </c>
      <c r="D5" s="95" t="s">
        <v>85</v>
      </c>
      <c r="E5" s="95" t="s">
        <v>86</v>
      </c>
      <c r="F5" s="95" t="s">
        <v>87</v>
      </c>
    </row>
    <row r="6" spans="1:6" ht="24" x14ac:dyDescent="0.2">
      <c r="A6" s="93" t="s">
        <v>45</v>
      </c>
      <c r="B6" s="77"/>
      <c r="C6" s="88"/>
      <c r="D6" s="88"/>
      <c r="E6" s="88"/>
      <c r="F6" s="88"/>
    </row>
    <row r="7" spans="1:6" ht="24" x14ac:dyDescent="0.2">
      <c r="A7" s="16" t="s">
        <v>52</v>
      </c>
      <c r="B7" s="8" t="s">
        <v>2</v>
      </c>
      <c r="C7" s="43">
        <f>SUM(D7:F7)</f>
        <v>3472100</v>
      </c>
      <c r="D7" s="43">
        <f>D9</f>
        <v>3472100</v>
      </c>
      <c r="E7" s="43">
        <f t="shared" ref="E7:F7" si="0">E9</f>
        <v>0</v>
      </c>
      <c r="F7" s="43">
        <f t="shared" si="0"/>
        <v>0</v>
      </c>
    </row>
    <row r="8" spans="1:6" ht="24" x14ac:dyDescent="0.2">
      <c r="A8" s="17"/>
      <c r="B8" s="8" t="s">
        <v>1</v>
      </c>
      <c r="C8" s="43"/>
      <c r="D8" s="43"/>
      <c r="E8" s="43"/>
      <c r="F8" s="43"/>
    </row>
    <row r="9" spans="1:6" s="4" customFormat="1" ht="24" x14ac:dyDescent="0.2">
      <c r="A9" s="18" t="s">
        <v>53</v>
      </c>
      <c r="B9" s="7" t="s">
        <v>2</v>
      </c>
      <c r="C9" s="11">
        <f>SUM(D9:F9)</f>
        <v>3472100</v>
      </c>
      <c r="D9" s="11">
        <f>SUM(D12:D20)</f>
        <v>3472100</v>
      </c>
      <c r="E9" s="11">
        <f>SUM(E12:E20)</f>
        <v>0</v>
      </c>
      <c r="F9" s="11">
        <f>SUM(F12:F20)</f>
        <v>0</v>
      </c>
    </row>
    <row r="10" spans="1:6" s="4" customFormat="1" ht="24" x14ac:dyDescent="0.2">
      <c r="A10" s="19"/>
      <c r="B10" s="7" t="s">
        <v>1</v>
      </c>
      <c r="C10" s="11"/>
      <c r="D10" s="11"/>
      <c r="E10" s="11"/>
      <c r="F10" s="11"/>
    </row>
    <row r="11" spans="1:6" s="4" customFormat="1" ht="24" x14ac:dyDescent="0.2">
      <c r="A11" s="35" t="s">
        <v>33</v>
      </c>
      <c r="B11" s="71"/>
      <c r="C11" s="78"/>
      <c r="D11" s="78"/>
      <c r="E11" s="78"/>
      <c r="F11" s="78"/>
    </row>
    <row r="12" spans="1:6" s="5" customFormat="1" ht="24" x14ac:dyDescent="0.2">
      <c r="A12" s="36" t="s">
        <v>30</v>
      </c>
      <c r="B12" s="6" t="s">
        <v>2</v>
      </c>
      <c r="C12" s="12">
        <f t="shared" ref="C12:C20" si="1">SUM(D12:F12)</f>
        <v>77200</v>
      </c>
      <c r="D12" s="12">
        <v>77200</v>
      </c>
      <c r="E12" s="12">
        <v>0</v>
      </c>
      <c r="F12" s="12">
        <v>0</v>
      </c>
    </row>
    <row r="13" spans="1:6" ht="24" x14ac:dyDescent="0.2">
      <c r="A13" s="92"/>
      <c r="B13" s="24" t="s">
        <v>1</v>
      </c>
      <c r="C13" s="14"/>
      <c r="D13" s="14"/>
      <c r="E13" s="14"/>
      <c r="F13" s="14"/>
    </row>
    <row r="14" spans="1:6" s="5" customFormat="1" ht="24" x14ac:dyDescent="0.2">
      <c r="A14" s="36" t="s">
        <v>180</v>
      </c>
      <c r="B14" s="6" t="s">
        <v>2</v>
      </c>
      <c r="C14" s="12">
        <f t="shared" ref="C14" si="2">SUM(D14:F14)</f>
        <v>133200</v>
      </c>
      <c r="D14" s="12">
        <v>133200</v>
      </c>
      <c r="E14" s="12">
        <v>0</v>
      </c>
      <c r="F14" s="12">
        <v>0</v>
      </c>
    </row>
    <row r="15" spans="1:6" ht="24" x14ac:dyDescent="0.2">
      <c r="A15" s="92"/>
      <c r="B15" s="24" t="s">
        <v>1</v>
      </c>
      <c r="C15" s="14"/>
      <c r="D15" s="14"/>
      <c r="E15" s="14"/>
      <c r="F15" s="14"/>
    </row>
    <row r="16" spans="1:6" s="5" customFormat="1" ht="24" x14ac:dyDescent="0.2">
      <c r="A16" s="36" t="s">
        <v>10</v>
      </c>
      <c r="B16" s="6" t="s">
        <v>2</v>
      </c>
      <c r="C16" s="12">
        <f t="shared" si="1"/>
        <v>1372300</v>
      </c>
      <c r="D16" s="12">
        <v>1372300</v>
      </c>
      <c r="E16" s="12">
        <v>0</v>
      </c>
      <c r="F16" s="12">
        <v>0</v>
      </c>
    </row>
    <row r="17" spans="1:6" ht="24" x14ac:dyDescent="0.2">
      <c r="A17" s="92"/>
      <c r="B17" s="24" t="s">
        <v>1</v>
      </c>
      <c r="C17" s="14"/>
      <c r="D17" s="14"/>
      <c r="E17" s="14"/>
      <c r="F17" s="14"/>
    </row>
    <row r="18" spans="1:6" s="5" customFormat="1" ht="24" x14ac:dyDescent="0.2">
      <c r="A18" s="36" t="s">
        <v>8</v>
      </c>
      <c r="B18" s="6" t="s">
        <v>2</v>
      </c>
      <c r="C18" s="12">
        <f t="shared" si="1"/>
        <v>1800000</v>
      </c>
      <c r="D18" s="12">
        <v>1800000</v>
      </c>
      <c r="E18" s="12">
        <v>0</v>
      </c>
      <c r="F18" s="12">
        <v>0</v>
      </c>
    </row>
    <row r="19" spans="1:6" ht="24" x14ac:dyDescent="0.2">
      <c r="A19" s="92"/>
      <c r="B19" s="24" t="s">
        <v>1</v>
      </c>
      <c r="C19" s="14"/>
      <c r="D19" s="14"/>
      <c r="E19" s="14"/>
      <c r="F19" s="14"/>
    </row>
    <row r="20" spans="1:6" s="5" customFormat="1" ht="24" x14ac:dyDescent="0.2">
      <c r="A20" s="36" t="s">
        <v>16</v>
      </c>
      <c r="B20" s="6" t="s">
        <v>2</v>
      </c>
      <c r="C20" s="12">
        <f t="shared" si="1"/>
        <v>89400</v>
      </c>
      <c r="D20" s="12">
        <v>89400</v>
      </c>
      <c r="E20" s="12">
        <v>0</v>
      </c>
      <c r="F20" s="12">
        <v>0</v>
      </c>
    </row>
    <row r="21" spans="1:6" ht="24" x14ac:dyDescent="0.2">
      <c r="A21" s="92"/>
      <c r="B21" s="24" t="s">
        <v>1</v>
      </c>
      <c r="C21" s="14"/>
      <c r="D21" s="14"/>
      <c r="E21" s="14"/>
      <c r="F21" s="14"/>
    </row>
    <row r="22" spans="1:6" s="4" customFormat="1" ht="24" x14ac:dyDescent="0.2">
      <c r="A22" s="142" t="s">
        <v>51</v>
      </c>
      <c r="B22" s="81" t="s">
        <v>2</v>
      </c>
      <c r="C22" s="82">
        <f>SUM(D22:F22)</f>
        <v>3472100</v>
      </c>
      <c r="D22" s="82">
        <f>D7</f>
        <v>3472100</v>
      </c>
      <c r="E22" s="82">
        <f>E7</f>
        <v>0</v>
      </c>
      <c r="F22" s="82">
        <f>F7</f>
        <v>0</v>
      </c>
    </row>
    <row r="23" spans="1:6" s="4" customFormat="1" ht="24" x14ac:dyDescent="0.2">
      <c r="A23" s="143"/>
      <c r="B23" s="81" t="s">
        <v>1</v>
      </c>
      <c r="C23" s="82"/>
      <c r="D23" s="82"/>
      <c r="E23" s="82"/>
      <c r="F23" s="82"/>
    </row>
    <row r="24" spans="1:6" s="4" customFormat="1" ht="24" x14ac:dyDescent="0.2">
      <c r="A24" s="144" t="s">
        <v>29</v>
      </c>
      <c r="B24" s="3" t="s">
        <v>2</v>
      </c>
      <c r="C24" s="44">
        <f>SUM(D24:F24)</f>
        <v>3472100</v>
      </c>
      <c r="D24" s="44">
        <f>D22</f>
        <v>3472100</v>
      </c>
      <c r="E24" s="44">
        <f t="shared" ref="E24:F24" si="3">E22</f>
        <v>0</v>
      </c>
      <c r="F24" s="44">
        <f t="shared" si="3"/>
        <v>0</v>
      </c>
    </row>
    <row r="25" spans="1:6" s="4" customFormat="1" ht="24" x14ac:dyDescent="0.2">
      <c r="A25" s="145"/>
      <c r="B25" s="3" t="s">
        <v>1</v>
      </c>
      <c r="C25" s="44"/>
      <c r="D25" s="44"/>
      <c r="E25" s="44"/>
      <c r="F25" s="44"/>
    </row>
    <row r="26" spans="1:6" ht="9.6" customHeight="1" x14ac:dyDescent="0.2">
      <c r="A26" s="1"/>
      <c r="B26" s="1"/>
      <c r="C26" s="1"/>
    </row>
    <row r="27" spans="1:6" ht="28.5" customHeight="1" x14ac:dyDescent="0.2">
      <c r="A27" s="2" t="s">
        <v>0</v>
      </c>
      <c r="B27" s="1"/>
      <c r="C27" s="1"/>
    </row>
    <row r="29" spans="1:6" ht="24" x14ac:dyDescent="0.55000000000000004">
      <c r="F29" s="76"/>
    </row>
    <row r="30" spans="1:6" x14ac:dyDescent="0.2">
      <c r="F30" s="69"/>
    </row>
    <row r="31" spans="1:6" x14ac:dyDescent="0.2">
      <c r="F31" s="69"/>
    </row>
  </sheetData>
  <mergeCells count="3">
    <mergeCell ref="A22:A23"/>
    <mergeCell ref="A24:A25"/>
    <mergeCell ref="A1:F1"/>
  </mergeCells>
  <printOptions horizontalCentered="1"/>
  <pageMargins left="0.15748031496062992" right="0.15748031496062992" top="0.39370078740157483" bottom="0.19685039370078741" header="0.19685039370078741" footer="0.19685039370078741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H96"/>
  <sheetViews>
    <sheetView view="pageBreakPreview" topLeftCell="A82" zoomScaleSheetLayoutView="100" workbookViewId="0">
      <selection activeCell="D65" sqref="D65:F65"/>
    </sheetView>
  </sheetViews>
  <sheetFormatPr defaultRowHeight="14.25" x14ac:dyDescent="0.2"/>
  <cols>
    <col min="1" max="1" width="65.875" customWidth="1"/>
    <col min="2" max="2" width="8.375" customWidth="1"/>
    <col min="3" max="6" width="22.625" customWidth="1"/>
    <col min="7" max="7" width="15.25" bestFit="1" customWidth="1"/>
    <col min="8" max="8" width="14.25" customWidth="1"/>
  </cols>
  <sheetData>
    <row r="1" spans="1:8" ht="24" x14ac:dyDescent="0.2">
      <c r="A1" s="146" t="s">
        <v>84</v>
      </c>
      <c r="B1" s="146"/>
      <c r="C1" s="146"/>
      <c r="D1" s="146"/>
      <c r="E1" s="146"/>
      <c r="F1" s="146"/>
    </row>
    <row r="2" spans="1:8" ht="24" x14ac:dyDescent="0.2">
      <c r="A2" s="10" t="s">
        <v>13</v>
      </c>
      <c r="B2" s="10"/>
      <c r="C2" s="10"/>
    </row>
    <row r="3" spans="1:8" ht="24" x14ac:dyDescent="0.2">
      <c r="A3" s="2" t="s">
        <v>40</v>
      </c>
      <c r="B3" s="2"/>
      <c r="C3" s="2"/>
    </row>
    <row r="4" spans="1:8" ht="22.5" customHeight="1" x14ac:dyDescent="0.2">
      <c r="A4" s="2"/>
      <c r="B4" s="2"/>
      <c r="C4" s="113"/>
      <c r="D4" s="9"/>
      <c r="E4" s="9"/>
      <c r="F4" s="9" t="s">
        <v>12</v>
      </c>
    </row>
    <row r="5" spans="1:8" ht="24" customHeight="1" x14ac:dyDescent="0.2">
      <c r="A5" s="7" t="s">
        <v>31</v>
      </c>
      <c r="B5" s="94" t="s">
        <v>77</v>
      </c>
      <c r="C5" s="7" t="s">
        <v>29</v>
      </c>
      <c r="D5" s="95" t="s">
        <v>85</v>
      </c>
      <c r="E5" s="95" t="s">
        <v>86</v>
      </c>
      <c r="F5" s="95" t="s">
        <v>87</v>
      </c>
    </row>
    <row r="6" spans="1:8" ht="24" x14ac:dyDescent="0.2">
      <c r="A6" s="68" t="s">
        <v>45</v>
      </c>
      <c r="B6" s="79"/>
      <c r="C6" s="3"/>
      <c r="D6" s="3"/>
      <c r="E6" s="3"/>
      <c r="F6" s="3"/>
      <c r="G6" s="117" t="s">
        <v>79</v>
      </c>
      <c r="H6" s="117" t="s">
        <v>80</v>
      </c>
    </row>
    <row r="7" spans="1:8" ht="24" x14ac:dyDescent="0.2">
      <c r="A7" s="49" t="s">
        <v>67</v>
      </c>
      <c r="B7" s="8" t="s">
        <v>2</v>
      </c>
      <c r="C7" s="43">
        <f>SUM(D7:F7)</f>
        <v>1138200</v>
      </c>
      <c r="D7" s="43">
        <f>D9</f>
        <v>354400</v>
      </c>
      <c r="E7" s="43">
        <f>E9</f>
        <v>488800</v>
      </c>
      <c r="F7" s="43">
        <f>F9</f>
        <v>295000</v>
      </c>
      <c r="G7" s="43">
        <f>G9</f>
        <v>1138200</v>
      </c>
      <c r="H7" s="115">
        <f>C7-G7</f>
        <v>0</v>
      </c>
    </row>
    <row r="8" spans="1:8" ht="24" x14ac:dyDescent="0.2">
      <c r="A8" s="50"/>
      <c r="B8" s="8" t="s">
        <v>1</v>
      </c>
      <c r="C8" s="43"/>
      <c r="D8" s="43"/>
      <c r="E8" s="43"/>
      <c r="F8" s="43"/>
    </row>
    <row r="9" spans="1:8" s="4" customFormat="1" ht="24" x14ac:dyDescent="0.2">
      <c r="A9" s="18" t="s">
        <v>46</v>
      </c>
      <c r="B9" s="7" t="s">
        <v>2</v>
      </c>
      <c r="C9" s="11">
        <f t="shared" ref="C9" si="0">SUM(D9:F9)</f>
        <v>1138200</v>
      </c>
      <c r="D9" s="11">
        <f>SUM(D12:D25)</f>
        <v>354400</v>
      </c>
      <c r="E9" s="11">
        <f t="shared" ref="E9:G9" si="1">SUM(E12:E25)</f>
        <v>488800</v>
      </c>
      <c r="F9" s="11">
        <f t="shared" si="1"/>
        <v>295000</v>
      </c>
      <c r="G9" s="11">
        <f t="shared" si="1"/>
        <v>1138200</v>
      </c>
      <c r="H9" s="115">
        <f>C9-G9</f>
        <v>0</v>
      </c>
    </row>
    <row r="10" spans="1:8" s="4" customFormat="1" ht="24" x14ac:dyDescent="0.2">
      <c r="A10" s="19"/>
      <c r="B10" s="7" t="s">
        <v>1</v>
      </c>
      <c r="C10" s="11"/>
      <c r="D10" s="11"/>
      <c r="E10" s="11"/>
      <c r="F10" s="11"/>
    </row>
    <row r="11" spans="1:8" s="4" customFormat="1" ht="24" x14ac:dyDescent="0.2">
      <c r="A11" s="35" t="s">
        <v>33</v>
      </c>
      <c r="B11" s="7"/>
      <c r="C11" s="11"/>
      <c r="D11" s="11"/>
      <c r="E11" s="11"/>
      <c r="F11" s="11"/>
    </row>
    <row r="12" spans="1:8" s="5" customFormat="1" ht="24" x14ac:dyDescent="0.2">
      <c r="A12" s="31" t="s">
        <v>14</v>
      </c>
      <c r="B12" s="6"/>
      <c r="C12" s="12"/>
      <c r="D12" s="12"/>
      <c r="E12" s="12"/>
      <c r="F12" s="12"/>
      <c r="G12" s="118"/>
    </row>
    <row r="13" spans="1:8" s="5" customFormat="1" ht="24" x14ac:dyDescent="0.2">
      <c r="A13" s="130" t="s">
        <v>91</v>
      </c>
      <c r="B13" s="6" t="s">
        <v>2</v>
      </c>
      <c r="C13" s="12">
        <f>SUM(D13:F13)</f>
        <v>895000</v>
      </c>
      <c r="D13" s="83">
        <v>300000</v>
      </c>
      <c r="E13" s="83">
        <v>300000</v>
      </c>
      <c r="F13" s="83">
        <v>295000</v>
      </c>
      <c r="G13" s="115">
        <v>895000</v>
      </c>
      <c r="H13" s="115">
        <f>C13-G13</f>
        <v>0</v>
      </c>
    </row>
    <row r="14" spans="1:8" ht="24" x14ac:dyDescent="0.2">
      <c r="A14" s="26"/>
      <c r="B14" s="24" t="s">
        <v>1</v>
      </c>
      <c r="C14" s="14"/>
      <c r="D14" s="70"/>
      <c r="E14" s="70"/>
      <c r="F14" s="70"/>
      <c r="G14" s="119"/>
    </row>
    <row r="15" spans="1:8" s="5" customFormat="1" ht="24" x14ac:dyDescent="0.2">
      <c r="A15" s="31" t="s">
        <v>15</v>
      </c>
      <c r="B15" s="6"/>
      <c r="C15" s="12"/>
      <c r="D15" s="83"/>
      <c r="E15" s="83"/>
      <c r="F15" s="83"/>
      <c r="G15" s="118"/>
    </row>
    <row r="16" spans="1:8" s="5" customFormat="1" ht="24" x14ac:dyDescent="0.2">
      <c r="A16" s="131" t="s">
        <v>24</v>
      </c>
      <c r="B16" s="6" t="s">
        <v>2</v>
      </c>
      <c r="C16" s="12">
        <f t="shared" ref="C16:C18" si="2">SUM(D16:F16)</f>
        <v>41800</v>
      </c>
      <c r="D16" s="83">
        <v>0</v>
      </c>
      <c r="E16" s="83">
        <v>41800</v>
      </c>
      <c r="F16" s="83">
        <v>0</v>
      </c>
      <c r="G16" s="115">
        <v>41800</v>
      </c>
      <c r="H16" s="115">
        <f>C16-G16</f>
        <v>0</v>
      </c>
    </row>
    <row r="17" spans="1:8" ht="24" x14ac:dyDescent="0.2">
      <c r="A17" s="26"/>
      <c r="B17" s="24" t="s">
        <v>1</v>
      </c>
      <c r="C17" s="14"/>
      <c r="D17" s="70"/>
      <c r="E17" s="70"/>
      <c r="F17" s="70"/>
      <c r="G17" s="119"/>
    </row>
    <row r="18" spans="1:8" s="5" customFormat="1" ht="24" x14ac:dyDescent="0.2">
      <c r="A18" s="131" t="s">
        <v>26</v>
      </c>
      <c r="B18" s="6" t="s">
        <v>2</v>
      </c>
      <c r="C18" s="12">
        <f t="shared" si="2"/>
        <v>32000</v>
      </c>
      <c r="D18" s="83">
        <v>0</v>
      </c>
      <c r="E18" s="83">
        <v>32000</v>
      </c>
      <c r="F18" s="83">
        <v>0</v>
      </c>
      <c r="G18" s="115">
        <v>32000</v>
      </c>
      <c r="H18" s="115">
        <f>C18-G18</f>
        <v>0</v>
      </c>
    </row>
    <row r="19" spans="1:8" ht="24" x14ac:dyDescent="0.2">
      <c r="A19" s="26"/>
      <c r="B19" s="24" t="s">
        <v>1</v>
      </c>
      <c r="C19" s="14"/>
      <c r="D19" s="70"/>
      <c r="E19" s="70"/>
      <c r="F19" s="70"/>
      <c r="G19" s="119"/>
    </row>
    <row r="20" spans="1:8" s="5" customFormat="1" ht="24" x14ac:dyDescent="0.2">
      <c r="A20" s="32" t="s">
        <v>34</v>
      </c>
      <c r="B20" s="6"/>
      <c r="C20" s="12"/>
      <c r="D20" s="83"/>
      <c r="E20" s="83"/>
      <c r="F20" s="83"/>
      <c r="G20" s="118"/>
    </row>
    <row r="21" spans="1:8" s="5" customFormat="1" ht="24" x14ac:dyDescent="0.2">
      <c r="A21" s="132" t="s">
        <v>92</v>
      </c>
      <c r="B21" s="6" t="s">
        <v>2</v>
      </c>
      <c r="C21" s="12">
        <f t="shared" ref="C21:C29" si="3">SUM(D21:F21)</f>
        <v>115000</v>
      </c>
      <c r="D21" s="83">
        <v>50000</v>
      </c>
      <c r="E21" s="83">
        <v>65000</v>
      </c>
      <c r="F21" s="83">
        <v>0</v>
      </c>
      <c r="G21" s="115">
        <v>115000</v>
      </c>
      <c r="H21" s="115">
        <f>C21-G21</f>
        <v>0</v>
      </c>
    </row>
    <row r="22" spans="1:8" ht="24" x14ac:dyDescent="0.2">
      <c r="A22" s="26"/>
      <c r="B22" s="24" t="s">
        <v>1</v>
      </c>
      <c r="C22" s="14"/>
      <c r="D22" s="70"/>
      <c r="E22" s="70"/>
      <c r="F22" s="70"/>
      <c r="G22" s="119"/>
    </row>
    <row r="23" spans="1:8" s="5" customFormat="1" ht="24" x14ac:dyDescent="0.2">
      <c r="A23" s="132" t="s">
        <v>93</v>
      </c>
      <c r="B23" s="6" t="s">
        <v>2</v>
      </c>
      <c r="C23" s="12">
        <f>SUM(D23:F23)</f>
        <v>50000</v>
      </c>
      <c r="D23" s="83">
        <v>0</v>
      </c>
      <c r="E23" s="83">
        <v>50000</v>
      </c>
      <c r="F23" s="83">
        <v>0</v>
      </c>
      <c r="G23" s="115">
        <v>50000</v>
      </c>
      <c r="H23" s="115">
        <f>C23-G23</f>
        <v>0</v>
      </c>
    </row>
    <row r="24" spans="1:8" ht="24" x14ac:dyDescent="0.2">
      <c r="A24" s="26"/>
      <c r="B24" s="24" t="s">
        <v>1</v>
      </c>
      <c r="C24" s="14"/>
      <c r="D24" s="14"/>
      <c r="E24" s="14"/>
      <c r="F24" s="14"/>
      <c r="G24" s="119"/>
    </row>
    <row r="25" spans="1:8" s="5" customFormat="1" ht="24" x14ac:dyDescent="0.2">
      <c r="A25" s="133" t="s">
        <v>95</v>
      </c>
      <c r="B25" s="6" t="s">
        <v>2</v>
      </c>
      <c r="C25" s="12">
        <f t="shared" si="3"/>
        <v>4400</v>
      </c>
      <c r="D25" s="12">
        <v>4400</v>
      </c>
      <c r="E25" s="12">
        <v>0</v>
      </c>
      <c r="F25" s="12">
        <v>0</v>
      </c>
      <c r="G25" s="115">
        <v>4400</v>
      </c>
      <c r="H25" s="115">
        <f>C25-G25</f>
        <v>0</v>
      </c>
    </row>
    <row r="26" spans="1:8" ht="24" x14ac:dyDescent="0.2">
      <c r="A26" s="26"/>
      <c r="B26" s="24" t="s">
        <v>1</v>
      </c>
      <c r="C26" s="14"/>
      <c r="D26" s="14"/>
      <c r="E26" s="14"/>
      <c r="F26" s="14"/>
      <c r="G26" s="119"/>
    </row>
    <row r="27" spans="1:8" ht="9.6" customHeight="1" x14ac:dyDescent="0.2">
      <c r="A27" s="1"/>
      <c r="B27" s="1"/>
      <c r="C27" s="1"/>
    </row>
    <row r="28" spans="1:8" ht="33" customHeight="1" x14ac:dyDescent="0.2">
      <c r="A28" s="2" t="s">
        <v>0</v>
      </c>
      <c r="B28" s="1"/>
      <c r="C28" s="1"/>
    </row>
    <row r="29" spans="1:8" ht="24" x14ac:dyDescent="0.2">
      <c r="A29" s="49" t="s">
        <v>68</v>
      </c>
      <c r="B29" s="8" t="s">
        <v>2</v>
      </c>
      <c r="C29" s="43">
        <f t="shared" si="3"/>
        <v>26253700</v>
      </c>
      <c r="D29" s="43">
        <f>D31+D65</f>
        <v>8673000</v>
      </c>
      <c r="E29" s="43">
        <f>E31+E65</f>
        <v>9253100</v>
      </c>
      <c r="F29" s="43">
        <f>F31+F65</f>
        <v>8327600</v>
      </c>
      <c r="G29" s="43">
        <f>G31+G65</f>
        <v>26253700</v>
      </c>
      <c r="H29" s="115">
        <f>C29-G29</f>
        <v>0</v>
      </c>
    </row>
    <row r="30" spans="1:8" ht="24" x14ac:dyDescent="0.2">
      <c r="A30" s="50"/>
      <c r="B30" s="8" t="s">
        <v>1</v>
      </c>
      <c r="C30" s="43"/>
      <c r="D30" s="43"/>
      <c r="E30" s="43"/>
      <c r="F30" s="43"/>
    </row>
    <row r="31" spans="1:8" s="4" customFormat="1" ht="24" x14ac:dyDescent="0.2">
      <c r="A31" s="18" t="s">
        <v>48</v>
      </c>
      <c r="B31" s="7" t="s">
        <v>2</v>
      </c>
      <c r="C31" s="11">
        <f t="shared" ref="C31" si="4">SUM(D31:F31)</f>
        <v>16602400</v>
      </c>
      <c r="D31" s="11">
        <f>SUM(D34:D63)</f>
        <v>5245300</v>
      </c>
      <c r="E31" s="11">
        <f>SUM(E34:E63)</f>
        <v>5986800</v>
      </c>
      <c r="F31" s="11">
        <f>SUM(F34:F63)</f>
        <v>5370300</v>
      </c>
      <c r="G31" s="11">
        <f>SUM(G34:G63)</f>
        <v>16602400</v>
      </c>
      <c r="H31" s="115">
        <f>C31-G31</f>
        <v>0</v>
      </c>
    </row>
    <row r="32" spans="1:8" s="4" customFormat="1" ht="24" x14ac:dyDescent="0.2">
      <c r="A32" s="19"/>
      <c r="B32" s="7" t="s">
        <v>1</v>
      </c>
      <c r="C32" s="11"/>
      <c r="D32" s="11"/>
      <c r="E32" s="11"/>
      <c r="F32" s="11"/>
    </row>
    <row r="33" spans="1:8" s="4" customFormat="1" ht="24" x14ac:dyDescent="0.2">
      <c r="A33" s="35" t="s">
        <v>33</v>
      </c>
      <c r="B33" s="7"/>
      <c r="C33" s="11"/>
      <c r="D33" s="11"/>
      <c r="E33" s="11"/>
      <c r="F33" s="11"/>
    </row>
    <row r="34" spans="1:8" s="5" customFormat="1" ht="24" x14ac:dyDescent="0.2">
      <c r="A34" s="80" t="s">
        <v>14</v>
      </c>
      <c r="B34" s="6"/>
      <c r="C34" s="12"/>
      <c r="D34" s="12"/>
      <c r="E34" s="12"/>
      <c r="F34" s="12"/>
    </row>
    <row r="35" spans="1:8" s="5" customFormat="1" ht="24" x14ac:dyDescent="0.2">
      <c r="A35" s="51" t="s">
        <v>115</v>
      </c>
      <c r="B35" s="6" t="s">
        <v>2</v>
      </c>
      <c r="C35" s="12">
        <f t="shared" ref="C35" si="5">SUM(D35:F35)</f>
        <v>528400</v>
      </c>
      <c r="D35" s="83">
        <v>176400</v>
      </c>
      <c r="E35" s="83">
        <v>176000</v>
      </c>
      <c r="F35" s="83">
        <v>176000</v>
      </c>
      <c r="G35" s="115">
        <v>528400</v>
      </c>
      <c r="H35" s="115">
        <f>C35-G35</f>
        <v>0</v>
      </c>
    </row>
    <row r="36" spans="1:8" ht="24" x14ac:dyDescent="0.2">
      <c r="A36" s="92"/>
      <c r="B36" s="24" t="s">
        <v>1</v>
      </c>
      <c r="C36" s="14"/>
      <c r="D36" s="70"/>
      <c r="E36" s="70"/>
      <c r="F36" s="70"/>
    </row>
    <row r="37" spans="1:8" s="5" customFormat="1" ht="24" x14ac:dyDescent="0.2">
      <c r="A37" s="51" t="s">
        <v>116</v>
      </c>
      <c r="B37" s="6" t="s">
        <v>2</v>
      </c>
      <c r="C37" s="12">
        <f t="shared" ref="C37" si="6">SUM(D37:F37)</f>
        <v>599000</v>
      </c>
      <c r="D37" s="83">
        <v>200000</v>
      </c>
      <c r="E37" s="83">
        <v>200000</v>
      </c>
      <c r="F37" s="83">
        <v>199000</v>
      </c>
      <c r="G37" s="115">
        <v>599000</v>
      </c>
      <c r="H37" s="115">
        <f>C37-G37</f>
        <v>0</v>
      </c>
    </row>
    <row r="38" spans="1:8" ht="24" x14ac:dyDescent="0.2">
      <c r="A38" s="92"/>
      <c r="B38" s="24" t="s">
        <v>1</v>
      </c>
      <c r="C38" s="14"/>
      <c r="D38" s="70"/>
      <c r="E38" s="70"/>
      <c r="F38" s="70"/>
    </row>
    <row r="39" spans="1:8" s="5" customFormat="1" ht="24" x14ac:dyDescent="0.2">
      <c r="A39" s="51" t="s">
        <v>117</v>
      </c>
      <c r="B39" s="6" t="s">
        <v>2</v>
      </c>
      <c r="C39" s="12">
        <f t="shared" ref="C39:C47" si="7">SUM(D39:F39)</f>
        <v>3684300</v>
      </c>
      <c r="D39" s="83">
        <v>1220300</v>
      </c>
      <c r="E39" s="83">
        <v>1230000</v>
      </c>
      <c r="F39" s="83">
        <v>1234000</v>
      </c>
      <c r="G39" s="115">
        <v>3684300</v>
      </c>
      <c r="H39" s="115">
        <f>C39-G39</f>
        <v>0</v>
      </c>
    </row>
    <row r="40" spans="1:8" ht="24" x14ac:dyDescent="0.2">
      <c r="A40" s="92"/>
      <c r="B40" s="24" t="s">
        <v>1</v>
      </c>
      <c r="C40" s="14"/>
      <c r="D40" s="70"/>
      <c r="E40" s="70"/>
      <c r="F40" s="70"/>
    </row>
    <row r="41" spans="1:8" s="5" customFormat="1" ht="24" x14ac:dyDescent="0.2">
      <c r="A41" s="52" t="s">
        <v>118</v>
      </c>
      <c r="B41" s="6" t="s">
        <v>2</v>
      </c>
      <c r="C41" s="12">
        <f t="shared" ref="C41" si="8">SUM(D41:F41)</f>
        <v>1201600</v>
      </c>
      <c r="D41" s="83">
        <v>400600</v>
      </c>
      <c r="E41" s="83">
        <v>400000</v>
      </c>
      <c r="F41" s="83">
        <v>401000</v>
      </c>
      <c r="G41" s="115">
        <v>1201600</v>
      </c>
      <c r="H41" s="115">
        <f>C41-G41</f>
        <v>0</v>
      </c>
    </row>
    <row r="42" spans="1:8" ht="24" x14ac:dyDescent="0.2">
      <c r="A42" s="92"/>
      <c r="B42" s="24" t="s">
        <v>1</v>
      </c>
      <c r="C42" s="14"/>
      <c r="D42" s="70"/>
      <c r="E42" s="70"/>
      <c r="F42" s="70"/>
    </row>
    <row r="43" spans="1:8" s="5" customFormat="1" ht="24" x14ac:dyDescent="0.2">
      <c r="A43" s="52" t="s">
        <v>119</v>
      </c>
      <c r="B43" s="6" t="s">
        <v>2</v>
      </c>
      <c r="C43" s="12">
        <f t="shared" ref="C43" si="9">SUM(D43:F43)</f>
        <v>1460000</v>
      </c>
      <c r="D43" s="83">
        <v>300000</v>
      </c>
      <c r="E43" s="83">
        <v>600000</v>
      </c>
      <c r="F43" s="83">
        <v>560000</v>
      </c>
      <c r="G43" s="115">
        <v>1460000</v>
      </c>
      <c r="H43" s="115">
        <f>C43-G43</f>
        <v>0</v>
      </c>
    </row>
    <row r="44" spans="1:8" ht="24" x14ac:dyDescent="0.2">
      <c r="A44" s="92"/>
      <c r="B44" s="24" t="s">
        <v>1</v>
      </c>
      <c r="C44" s="14"/>
      <c r="D44" s="70"/>
      <c r="E44" s="70"/>
      <c r="F44" s="70"/>
    </row>
    <row r="45" spans="1:8" s="5" customFormat="1" ht="24" x14ac:dyDescent="0.2">
      <c r="A45" s="52" t="s">
        <v>120</v>
      </c>
      <c r="B45" s="6" t="s">
        <v>2</v>
      </c>
      <c r="C45" s="12">
        <f t="shared" ref="C45" si="10">SUM(D45:F45)</f>
        <v>1848000</v>
      </c>
      <c r="D45" s="83">
        <v>608000</v>
      </c>
      <c r="E45" s="83">
        <v>630000</v>
      </c>
      <c r="F45" s="83">
        <v>610000</v>
      </c>
      <c r="G45" s="115">
        <v>1848000</v>
      </c>
      <c r="H45" s="115">
        <f>C45-G45</f>
        <v>0</v>
      </c>
    </row>
    <row r="46" spans="1:8" ht="24" x14ac:dyDescent="0.2">
      <c r="A46" s="92"/>
      <c r="B46" s="24" t="s">
        <v>1</v>
      </c>
      <c r="C46" s="14"/>
      <c r="D46" s="70"/>
      <c r="E46" s="70"/>
      <c r="F46" s="70"/>
    </row>
    <row r="47" spans="1:8" s="5" customFormat="1" ht="24" x14ac:dyDescent="0.2">
      <c r="A47" s="52" t="s">
        <v>121</v>
      </c>
      <c r="B47" s="6" t="s">
        <v>2</v>
      </c>
      <c r="C47" s="12">
        <f t="shared" si="7"/>
        <v>3888000</v>
      </c>
      <c r="D47" s="83">
        <v>1168000</v>
      </c>
      <c r="E47" s="83">
        <v>1360000</v>
      </c>
      <c r="F47" s="83">
        <v>1360000</v>
      </c>
      <c r="G47" s="115">
        <v>3888000</v>
      </c>
      <c r="H47" s="115">
        <f>C47-G47</f>
        <v>0</v>
      </c>
    </row>
    <row r="48" spans="1:8" ht="24" x14ac:dyDescent="0.2">
      <c r="A48" s="92"/>
      <c r="B48" s="24" t="s">
        <v>1</v>
      </c>
      <c r="C48" s="14"/>
      <c r="D48" s="70"/>
      <c r="E48" s="70"/>
      <c r="F48" s="70"/>
    </row>
    <row r="49" spans="1:8" s="5" customFormat="1" ht="24" x14ac:dyDescent="0.2">
      <c r="A49" s="31" t="s">
        <v>15</v>
      </c>
      <c r="B49" s="6"/>
      <c r="C49" s="12"/>
      <c r="D49" s="83"/>
      <c r="E49" s="83"/>
      <c r="F49" s="83"/>
    </row>
    <row r="50" spans="1:8" s="5" customFormat="1" ht="24" x14ac:dyDescent="0.2">
      <c r="A50" s="53" t="s">
        <v>25</v>
      </c>
      <c r="B50" s="6" t="s">
        <v>2</v>
      </c>
      <c r="C50" s="12">
        <f t="shared" ref="C50:C52" si="11">SUM(D50:F50)</f>
        <v>22100</v>
      </c>
      <c r="D50" s="83">
        <v>5000</v>
      </c>
      <c r="E50" s="83">
        <v>5000</v>
      </c>
      <c r="F50" s="83">
        <v>12100</v>
      </c>
      <c r="G50" s="115">
        <v>22100</v>
      </c>
      <c r="H50" s="115">
        <f>C50-G50</f>
        <v>0</v>
      </c>
    </row>
    <row r="51" spans="1:8" ht="24" x14ac:dyDescent="0.2">
      <c r="A51" s="92"/>
      <c r="B51" s="24" t="s">
        <v>1</v>
      </c>
      <c r="C51" s="14"/>
      <c r="D51" s="70"/>
      <c r="E51" s="70"/>
      <c r="F51" s="70"/>
    </row>
    <row r="52" spans="1:8" s="5" customFormat="1" ht="24" x14ac:dyDescent="0.2">
      <c r="A52" s="54" t="s">
        <v>69</v>
      </c>
      <c r="B52" s="6" t="s">
        <v>2</v>
      </c>
      <c r="C52" s="12">
        <f t="shared" si="11"/>
        <v>432000</v>
      </c>
      <c r="D52" s="83">
        <v>432000</v>
      </c>
      <c r="E52" s="83">
        <v>0</v>
      </c>
      <c r="F52" s="83">
        <v>0</v>
      </c>
      <c r="G52" s="115">
        <v>432000</v>
      </c>
      <c r="H52" s="115">
        <f>C52-G52</f>
        <v>0</v>
      </c>
    </row>
    <row r="53" spans="1:8" ht="24" x14ac:dyDescent="0.2">
      <c r="A53" s="92"/>
      <c r="B53" s="24" t="s">
        <v>1</v>
      </c>
      <c r="C53" s="14"/>
      <c r="D53" s="70"/>
      <c r="E53" s="70"/>
      <c r="F53" s="70"/>
    </row>
    <row r="54" spans="1:8" s="5" customFormat="1" ht="24" x14ac:dyDescent="0.2">
      <c r="A54" s="32" t="s">
        <v>34</v>
      </c>
      <c r="B54" s="6"/>
      <c r="C54" s="12"/>
      <c r="D54" s="83"/>
      <c r="E54" s="83"/>
      <c r="F54" s="83"/>
    </row>
    <row r="55" spans="1:8" s="5" customFormat="1" ht="24" x14ac:dyDescent="0.2">
      <c r="A55" s="51" t="s">
        <v>102</v>
      </c>
      <c r="B55" s="6" t="s">
        <v>2</v>
      </c>
      <c r="C55" s="12">
        <f t="shared" ref="C55:C65" si="12">SUM(D55:F55)</f>
        <v>144000</v>
      </c>
      <c r="D55" s="83">
        <v>0</v>
      </c>
      <c r="E55" s="83">
        <v>144000</v>
      </c>
      <c r="F55" s="83">
        <v>0</v>
      </c>
      <c r="G55" s="115">
        <v>144000</v>
      </c>
      <c r="H55" s="115">
        <f>C55-G55</f>
        <v>0</v>
      </c>
    </row>
    <row r="56" spans="1:8" ht="24" x14ac:dyDescent="0.2">
      <c r="A56" s="92"/>
      <c r="B56" s="24" t="s">
        <v>1</v>
      </c>
      <c r="C56" s="14"/>
      <c r="D56" s="70"/>
      <c r="E56" s="70"/>
      <c r="F56" s="70"/>
    </row>
    <row r="57" spans="1:8" s="5" customFormat="1" ht="24" x14ac:dyDescent="0.2">
      <c r="A57" s="51" t="s">
        <v>122</v>
      </c>
      <c r="B57" s="6" t="s">
        <v>2</v>
      </c>
      <c r="C57" s="12">
        <f t="shared" si="12"/>
        <v>168000</v>
      </c>
      <c r="D57" s="83">
        <v>0</v>
      </c>
      <c r="E57" s="83">
        <v>84000</v>
      </c>
      <c r="F57" s="83">
        <v>84000</v>
      </c>
      <c r="G57" s="115">
        <v>168000</v>
      </c>
      <c r="H57" s="115">
        <f>C57-G57</f>
        <v>0</v>
      </c>
    </row>
    <row r="58" spans="1:8" ht="24" x14ac:dyDescent="0.2">
      <c r="A58" s="92"/>
      <c r="B58" s="24" t="s">
        <v>1</v>
      </c>
      <c r="C58" s="14"/>
      <c r="D58" s="70"/>
      <c r="E58" s="70"/>
      <c r="F58" s="70"/>
    </row>
    <row r="59" spans="1:8" s="5" customFormat="1" ht="24" x14ac:dyDescent="0.2">
      <c r="A59" s="51" t="s">
        <v>123</v>
      </c>
      <c r="B59" s="6" t="s">
        <v>2</v>
      </c>
      <c r="C59" s="12">
        <f t="shared" si="12"/>
        <v>34000</v>
      </c>
      <c r="D59" s="83">
        <v>0</v>
      </c>
      <c r="E59" s="83">
        <v>34000</v>
      </c>
      <c r="F59" s="83">
        <v>0</v>
      </c>
      <c r="G59" s="115">
        <v>34000</v>
      </c>
      <c r="H59" s="115">
        <f>C59-G59</f>
        <v>0</v>
      </c>
    </row>
    <row r="60" spans="1:8" ht="24" x14ac:dyDescent="0.2">
      <c r="A60" s="92"/>
      <c r="B60" s="24" t="s">
        <v>1</v>
      </c>
      <c r="C60" s="14"/>
      <c r="D60" s="70"/>
      <c r="E60" s="70"/>
      <c r="F60" s="70"/>
    </row>
    <row r="61" spans="1:8" s="5" customFormat="1" ht="24" x14ac:dyDescent="0.2">
      <c r="A61" s="120" t="s">
        <v>124</v>
      </c>
      <c r="B61" s="6" t="s">
        <v>2</v>
      </c>
      <c r="C61" s="12">
        <f t="shared" ref="C61" si="13">SUM(D61:F61)</f>
        <v>2204200</v>
      </c>
      <c r="D61" s="83">
        <v>735000</v>
      </c>
      <c r="E61" s="83">
        <v>735000</v>
      </c>
      <c r="F61" s="83">
        <v>734200</v>
      </c>
      <c r="G61" s="115">
        <v>2204200</v>
      </c>
      <c r="H61" s="115">
        <f>C61-G61</f>
        <v>0</v>
      </c>
    </row>
    <row r="62" spans="1:8" ht="24" x14ac:dyDescent="0.2">
      <c r="A62" s="92"/>
      <c r="B62" s="24" t="s">
        <v>1</v>
      </c>
      <c r="C62" s="14"/>
      <c r="D62" s="70"/>
      <c r="E62" s="70"/>
      <c r="F62" s="70"/>
    </row>
    <row r="63" spans="1:8" s="5" customFormat="1" ht="24" x14ac:dyDescent="0.2">
      <c r="A63" s="110" t="s">
        <v>125</v>
      </c>
      <c r="B63" s="6" t="s">
        <v>2</v>
      </c>
      <c r="C63" s="12">
        <f t="shared" si="12"/>
        <v>388800</v>
      </c>
      <c r="D63" s="83">
        <v>0</v>
      </c>
      <c r="E63" s="83">
        <v>388800</v>
      </c>
      <c r="F63" s="83">
        <v>0</v>
      </c>
      <c r="G63" s="115">
        <v>388800</v>
      </c>
      <c r="H63" s="115">
        <f>C63-G63</f>
        <v>0</v>
      </c>
    </row>
    <row r="64" spans="1:8" ht="24" x14ac:dyDescent="0.2">
      <c r="A64" s="92"/>
      <c r="B64" s="24" t="s">
        <v>1</v>
      </c>
      <c r="C64" s="14"/>
      <c r="D64" s="14"/>
      <c r="E64" s="14"/>
      <c r="F64" s="14"/>
    </row>
    <row r="65" spans="1:8" s="4" customFormat="1" ht="24" x14ac:dyDescent="0.2">
      <c r="A65" s="20" t="s">
        <v>49</v>
      </c>
      <c r="B65" s="21" t="s">
        <v>2</v>
      </c>
      <c r="C65" s="13">
        <f t="shared" si="12"/>
        <v>9651300</v>
      </c>
      <c r="D65" s="13">
        <f>SUM(D67:D85)</f>
        <v>3427700</v>
      </c>
      <c r="E65" s="13">
        <f t="shared" ref="E65:G65" si="14">SUM(E67:E85)</f>
        <v>3266300</v>
      </c>
      <c r="F65" s="13">
        <f t="shared" si="14"/>
        <v>2957300</v>
      </c>
      <c r="G65" s="13">
        <f t="shared" si="14"/>
        <v>9651300</v>
      </c>
      <c r="H65" s="115">
        <f>C65-G65</f>
        <v>0</v>
      </c>
    </row>
    <row r="66" spans="1:8" s="4" customFormat="1" ht="24" x14ac:dyDescent="0.2">
      <c r="A66" s="22"/>
      <c r="B66" s="7" t="s">
        <v>1</v>
      </c>
      <c r="C66" s="13"/>
      <c r="D66" s="13"/>
      <c r="E66" s="13"/>
      <c r="F66" s="13"/>
    </row>
    <row r="67" spans="1:8" ht="24" x14ac:dyDescent="0.2">
      <c r="A67" s="23" t="s">
        <v>126</v>
      </c>
      <c r="B67" s="24" t="s">
        <v>2</v>
      </c>
      <c r="C67" s="14">
        <f>SUM(D67:F67)</f>
        <v>5370000</v>
      </c>
      <c r="D67" s="70">
        <v>1790000</v>
      </c>
      <c r="E67" s="70">
        <v>1790000</v>
      </c>
      <c r="F67" s="70">
        <v>1790000</v>
      </c>
      <c r="G67" s="115">
        <v>5370000</v>
      </c>
      <c r="H67" s="115">
        <f>C67-G67</f>
        <v>0</v>
      </c>
    </row>
    <row r="68" spans="1:8" ht="24" x14ac:dyDescent="0.2">
      <c r="A68" s="26" t="s">
        <v>3</v>
      </c>
      <c r="B68" s="24" t="s">
        <v>1</v>
      </c>
      <c r="C68" s="14"/>
      <c r="D68" s="70"/>
      <c r="E68" s="70"/>
      <c r="F68" s="70"/>
    </row>
    <row r="69" spans="1:8" ht="24" x14ac:dyDescent="0.2">
      <c r="A69" s="46" t="s">
        <v>127</v>
      </c>
      <c r="B69" s="24" t="s">
        <v>2</v>
      </c>
      <c r="C69" s="14">
        <f>SUM(D69:F69)</f>
        <v>1799700</v>
      </c>
      <c r="D69" s="70">
        <v>553700</v>
      </c>
      <c r="E69" s="70">
        <v>696000</v>
      </c>
      <c r="F69" s="70">
        <v>550000</v>
      </c>
      <c r="G69" s="115">
        <v>1799700</v>
      </c>
      <c r="H69" s="115">
        <f>C69-G69</f>
        <v>0</v>
      </c>
    </row>
    <row r="70" spans="1:8" ht="24" x14ac:dyDescent="0.2">
      <c r="A70" s="26" t="s">
        <v>3</v>
      </c>
      <c r="B70" s="24" t="s">
        <v>1</v>
      </c>
      <c r="C70" s="14"/>
      <c r="D70" s="70"/>
      <c r="E70" s="70"/>
      <c r="F70" s="70"/>
    </row>
    <row r="71" spans="1:8" ht="24" x14ac:dyDescent="0.2">
      <c r="A71" s="23" t="s">
        <v>128</v>
      </c>
      <c r="B71" s="24" t="s">
        <v>2</v>
      </c>
      <c r="C71" s="70">
        <f>SUM(D71:F71)</f>
        <v>202000</v>
      </c>
      <c r="D71" s="70">
        <v>50500</v>
      </c>
      <c r="E71" s="70">
        <v>101000</v>
      </c>
      <c r="F71" s="70">
        <v>50500</v>
      </c>
      <c r="G71" s="115">
        <v>202000</v>
      </c>
      <c r="H71" s="115">
        <f>C71-G71</f>
        <v>0</v>
      </c>
    </row>
    <row r="72" spans="1:8" ht="24" x14ac:dyDescent="0.2">
      <c r="A72" s="26" t="s">
        <v>3</v>
      </c>
      <c r="B72" s="24" t="s">
        <v>1</v>
      </c>
      <c r="C72" s="14"/>
      <c r="D72" s="70"/>
      <c r="E72" s="70"/>
      <c r="F72" s="70"/>
    </row>
    <row r="73" spans="1:8" ht="24" x14ac:dyDescent="0.2">
      <c r="A73" s="23" t="s">
        <v>129</v>
      </c>
      <c r="B73" s="24" t="s">
        <v>2</v>
      </c>
      <c r="C73" s="14">
        <f>SUM(D73:F73)</f>
        <v>1134000</v>
      </c>
      <c r="D73" s="70">
        <v>378000</v>
      </c>
      <c r="E73" s="70">
        <v>378000</v>
      </c>
      <c r="F73" s="70">
        <v>378000</v>
      </c>
      <c r="G73" s="115">
        <v>1134000</v>
      </c>
      <c r="H73" s="115">
        <f>C73-G73</f>
        <v>0</v>
      </c>
    </row>
    <row r="74" spans="1:8" ht="24" x14ac:dyDescent="0.2">
      <c r="A74" s="26"/>
      <c r="B74" s="24" t="s">
        <v>1</v>
      </c>
      <c r="C74" s="14"/>
      <c r="D74" s="14"/>
      <c r="E74" s="14"/>
      <c r="F74" s="14"/>
    </row>
    <row r="75" spans="1:8" ht="24" x14ac:dyDescent="0.2">
      <c r="A75" s="46" t="s">
        <v>130</v>
      </c>
      <c r="B75" s="24" t="s">
        <v>2</v>
      </c>
      <c r="C75" s="14">
        <f>SUM(D75:F75)</f>
        <v>250500</v>
      </c>
      <c r="D75" s="70">
        <v>250500</v>
      </c>
      <c r="E75" s="70">
        <v>0</v>
      </c>
      <c r="F75" s="70">
        <v>0</v>
      </c>
      <c r="G75" s="115">
        <v>250500</v>
      </c>
      <c r="H75" s="115">
        <f>C75-G75</f>
        <v>0</v>
      </c>
    </row>
    <row r="76" spans="1:8" ht="24" x14ac:dyDescent="0.2">
      <c r="A76" s="26" t="s">
        <v>78</v>
      </c>
      <c r="B76" s="24" t="s">
        <v>1</v>
      </c>
      <c r="C76" s="14"/>
      <c r="D76" s="70"/>
      <c r="E76" s="70"/>
      <c r="F76" s="70"/>
    </row>
    <row r="77" spans="1:8" ht="24" x14ac:dyDescent="0.2">
      <c r="A77" s="46" t="s">
        <v>131</v>
      </c>
      <c r="B77" s="24" t="s">
        <v>2</v>
      </c>
      <c r="C77" s="14">
        <f>SUM(D77:F77)</f>
        <v>115100</v>
      </c>
      <c r="D77" s="70">
        <v>0</v>
      </c>
      <c r="E77" s="70">
        <v>76300</v>
      </c>
      <c r="F77" s="70">
        <v>38800</v>
      </c>
      <c r="G77" s="115">
        <v>115100</v>
      </c>
      <c r="H77" s="115">
        <f>C77-G77</f>
        <v>0</v>
      </c>
    </row>
    <row r="78" spans="1:8" ht="24" x14ac:dyDescent="0.2">
      <c r="A78" s="26" t="s">
        <v>3</v>
      </c>
      <c r="B78" s="24" t="s">
        <v>1</v>
      </c>
      <c r="C78" s="14"/>
      <c r="D78" s="14"/>
      <c r="E78" s="14"/>
      <c r="F78" s="14"/>
    </row>
    <row r="79" spans="1:8" ht="24" x14ac:dyDescent="0.2">
      <c r="A79" s="46" t="s">
        <v>132</v>
      </c>
      <c r="B79" s="24" t="s">
        <v>2</v>
      </c>
      <c r="C79" s="14">
        <f>SUM(D79:F79)</f>
        <v>20000</v>
      </c>
      <c r="D79" s="70">
        <v>20000</v>
      </c>
      <c r="E79" s="70">
        <v>0</v>
      </c>
      <c r="F79" s="70">
        <v>0</v>
      </c>
      <c r="G79" s="115">
        <v>20000</v>
      </c>
      <c r="H79" s="115">
        <f>C79-G79</f>
        <v>0</v>
      </c>
    </row>
    <row r="80" spans="1:8" ht="24" x14ac:dyDescent="0.2">
      <c r="A80" s="26" t="s">
        <v>3</v>
      </c>
      <c r="B80" s="24" t="s">
        <v>1</v>
      </c>
      <c r="C80" s="14"/>
      <c r="D80" s="70"/>
      <c r="E80" s="70"/>
      <c r="F80" s="70"/>
    </row>
    <row r="81" spans="1:8" ht="24" x14ac:dyDescent="0.2">
      <c r="A81" s="46" t="s">
        <v>133</v>
      </c>
      <c r="B81" s="24" t="s">
        <v>2</v>
      </c>
      <c r="C81" s="14">
        <f>SUM(D81:F81)</f>
        <v>160000</v>
      </c>
      <c r="D81" s="70">
        <v>160000</v>
      </c>
      <c r="E81" s="70">
        <v>0</v>
      </c>
      <c r="F81" s="70">
        <v>0</v>
      </c>
      <c r="G81" s="115">
        <v>160000</v>
      </c>
      <c r="H81" s="115">
        <f>C81-G81</f>
        <v>0</v>
      </c>
    </row>
    <row r="82" spans="1:8" ht="24" x14ac:dyDescent="0.2">
      <c r="A82" s="25"/>
      <c r="B82" s="24" t="s">
        <v>1</v>
      </c>
      <c r="C82" s="14"/>
      <c r="D82" s="14"/>
      <c r="E82" s="14"/>
      <c r="F82" s="14"/>
    </row>
    <row r="83" spans="1:8" ht="24" x14ac:dyDescent="0.2">
      <c r="A83" s="23" t="s">
        <v>134</v>
      </c>
      <c r="B83" s="24" t="s">
        <v>2</v>
      </c>
      <c r="C83" s="14">
        <f>SUM(D83:F83)</f>
        <v>100000</v>
      </c>
      <c r="D83" s="70">
        <v>0</v>
      </c>
      <c r="E83" s="70">
        <v>100000</v>
      </c>
      <c r="F83" s="70">
        <v>0</v>
      </c>
      <c r="G83" s="115">
        <v>100000</v>
      </c>
      <c r="H83" s="115">
        <f>C83-G83</f>
        <v>0</v>
      </c>
    </row>
    <row r="84" spans="1:8" ht="24" x14ac:dyDescent="0.2">
      <c r="A84" s="26" t="s">
        <v>3</v>
      </c>
      <c r="B84" s="24" t="s">
        <v>1</v>
      </c>
      <c r="C84" s="14"/>
      <c r="D84" s="70"/>
      <c r="E84" s="70"/>
      <c r="F84" s="70"/>
    </row>
    <row r="85" spans="1:8" ht="24" x14ac:dyDescent="0.2">
      <c r="A85" s="46" t="s">
        <v>135</v>
      </c>
      <c r="B85" s="24" t="s">
        <v>2</v>
      </c>
      <c r="C85" s="14">
        <f>SUM(D85:F85)</f>
        <v>500000</v>
      </c>
      <c r="D85" s="70">
        <v>225000</v>
      </c>
      <c r="E85" s="70">
        <v>125000</v>
      </c>
      <c r="F85" s="70">
        <v>150000</v>
      </c>
      <c r="G85" s="115">
        <v>500000</v>
      </c>
      <c r="H85" s="115">
        <f>C85-G85</f>
        <v>0</v>
      </c>
    </row>
    <row r="86" spans="1:8" ht="24" x14ac:dyDescent="0.2">
      <c r="A86" s="26" t="s">
        <v>3</v>
      </c>
      <c r="B86" s="24" t="s">
        <v>1</v>
      </c>
      <c r="C86" s="14"/>
      <c r="D86" s="70"/>
      <c r="E86" s="70"/>
      <c r="F86" s="70"/>
    </row>
    <row r="87" spans="1:8" s="4" customFormat="1" ht="24" x14ac:dyDescent="0.2">
      <c r="A87" s="142" t="s">
        <v>51</v>
      </c>
      <c r="B87" s="81" t="s">
        <v>2</v>
      </c>
      <c r="C87" s="82">
        <f>SUM(D87:F87)</f>
        <v>27391900</v>
      </c>
      <c r="D87" s="82">
        <f>D7+D29</f>
        <v>9027400</v>
      </c>
      <c r="E87" s="82">
        <f t="shared" ref="E87:G87" si="15">E7+E29</f>
        <v>9741900</v>
      </c>
      <c r="F87" s="82">
        <f t="shared" si="15"/>
        <v>8622600</v>
      </c>
      <c r="G87" s="82">
        <f t="shared" si="15"/>
        <v>27391900</v>
      </c>
      <c r="H87" s="115">
        <f>C87-G87</f>
        <v>0</v>
      </c>
    </row>
    <row r="88" spans="1:8" s="4" customFormat="1" ht="24" x14ac:dyDescent="0.2">
      <c r="A88" s="143"/>
      <c r="B88" s="81" t="s">
        <v>1</v>
      </c>
      <c r="C88" s="82"/>
      <c r="D88" s="82"/>
      <c r="E88" s="82"/>
      <c r="F88" s="82"/>
      <c r="G88" s="82"/>
    </row>
    <row r="89" spans="1:8" s="4" customFormat="1" ht="24" x14ac:dyDescent="0.2">
      <c r="A89" s="144" t="s">
        <v>29</v>
      </c>
      <c r="B89" s="3" t="s">
        <v>2</v>
      </c>
      <c r="C89" s="44">
        <f>SUM(D89:F89)</f>
        <v>27391900</v>
      </c>
      <c r="D89" s="44">
        <f>D87</f>
        <v>9027400</v>
      </c>
      <c r="E89" s="44">
        <f t="shared" ref="E89:G89" si="16">E87</f>
        <v>9741900</v>
      </c>
      <c r="F89" s="44">
        <f t="shared" si="16"/>
        <v>8622600</v>
      </c>
      <c r="G89" s="44">
        <f t="shared" si="16"/>
        <v>27391900</v>
      </c>
      <c r="H89" s="115">
        <f>C89-G89</f>
        <v>0</v>
      </c>
    </row>
    <row r="90" spans="1:8" s="4" customFormat="1" ht="24" x14ac:dyDescent="0.2">
      <c r="A90" s="145"/>
      <c r="B90" s="3" t="s">
        <v>1</v>
      </c>
      <c r="C90" s="44"/>
      <c r="D90" s="44"/>
      <c r="E90" s="44"/>
      <c r="F90" s="44"/>
    </row>
    <row r="91" spans="1:8" ht="13.5" customHeight="1" x14ac:dyDescent="0.2">
      <c r="A91" s="1"/>
      <c r="B91" s="1"/>
      <c r="C91" s="1"/>
    </row>
    <row r="92" spans="1:8" ht="28.5" customHeight="1" x14ac:dyDescent="0.2">
      <c r="A92" s="2" t="s">
        <v>0</v>
      </c>
      <c r="B92" s="1"/>
      <c r="C92" s="1"/>
    </row>
    <row r="94" spans="1:8" s="122" customFormat="1" ht="27.75" x14ac:dyDescent="0.65">
      <c r="C94" s="123">
        <v>0.3</v>
      </c>
      <c r="D94" s="125">
        <f>G94*0.3</f>
        <v>5191260</v>
      </c>
      <c r="E94" s="126"/>
      <c r="F94" s="124"/>
      <c r="G94" s="125">
        <f>SUM(G13:G23,G35:G50,G55:G63)</f>
        <v>17304200</v>
      </c>
    </row>
    <row r="95" spans="1:8" s="122" customFormat="1" ht="27.75" x14ac:dyDescent="0.65">
      <c r="C95" s="126" t="s">
        <v>81</v>
      </c>
      <c r="D95" s="125">
        <f>SUM(D13:D23,D35:D50,D55:D63)</f>
        <v>5163300</v>
      </c>
    </row>
    <row r="96" spans="1:8" s="122" customFormat="1" ht="27.75" x14ac:dyDescent="0.65">
      <c r="C96" s="126" t="s">
        <v>82</v>
      </c>
      <c r="D96" s="127">
        <f>D94-D95</f>
        <v>27960</v>
      </c>
    </row>
  </sheetData>
  <mergeCells count="3">
    <mergeCell ref="A1:F1"/>
    <mergeCell ref="A89:A90"/>
    <mergeCell ref="A87:A88"/>
  </mergeCells>
  <printOptions horizontalCentered="1"/>
  <pageMargins left="0.15748031496062992" right="0.15748031496062992" top="0.31496062992125984" bottom="0.15748031496062992" header="0.19685039370078741" footer="0.19685039370078741"/>
  <pageSetup paperSize="9" scale="80" orientation="landscape" r:id="rId1"/>
  <rowBreaks count="3" manualBreakCount="3">
    <brk id="28" max="5" man="1"/>
    <brk id="48" max="5" man="1"/>
    <brk id="70" max="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H77"/>
  <sheetViews>
    <sheetView view="pageBreakPreview" topLeftCell="A67" zoomScaleSheetLayoutView="100" workbookViewId="0">
      <selection activeCell="D64" sqref="D64:F64"/>
    </sheetView>
  </sheetViews>
  <sheetFormatPr defaultRowHeight="14.25" x14ac:dyDescent="0.2"/>
  <cols>
    <col min="1" max="1" width="65.75" customWidth="1"/>
    <col min="2" max="2" width="8.875" customWidth="1"/>
    <col min="3" max="6" width="22.625" customWidth="1"/>
    <col min="7" max="8" width="13.5" customWidth="1"/>
  </cols>
  <sheetData>
    <row r="1" spans="1:8" ht="24" x14ac:dyDescent="0.2">
      <c r="A1" s="146" t="s">
        <v>84</v>
      </c>
      <c r="B1" s="146"/>
      <c r="C1" s="146"/>
      <c r="D1" s="146"/>
      <c r="E1" s="146"/>
      <c r="F1" s="146"/>
    </row>
    <row r="2" spans="1:8" ht="24" x14ac:dyDescent="0.2">
      <c r="A2" s="10" t="s">
        <v>13</v>
      </c>
      <c r="B2" s="10"/>
      <c r="C2" s="10"/>
    </row>
    <row r="3" spans="1:8" ht="24" x14ac:dyDescent="0.2">
      <c r="A3" s="2" t="s">
        <v>39</v>
      </c>
      <c r="B3" s="2"/>
      <c r="C3" s="2"/>
    </row>
    <row r="4" spans="1:8" ht="24" x14ac:dyDescent="0.2">
      <c r="A4" s="2"/>
      <c r="B4" s="2"/>
      <c r="C4" s="113"/>
      <c r="D4" s="9"/>
      <c r="E4" s="9"/>
      <c r="F4" s="9" t="s">
        <v>12</v>
      </c>
    </row>
    <row r="5" spans="1:8" ht="24" customHeight="1" x14ac:dyDescent="0.2">
      <c r="A5" s="7" t="s">
        <v>31</v>
      </c>
      <c r="B5" s="94" t="s">
        <v>77</v>
      </c>
      <c r="C5" s="96" t="s">
        <v>29</v>
      </c>
      <c r="D5" s="95" t="s">
        <v>85</v>
      </c>
      <c r="E5" s="95" t="s">
        <v>86</v>
      </c>
      <c r="F5" s="95" t="s">
        <v>87</v>
      </c>
    </row>
    <row r="6" spans="1:8" ht="24" x14ac:dyDescent="0.2">
      <c r="A6" s="68" t="s">
        <v>45</v>
      </c>
      <c r="B6" s="79"/>
      <c r="C6" s="3"/>
      <c r="D6" s="3"/>
      <c r="E6" s="3"/>
      <c r="F6" s="3"/>
      <c r="G6" s="117" t="s">
        <v>79</v>
      </c>
      <c r="H6" s="117" t="s">
        <v>80</v>
      </c>
    </row>
    <row r="7" spans="1:8" ht="24" x14ac:dyDescent="0.2">
      <c r="A7" s="16" t="s">
        <v>70</v>
      </c>
      <c r="B7" s="8" t="s">
        <v>2</v>
      </c>
      <c r="C7" s="43">
        <f>SUM(D7:F7)</f>
        <v>180200</v>
      </c>
      <c r="D7" s="43">
        <f>D9</f>
        <v>72600</v>
      </c>
      <c r="E7" s="43">
        <f>E9</f>
        <v>107600</v>
      </c>
      <c r="F7" s="43">
        <f>F9</f>
        <v>0</v>
      </c>
      <c r="G7" s="43">
        <f>G9</f>
        <v>180200</v>
      </c>
      <c r="H7" s="115">
        <f>C7-G7</f>
        <v>0</v>
      </c>
    </row>
    <row r="8" spans="1:8" ht="24" x14ac:dyDescent="0.2">
      <c r="A8" s="17"/>
      <c r="B8" s="8" t="s">
        <v>1</v>
      </c>
      <c r="C8" s="43"/>
      <c r="D8" s="43"/>
      <c r="E8" s="43"/>
      <c r="F8" s="43"/>
    </row>
    <row r="9" spans="1:8" s="4" customFormat="1" ht="24" x14ac:dyDescent="0.2">
      <c r="A9" s="18" t="s">
        <v>46</v>
      </c>
      <c r="B9" s="7" t="s">
        <v>2</v>
      </c>
      <c r="C9" s="11">
        <f t="shared" ref="C9" si="0">SUM(D9:F9)</f>
        <v>180200</v>
      </c>
      <c r="D9" s="11">
        <f>SUM(D13:D31)</f>
        <v>72600</v>
      </c>
      <c r="E9" s="11">
        <f>SUM(E13:E31)</f>
        <v>107600</v>
      </c>
      <c r="F9" s="11">
        <f>SUM(F13:F31)</f>
        <v>0</v>
      </c>
      <c r="G9" s="11">
        <f>SUM(G13:G31)</f>
        <v>180200</v>
      </c>
      <c r="H9" s="115">
        <f>C9-G9</f>
        <v>0</v>
      </c>
    </row>
    <row r="10" spans="1:8" s="4" customFormat="1" ht="24" x14ac:dyDescent="0.2">
      <c r="A10" s="19"/>
      <c r="B10" s="7" t="s">
        <v>1</v>
      </c>
      <c r="C10" s="11"/>
      <c r="D10" s="11"/>
      <c r="E10" s="11"/>
      <c r="F10" s="11"/>
    </row>
    <row r="11" spans="1:8" s="5" customFormat="1" ht="24" x14ac:dyDescent="0.2">
      <c r="A11" s="35" t="s">
        <v>33</v>
      </c>
      <c r="B11" s="6"/>
      <c r="C11" s="12"/>
      <c r="D11" s="12"/>
      <c r="E11" s="12"/>
      <c r="F11" s="12"/>
    </row>
    <row r="12" spans="1:8" s="5" customFormat="1" ht="24" x14ac:dyDescent="0.2">
      <c r="A12" s="80" t="s">
        <v>14</v>
      </c>
      <c r="B12" s="6"/>
      <c r="C12" s="12"/>
      <c r="D12" s="12"/>
      <c r="E12" s="12"/>
      <c r="F12" s="12"/>
    </row>
    <row r="13" spans="1:8" s="5" customFormat="1" ht="24" x14ac:dyDescent="0.2">
      <c r="A13" s="27" t="s">
        <v>91</v>
      </c>
      <c r="B13" s="6" t="s">
        <v>2</v>
      </c>
      <c r="C13" s="12">
        <f>SUM(D13:F13)</f>
        <v>11700</v>
      </c>
      <c r="D13" s="83">
        <v>11700</v>
      </c>
      <c r="E13" s="83">
        <v>0</v>
      </c>
      <c r="F13" s="83">
        <v>0</v>
      </c>
      <c r="G13" s="115">
        <v>11700</v>
      </c>
      <c r="H13" s="115">
        <f>C13-G13</f>
        <v>0</v>
      </c>
    </row>
    <row r="14" spans="1:8" ht="24" x14ac:dyDescent="0.2">
      <c r="A14" s="92"/>
      <c r="B14" s="24" t="s">
        <v>1</v>
      </c>
      <c r="C14" s="14"/>
      <c r="D14" s="70"/>
      <c r="E14" s="70"/>
      <c r="F14" s="70"/>
    </row>
    <row r="15" spans="1:8" s="5" customFormat="1" ht="24" x14ac:dyDescent="0.2">
      <c r="A15" s="31" t="s">
        <v>15</v>
      </c>
      <c r="B15" s="6"/>
      <c r="C15" s="12"/>
      <c r="D15" s="83"/>
      <c r="E15" s="83"/>
      <c r="F15" s="83"/>
    </row>
    <row r="16" spans="1:8" s="5" customFormat="1" ht="24" x14ac:dyDescent="0.2">
      <c r="A16" s="27" t="s">
        <v>24</v>
      </c>
      <c r="B16" s="6" t="s">
        <v>2</v>
      </c>
      <c r="C16" s="12">
        <f t="shared" ref="C16:C18" si="1">SUM(D16:F16)</f>
        <v>36200</v>
      </c>
      <c r="D16" s="83">
        <v>18100</v>
      </c>
      <c r="E16" s="83">
        <v>18100</v>
      </c>
      <c r="F16" s="83">
        <v>0</v>
      </c>
      <c r="G16" s="115">
        <v>36200</v>
      </c>
      <c r="H16" s="115">
        <f>C16-G16</f>
        <v>0</v>
      </c>
    </row>
    <row r="17" spans="1:8" ht="24" x14ac:dyDescent="0.2">
      <c r="A17" s="92"/>
      <c r="B17" s="24" t="s">
        <v>1</v>
      </c>
      <c r="C17" s="14"/>
      <c r="D17" s="70"/>
      <c r="E17" s="70"/>
      <c r="F17" s="70"/>
    </row>
    <row r="18" spans="1:8" s="5" customFormat="1" ht="24" x14ac:dyDescent="0.2">
      <c r="A18" s="27" t="s">
        <v>147</v>
      </c>
      <c r="B18" s="6" t="s">
        <v>2</v>
      </c>
      <c r="C18" s="12">
        <f t="shared" si="1"/>
        <v>8000</v>
      </c>
      <c r="D18" s="83">
        <v>0</v>
      </c>
      <c r="E18" s="83">
        <v>8000</v>
      </c>
      <c r="F18" s="83">
        <v>0</v>
      </c>
      <c r="G18" s="115">
        <v>8000</v>
      </c>
      <c r="H18" s="115">
        <f>C18-G18</f>
        <v>0</v>
      </c>
    </row>
    <row r="19" spans="1:8" ht="24" x14ac:dyDescent="0.2">
      <c r="A19" s="92"/>
      <c r="B19" s="24" t="s">
        <v>1</v>
      </c>
      <c r="C19" s="14"/>
      <c r="D19" s="70"/>
      <c r="E19" s="70"/>
      <c r="F19" s="70"/>
    </row>
    <row r="20" spans="1:8" s="5" customFormat="1" ht="24" x14ac:dyDescent="0.2">
      <c r="A20" s="27" t="s">
        <v>26</v>
      </c>
      <c r="B20" s="6" t="s">
        <v>2</v>
      </c>
      <c r="C20" s="12">
        <f t="shared" ref="C20" si="2">SUM(D20:F20)</f>
        <v>12000</v>
      </c>
      <c r="D20" s="83">
        <v>0</v>
      </c>
      <c r="E20" s="83">
        <v>12000</v>
      </c>
      <c r="F20" s="83">
        <v>0</v>
      </c>
      <c r="G20" s="115">
        <v>12000</v>
      </c>
      <c r="H20" s="115">
        <f>C20-G20</f>
        <v>0</v>
      </c>
    </row>
    <row r="21" spans="1:8" ht="24" x14ac:dyDescent="0.2">
      <c r="A21" s="92"/>
      <c r="B21" s="24" t="s">
        <v>1</v>
      </c>
      <c r="C21" s="14"/>
      <c r="D21" s="70"/>
      <c r="E21" s="70"/>
      <c r="F21" s="70"/>
    </row>
    <row r="22" spans="1:8" s="5" customFormat="1" ht="24" x14ac:dyDescent="0.2">
      <c r="A22" s="32" t="s">
        <v>34</v>
      </c>
      <c r="B22" s="6"/>
      <c r="C22" s="12"/>
      <c r="D22" s="83"/>
      <c r="E22" s="83"/>
      <c r="F22" s="83"/>
    </row>
    <row r="23" spans="1:8" s="5" customFormat="1" ht="24" x14ac:dyDescent="0.2">
      <c r="A23" s="47" t="s">
        <v>92</v>
      </c>
      <c r="B23" s="6" t="s">
        <v>2</v>
      </c>
      <c r="C23" s="12">
        <f t="shared" ref="C23:C35" si="3">SUM(D23:F23)</f>
        <v>35500</v>
      </c>
      <c r="D23" s="83">
        <v>10000</v>
      </c>
      <c r="E23" s="83">
        <v>25500</v>
      </c>
      <c r="F23" s="83">
        <v>0</v>
      </c>
      <c r="G23" s="115">
        <v>35500</v>
      </c>
      <c r="H23" s="115">
        <f>C23-G23</f>
        <v>0</v>
      </c>
    </row>
    <row r="24" spans="1:8" ht="24" x14ac:dyDescent="0.2">
      <c r="A24" s="92"/>
      <c r="B24" s="24" t="s">
        <v>1</v>
      </c>
      <c r="C24" s="14"/>
      <c r="D24" s="70"/>
      <c r="E24" s="70"/>
      <c r="F24" s="70"/>
    </row>
    <row r="25" spans="1:8" s="5" customFormat="1" ht="24" x14ac:dyDescent="0.2">
      <c r="A25" s="27" t="s">
        <v>93</v>
      </c>
      <c r="B25" s="6" t="s">
        <v>2</v>
      </c>
      <c r="C25" s="12">
        <f t="shared" si="3"/>
        <v>39200</v>
      </c>
      <c r="D25" s="83">
        <v>0</v>
      </c>
      <c r="E25" s="83">
        <v>39200</v>
      </c>
      <c r="F25" s="83">
        <v>0</v>
      </c>
      <c r="G25" s="115">
        <v>39200</v>
      </c>
      <c r="H25" s="115">
        <f>C25-G25</f>
        <v>0</v>
      </c>
    </row>
    <row r="26" spans="1:8" ht="24" x14ac:dyDescent="0.2">
      <c r="A26" s="92"/>
      <c r="B26" s="24" t="s">
        <v>1</v>
      </c>
      <c r="C26" s="14"/>
      <c r="D26" s="70"/>
      <c r="E26" s="70"/>
      <c r="F26" s="70"/>
    </row>
    <row r="27" spans="1:8" s="5" customFormat="1" ht="24" x14ac:dyDescent="0.2">
      <c r="A27" s="27" t="s">
        <v>94</v>
      </c>
      <c r="B27" s="6" t="s">
        <v>2</v>
      </c>
      <c r="C27" s="12">
        <f t="shared" si="3"/>
        <v>24000</v>
      </c>
      <c r="D27" s="83">
        <v>24000</v>
      </c>
      <c r="E27" s="83">
        <v>0</v>
      </c>
      <c r="F27" s="83">
        <v>0</v>
      </c>
      <c r="G27" s="115">
        <v>24000</v>
      </c>
      <c r="H27" s="115">
        <f>C27-G27</f>
        <v>0</v>
      </c>
    </row>
    <row r="28" spans="1:8" ht="24" x14ac:dyDescent="0.2">
      <c r="A28" s="92"/>
      <c r="B28" s="24" t="s">
        <v>1</v>
      </c>
      <c r="C28" s="14"/>
      <c r="D28" s="70"/>
      <c r="E28" s="70"/>
      <c r="F28" s="70"/>
    </row>
    <row r="29" spans="1:8" s="5" customFormat="1" ht="24" x14ac:dyDescent="0.2">
      <c r="A29" s="27" t="s">
        <v>146</v>
      </c>
      <c r="B29" s="6" t="s">
        <v>2</v>
      </c>
      <c r="C29" s="12">
        <f t="shared" ref="C29" si="4">SUM(D29:F29)</f>
        <v>4800</v>
      </c>
      <c r="D29" s="83">
        <v>0</v>
      </c>
      <c r="E29" s="83">
        <v>4800</v>
      </c>
      <c r="F29" s="83">
        <v>0</v>
      </c>
      <c r="G29" s="115">
        <v>4800</v>
      </c>
      <c r="H29" s="115">
        <f>C29-G29</f>
        <v>0</v>
      </c>
    </row>
    <row r="30" spans="1:8" ht="24" x14ac:dyDescent="0.2">
      <c r="A30" s="92"/>
      <c r="B30" s="24" t="s">
        <v>1</v>
      </c>
      <c r="C30" s="14"/>
      <c r="D30" s="14"/>
      <c r="E30" s="14"/>
      <c r="F30" s="14"/>
    </row>
    <row r="31" spans="1:8" s="5" customFormat="1" ht="24" x14ac:dyDescent="0.2">
      <c r="A31" s="27" t="s">
        <v>95</v>
      </c>
      <c r="B31" s="6" t="s">
        <v>2</v>
      </c>
      <c r="C31" s="12">
        <f t="shared" si="3"/>
        <v>8800</v>
      </c>
      <c r="D31" s="12">
        <v>8800</v>
      </c>
      <c r="E31" s="12">
        <v>0</v>
      </c>
      <c r="F31" s="12">
        <v>0</v>
      </c>
      <c r="G31" s="115">
        <v>8800</v>
      </c>
      <c r="H31" s="115">
        <f>C31-G31</f>
        <v>0</v>
      </c>
    </row>
    <row r="32" spans="1:8" ht="24" x14ac:dyDescent="0.2">
      <c r="A32" s="92"/>
      <c r="B32" s="24" t="s">
        <v>1</v>
      </c>
      <c r="C32" s="14"/>
      <c r="D32" s="14"/>
      <c r="E32" s="14"/>
      <c r="F32" s="14"/>
    </row>
    <row r="33" spans="1:8" ht="46.5" customHeight="1" x14ac:dyDescent="0.55000000000000004">
      <c r="A33" s="103" t="s">
        <v>0</v>
      </c>
      <c r="B33" s="99"/>
      <c r="C33" s="100"/>
      <c r="D33" s="100"/>
      <c r="E33" s="100"/>
      <c r="F33" s="100"/>
    </row>
    <row r="34" spans="1:8" ht="6.75" customHeight="1" x14ac:dyDescent="0.2">
      <c r="A34" s="2"/>
      <c r="B34" s="107"/>
      <c r="C34" s="108"/>
      <c r="D34" s="108"/>
      <c r="E34" s="108"/>
      <c r="F34" s="108"/>
    </row>
    <row r="35" spans="1:8" ht="24" x14ac:dyDescent="0.2">
      <c r="A35" s="16" t="s">
        <v>71</v>
      </c>
      <c r="B35" s="8" t="s">
        <v>2</v>
      </c>
      <c r="C35" s="43">
        <f t="shared" si="3"/>
        <v>1066100</v>
      </c>
      <c r="D35" s="43">
        <f>D37+D50</f>
        <v>865000</v>
      </c>
      <c r="E35" s="43">
        <f>E37+E50</f>
        <v>144200</v>
      </c>
      <c r="F35" s="43">
        <f>F37+F50</f>
        <v>56900</v>
      </c>
      <c r="G35" s="43">
        <f>G37+G50</f>
        <v>1066100</v>
      </c>
      <c r="H35" s="115">
        <f>C35-G35</f>
        <v>0</v>
      </c>
    </row>
    <row r="36" spans="1:8" ht="24" x14ac:dyDescent="0.2">
      <c r="A36" s="17"/>
      <c r="B36" s="8" t="s">
        <v>1</v>
      </c>
      <c r="C36" s="43"/>
      <c r="D36" s="43"/>
      <c r="E36" s="43"/>
      <c r="F36" s="43"/>
    </row>
    <row r="37" spans="1:8" s="4" customFormat="1" ht="24" x14ac:dyDescent="0.2">
      <c r="A37" s="18" t="s">
        <v>48</v>
      </c>
      <c r="B37" s="7" t="s">
        <v>2</v>
      </c>
      <c r="C37" s="11">
        <f t="shared" ref="C37" si="5">SUM(D37:F37)</f>
        <v>906900</v>
      </c>
      <c r="D37" s="11">
        <f>SUM(D40:D48)</f>
        <v>834000</v>
      </c>
      <c r="E37" s="11">
        <f>SUM(E40:E48)</f>
        <v>59700</v>
      </c>
      <c r="F37" s="11">
        <f>SUM(F40:F48)</f>
        <v>13200</v>
      </c>
      <c r="G37" s="11">
        <f>SUM(G40:G48)</f>
        <v>906900</v>
      </c>
      <c r="H37" s="115">
        <f>C37-G37</f>
        <v>0</v>
      </c>
    </row>
    <row r="38" spans="1:8" s="4" customFormat="1" ht="24" x14ac:dyDescent="0.2">
      <c r="A38" s="19"/>
      <c r="B38" s="7" t="s">
        <v>1</v>
      </c>
      <c r="C38" s="11"/>
      <c r="D38" s="11"/>
      <c r="E38" s="11"/>
      <c r="F38" s="11"/>
    </row>
    <row r="39" spans="1:8" s="5" customFormat="1" ht="24" x14ac:dyDescent="0.2">
      <c r="A39" s="35" t="s">
        <v>33</v>
      </c>
      <c r="B39" s="6"/>
      <c r="C39" s="12"/>
      <c r="D39" s="12"/>
      <c r="E39" s="12"/>
      <c r="F39" s="12"/>
    </row>
    <row r="40" spans="1:8" s="5" customFormat="1" ht="24" x14ac:dyDescent="0.2">
      <c r="A40" s="31" t="s">
        <v>15</v>
      </c>
      <c r="B40" s="6"/>
      <c r="C40" s="12"/>
      <c r="D40" s="12"/>
      <c r="E40" s="12"/>
      <c r="F40" s="12"/>
    </row>
    <row r="41" spans="1:8" s="5" customFormat="1" ht="24" x14ac:dyDescent="0.2">
      <c r="A41" s="27" t="s">
        <v>140</v>
      </c>
      <c r="B41" s="6" t="s">
        <v>2</v>
      </c>
      <c r="C41" s="12">
        <f t="shared" ref="C41:C45" si="6">SUM(D41:F41)</f>
        <v>30400</v>
      </c>
      <c r="D41" s="83">
        <v>0</v>
      </c>
      <c r="E41" s="83">
        <v>30400</v>
      </c>
      <c r="F41" s="83">
        <v>0</v>
      </c>
      <c r="G41" s="115">
        <v>30400</v>
      </c>
      <c r="H41" s="115">
        <f>C41-G41</f>
        <v>0</v>
      </c>
    </row>
    <row r="42" spans="1:8" ht="24" x14ac:dyDescent="0.2">
      <c r="A42" s="92"/>
      <c r="B42" s="24" t="s">
        <v>1</v>
      </c>
      <c r="C42" s="14"/>
      <c r="D42" s="70"/>
      <c r="E42" s="70"/>
      <c r="F42" s="70"/>
    </row>
    <row r="43" spans="1:8" s="5" customFormat="1" ht="24" x14ac:dyDescent="0.2">
      <c r="A43" s="27" t="s">
        <v>141</v>
      </c>
      <c r="B43" s="6" t="s">
        <v>2</v>
      </c>
      <c r="C43" s="12">
        <f t="shared" ref="C43" si="7">SUM(D43:F43)</f>
        <v>16100</v>
      </c>
      <c r="D43" s="83">
        <v>0</v>
      </c>
      <c r="E43" s="83">
        <v>16100</v>
      </c>
      <c r="F43" s="83">
        <v>0</v>
      </c>
      <c r="G43" s="115">
        <v>16100</v>
      </c>
      <c r="H43" s="115">
        <f>C43-G43</f>
        <v>0</v>
      </c>
    </row>
    <row r="44" spans="1:8" ht="24" x14ac:dyDescent="0.2">
      <c r="A44" s="92"/>
      <c r="B44" s="24" t="s">
        <v>1</v>
      </c>
      <c r="C44" s="14"/>
      <c r="D44" s="70"/>
      <c r="E44" s="70"/>
      <c r="F44" s="70"/>
    </row>
    <row r="45" spans="1:8" s="5" customFormat="1" ht="24" x14ac:dyDescent="0.2">
      <c r="A45" s="47" t="s">
        <v>69</v>
      </c>
      <c r="B45" s="6" t="s">
        <v>2</v>
      </c>
      <c r="C45" s="12">
        <f t="shared" si="6"/>
        <v>820800</v>
      </c>
      <c r="D45" s="83">
        <v>820800</v>
      </c>
      <c r="E45" s="83">
        <v>0</v>
      </c>
      <c r="F45" s="83">
        <v>0</v>
      </c>
      <c r="G45" s="115">
        <v>820800</v>
      </c>
      <c r="H45" s="115">
        <f>C45-G45</f>
        <v>0</v>
      </c>
    </row>
    <row r="46" spans="1:8" ht="24" x14ac:dyDescent="0.2">
      <c r="A46" s="92"/>
      <c r="B46" s="24" t="s">
        <v>1</v>
      </c>
      <c r="C46" s="14"/>
      <c r="D46" s="70"/>
      <c r="E46" s="70"/>
      <c r="F46" s="70"/>
    </row>
    <row r="47" spans="1:8" s="5" customFormat="1" ht="24" x14ac:dyDescent="0.2">
      <c r="A47" s="32" t="s">
        <v>34</v>
      </c>
      <c r="B47" s="6"/>
      <c r="C47" s="12"/>
      <c r="D47" s="83"/>
      <c r="E47" s="83"/>
      <c r="F47" s="83"/>
    </row>
    <row r="48" spans="1:8" s="5" customFormat="1" ht="24" x14ac:dyDescent="0.2">
      <c r="A48" s="27" t="s">
        <v>142</v>
      </c>
      <c r="B48" s="6" t="s">
        <v>2</v>
      </c>
      <c r="C48" s="12">
        <f t="shared" ref="C48" si="8">SUM(D48:F48)</f>
        <v>39600</v>
      </c>
      <c r="D48" s="83">
        <v>13200</v>
      </c>
      <c r="E48" s="83">
        <v>13200</v>
      </c>
      <c r="F48" s="83">
        <v>13200</v>
      </c>
      <c r="G48" s="115">
        <v>39600</v>
      </c>
      <c r="H48" s="115">
        <f>C48-G48</f>
        <v>0</v>
      </c>
    </row>
    <row r="49" spans="1:8" ht="24" x14ac:dyDescent="0.2">
      <c r="A49" s="92"/>
      <c r="B49" s="24" t="s">
        <v>1</v>
      </c>
      <c r="C49" s="14"/>
      <c r="D49" s="70"/>
      <c r="E49" s="70"/>
      <c r="F49" s="70"/>
    </row>
    <row r="50" spans="1:8" s="4" customFormat="1" ht="24" x14ac:dyDescent="0.2">
      <c r="A50" s="20" t="s">
        <v>49</v>
      </c>
      <c r="B50" s="21" t="s">
        <v>2</v>
      </c>
      <c r="C50" s="13">
        <f>SUM(D50:F50)</f>
        <v>159200</v>
      </c>
      <c r="D50" s="13">
        <f>D52</f>
        <v>31000</v>
      </c>
      <c r="E50" s="13">
        <f>E52</f>
        <v>84500</v>
      </c>
      <c r="F50" s="13">
        <f>F52</f>
        <v>43700</v>
      </c>
      <c r="G50" s="13">
        <f>G52</f>
        <v>159200</v>
      </c>
      <c r="H50" s="115">
        <f>C50-G50</f>
        <v>0</v>
      </c>
    </row>
    <row r="51" spans="1:8" s="4" customFormat="1" ht="24" x14ac:dyDescent="0.2">
      <c r="A51" s="22"/>
      <c r="B51" s="7" t="s">
        <v>1</v>
      </c>
      <c r="C51" s="13"/>
      <c r="D51" s="13"/>
      <c r="E51" s="13"/>
      <c r="F51" s="13"/>
    </row>
    <row r="52" spans="1:8" ht="24" x14ac:dyDescent="0.2">
      <c r="A52" s="46" t="s">
        <v>143</v>
      </c>
      <c r="B52" s="24" t="s">
        <v>2</v>
      </c>
      <c r="C52" s="12">
        <f>SUM(D52:F52)</f>
        <v>159200</v>
      </c>
      <c r="D52" s="70">
        <v>31000</v>
      </c>
      <c r="E52" s="70">
        <v>84500</v>
      </c>
      <c r="F52" s="70">
        <v>43700</v>
      </c>
      <c r="G52" s="115">
        <v>159200</v>
      </c>
      <c r="H52" s="115">
        <f>C52-G52</f>
        <v>0</v>
      </c>
    </row>
    <row r="53" spans="1:8" ht="24" x14ac:dyDescent="0.2">
      <c r="A53" s="26" t="s">
        <v>3</v>
      </c>
      <c r="B53" s="24" t="s">
        <v>1</v>
      </c>
      <c r="C53" s="14"/>
      <c r="D53" s="14"/>
      <c r="E53" s="14"/>
      <c r="F53" s="14"/>
    </row>
    <row r="54" spans="1:8" ht="46.5" customHeight="1" x14ac:dyDescent="0.55000000000000004">
      <c r="A54" s="103" t="s">
        <v>0</v>
      </c>
      <c r="B54" s="99"/>
      <c r="C54" s="100"/>
      <c r="D54" s="100"/>
      <c r="E54" s="100"/>
      <c r="F54" s="100"/>
    </row>
    <row r="55" spans="1:8" ht="6.75" customHeight="1" x14ac:dyDescent="0.2">
      <c r="A55" s="2"/>
      <c r="B55" s="107"/>
      <c r="C55" s="108"/>
      <c r="D55" s="108"/>
      <c r="E55" s="108"/>
      <c r="F55" s="108"/>
    </row>
    <row r="56" spans="1:8" ht="24" x14ac:dyDescent="0.2">
      <c r="A56" s="16" t="s">
        <v>72</v>
      </c>
      <c r="B56" s="8" t="s">
        <v>2</v>
      </c>
      <c r="C56" s="43">
        <f>SUM(D56:F56)</f>
        <v>530100</v>
      </c>
      <c r="D56" s="43">
        <f>D58+D64</f>
        <v>351300</v>
      </c>
      <c r="E56" s="43">
        <f t="shared" ref="E56:G56" si="9">E58+E64</f>
        <v>178800</v>
      </c>
      <c r="F56" s="43">
        <f t="shared" si="9"/>
        <v>0</v>
      </c>
      <c r="G56" s="43">
        <f t="shared" si="9"/>
        <v>530100</v>
      </c>
      <c r="H56" s="115">
        <f>C56-G56</f>
        <v>0</v>
      </c>
    </row>
    <row r="57" spans="1:8" ht="24" x14ac:dyDescent="0.2">
      <c r="A57" s="17"/>
      <c r="B57" s="8" t="s">
        <v>1</v>
      </c>
      <c r="C57" s="43"/>
      <c r="D57" s="43"/>
      <c r="E57" s="43"/>
      <c r="F57" s="43"/>
    </row>
    <row r="58" spans="1:8" s="4" customFormat="1" ht="24" x14ac:dyDescent="0.2">
      <c r="A58" s="18" t="s">
        <v>48</v>
      </c>
      <c r="B58" s="7" t="s">
        <v>2</v>
      </c>
      <c r="C58" s="11">
        <f t="shared" ref="C58" si="10">SUM(D58:F58)</f>
        <v>172800</v>
      </c>
      <c r="D58" s="11">
        <f>D62</f>
        <v>172800</v>
      </c>
      <c r="E58" s="11">
        <f>E62</f>
        <v>0</v>
      </c>
      <c r="F58" s="11">
        <f>F62</f>
        <v>0</v>
      </c>
      <c r="G58" s="11">
        <f>G62</f>
        <v>172800</v>
      </c>
      <c r="H58" s="115">
        <f>C58-G58</f>
        <v>0</v>
      </c>
    </row>
    <row r="59" spans="1:8" s="4" customFormat="1" ht="24" x14ac:dyDescent="0.2">
      <c r="A59" s="19"/>
      <c r="B59" s="7" t="s">
        <v>1</v>
      </c>
      <c r="C59" s="11"/>
      <c r="D59" s="11"/>
      <c r="E59" s="11"/>
      <c r="F59" s="11"/>
    </row>
    <row r="60" spans="1:8" s="5" customFormat="1" ht="24" x14ac:dyDescent="0.2">
      <c r="A60" s="35" t="s">
        <v>33</v>
      </c>
      <c r="B60" s="6"/>
      <c r="C60" s="12"/>
      <c r="D60" s="12"/>
      <c r="E60" s="12"/>
      <c r="F60" s="12"/>
    </row>
    <row r="61" spans="1:8" s="5" customFormat="1" ht="24" x14ac:dyDescent="0.2">
      <c r="A61" s="31" t="s">
        <v>15</v>
      </c>
      <c r="B61" s="6"/>
      <c r="C61" s="12"/>
      <c r="D61" s="12"/>
      <c r="E61" s="12"/>
      <c r="F61" s="12"/>
    </row>
    <row r="62" spans="1:8" s="5" customFormat="1" ht="24" x14ac:dyDescent="0.2">
      <c r="A62" s="47" t="s">
        <v>69</v>
      </c>
      <c r="B62" s="6" t="s">
        <v>2</v>
      </c>
      <c r="C62" s="12">
        <f t="shared" ref="C62" si="11">SUM(D62:F62)</f>
        <v>172800</v>
      </c>
      <c r="D62" s="12">
        <v>172800</v>
      </c>
      <c r="E62" s="12">
        <v>0</v>
      </c>
      <c r="F62" s="12">
        <v>0</v>
      </c>
      <c r="G62" s="115">
        <v>172800</v>
      </c>
      <c r="H62" s="115">
        <f>C62-G62</f>
        <v>0</v>
      </c>
    </row>
    <row r="63" spans="1:8" ht="24" x14ac:dyDescent="0.2">
      <c r="A63" s="92"/>
      <c r="B63" s="24" t="s">
        <v>1</v>
      </c>
      <c r="C63" s="14"/>
      <c r="D63" s="14"/>
      <c r="E63" s="14"/>
      <c r="F63" s="14"/>
    </row>
    <row r="64" spans="1:8" s="4" customFormat="1" ht="24" x14ac:dyDescent="0.2">
      <c r="A64" s="20" t="s">
        <v>49</v>
      </c>
      <c r="B64" s="21" t="s">
        <v>2</v>
      </c>
      <c r="C64" s="13">
        <f>SUM(D64:F64)</f>
        <v>357300</v>
      </c>
      <c r="D64" s="13">
        <f>D66</f>
        <v>178500</v>
      </c>
      <c r="E64" s="13">
        <f>E66</f>
        <v>178800</v>
      </c>
      <c r="F64" s="13">
        <f>F66</f>
        <v>0</v>
      </c>
      <c r="G64" s="13">
        <f>G66</f>
        <v>357300</v>
      </c>
      <c r="H64" s="115">
        <f>C64-G64</f>
        <v>0</v>
      </c>
    </row>
    <row r="65" spans="1:8" s="4" customFormat="1" ht="24" x14ac:dyDescent="0.2">
      <c r="A65" s="22"/>
      <c r="B65" s="7" t="s">
        <v>1</v>
      </c>
      <c r="C65" s="13"/>
      <c r="D65" s="13"/>
      <c r="E65" s="13"/>
      <c r="F65" s="13"/>
    </row>
    <row r="66" spans="1:8" ht="24" x14ac:dyDescent="0.2">
      <c r="A66" s="46" t="s">
        <v>144</v>
      </c>
      <c r="B66" s="24" t="s">
        <v>2</v>
      </c>
      <c r="C66" s="12">
        <f>SUM(D66:F66)</f>
        <v>357300</v>
      </c>
      <c r="D66" s="70">
        <v>178500</v>
      </c>
      <c r="E66" s="70">
        <v>178800</v>
      </c>
      <c r="F66" s="70">
        <v>0</v>
      </c>
      <c r="G66" s="138">
        <v>357300</v>
      </c>
      <c r="H66" s="115">
        <f>C66-G66</f>
        <v>0</v>
      </c>
    </row>
    <row r="67" spans="1:8" ht="24" x14ac:dyDescent="0.2">
      <c r="A67" s="25" t="s">
        <v>145</v>
      </c>
      <c r="B67" s="24" t="s">
        <v>1</v>
      </c>
      <c r="C67" s="14"/>
      <c r="D67" s="14"/>
      <c r="E67" s="14"/>
      <c r="F67" s="14"/>
    </row>
    <row r="68" spans="1:8" s="4" customFormat="1" ht="24" x14ac:dyDescent="0.2">
      <c r="A68" s="142" t="s">
        <v>51</v>
      </c>
      <c r="B68" s="81" t="s">
        <v>2</v>
      </c>
      <c r="C68" s="82">
        <f>SUM(D68:F68)</f>
        <v>1776400</v>
      </c>
      <c r="D68" s="82">
        <f>D7+D35+D56</f>
        <v>1288900</v>
      </c>
      <c r="E68" s="82">
        <f t="shared" ref="E68:G68" si="12">E7+E35+E56</f>
        <v>430600</v>
      </c>
      <c r="F68" s="82">
        <f t="shared" si="12"/>
        <v>56900</v>
      </c>
      <c r="G68" s="82">
        <f t="shared" si="12"/>
        <v>1776400</v>
      </c>
      <c r="H68" s="115">
        <f>C68-G68</f>
        <v>0</v>
      </c>
    </row>
    <row r="69" spans="1:8" s="4" customFormat="1" ht="24" x14ac:dyDescent="0.2">
      <c r="A69" s="143"/>
      <c r="B69" s="81" t="s">
        <v>1</v>
      </c>
      <c r="C69" s="82"/>
      <c r="D69" s="82"/>
      <c r="E69" s="82"/>
      <c r="F69" s="82"/>
    </row>
    <row r="70" spans="1:8" s="4" customFormat="1" ht="24" x14ac:dyDescent="0.2">
      <c r="A70" s="144" t="s">
        <v>29</v>
      </c>
      <c r="B70" s="3" t="s">
        <v>2</v>
      </c>
      <c r="C70" s="44">
        <f>SUM(D70:F70)</f>
        <v>1776400</v>
      </c>
      <c r="D70" s="44">
        <f>D68</f>
        <v>1288900</v>
      </c>
      <c r="E70" s="44">
        <f t="shared" ref="E70:G70" si="13">E68</f>
        <v>430600</v>
      </c>
      <c r="F70" s="44">
        <f t="shared" si="13"/>
        <v>56900</v>
      </c>
      <c r="G70" s="44">
        <f t="shared" si="13"/>
        <v>1776400</v>
      </c>
      <c r="H70" s="115">
        <f>C70-G70</f>
        <v>0</v>
      </c>
    </row>
    <row r="71" spans="1:8" s="4" customFormat="1" ht="24" x14ac:dyDescent="0.2">
      <c r="A71" s="145"/>
      <c r="B71" s="3" t="s">
        <v>1</v>
      </c>
      <c r="C71" s="44"/>
      <c r="D71" s="44"/>
      <c r="E71" s="44"/>
      <c r="F71" s="44"/>
    </row>
    <row r="72" spans="1:8" ht="13.5" customHeight="1" x14ac:dyDescent="0.2">
      <c r="A72" s="1"/>
      <c r="B72" s="1"/>
      <c r="C72" s="1"/>
    </row>
    <row r="73" spans="1:8" ht="46.5" customHeight="1" x14ac:dyDescent="0.55000000000000004">
      <c r="A73" s="139" t="s">
        <v>0</v>
      </c>
      <c r="B73" s="1"/>
      <c r="C73" s="1"/>
    </row>
    <row r="75" spans="1:8" s="122" customFormat="1" ht="27.75" x14ac:dyDescent="0.65">
      <c r="C75" s="123">
        <v>0.3</v>
      </c>
      <c r="D75" s="125">
        <f>G75*0.3</f>
        <v>77250</v>
      </c>
      <c r="F75" s="126"/>
      <c r="G75" s="125">
        <f>SUM(G13:G29)+G41+G43+G48</f>
        <v>257500</v>
      </c>
    </row>
    <row r="76" spans="1:8" s="122" customFormat="1" ht="27.75" x14ac:dyDescent="0.65">
      <c r="C76" s="126" t="s">
        <v>81</v>
      </c>
      <c r="D76" s="125">
        <f>SUM(D13:D29,D41,D43,D48)</f>
        <v>77000</v>
      </c>
    </row>
    <row r="77" spans="1:8" s="122" customFormat="1" ht="27.75" x14ac:dyDescent="0.65">
      <c r="C77" s="126" t="s">
        <v>82</v>
      </c>
      <c r="D77" s="127">
        <f>D75-D76</f>
        <v>250</v>
      </c>
    </row>
  </sheetData>
  <mergeCells count="3">
    <mergeCell ref="A1:F1"/>
    <mergeCell ref="A70:A71"/>
    <mergeCell ref="A68:A69"/>
  </mergeCells>
  <printOptions horizontalCentered="1"/>
  <pageMargins left="0.15748031496062992" right="0.15748031496062992" top="0.39370078740157483" bottom="0.19685039370078741" header="0.19685039370078741" footer="0.19685039370078741"/>
  <pageSetup paperSize="9" scale="80" orientation="landscape" r:id="rId1"/>
  <rowBreaks count="3" manualBreakCount="3">
    <brk id="26" max="5" man="1"/>
    <brk id="34" max="4" man="1"/>
    <brk id="55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H119"/>
  <sheetViews>
    <sheetView view="pageBreakPreview" topLeftCell="A103" zoomScaleNormal="100" zoomScaleSheetLayoutView="100" workbookViewId="0">
      <selection activeCell="F121" sqref="F121"/>
    </sheetView>
  </sheetViews>
  <sheetFormatPr defaultRowHeight="14.25" x14ac:dyDescent="0.2"/>
  <cols>
    <col min="1" max="1" width="65.625" customWidth="1"/>
    <col min="2" max="2" width="8.25" customWidth="1"/>
    <col min="3" max="6" width="22.625" customWidth="1"/>
    <col min="7" max="8" width="16.5" customWidth="1"/>
  </cols>
  <sheetData>
    <row r="1" spans="1:8" ht="24" x14ac:dyDescent="0.2">
      <c r="A1" s="146" t="s">
        <v>84</v>
      </c>
      <c r="B1" s="146"/>
      <c r="C1" s="146"/>
      <c r="D1" s="146"/>
      <c r="E1" s="146"/>
      <c r="F1" s="146"/>
    </row>
    <row r="2" spans="1:8" ht="24" x14ac:dyDescent="0.2">
      <c r="A2" s="10" t="s">
        <v>13</v>
      </c>
      <c r="B2" s="10"/>
      <c r="C2" s="10"/>
    </row>
    <row r="3" spans="1:8" ht="24" x14ac:dyDescent="0.2">
      <c r="A3" s="2" t="s">
        <v>41</v>
      </c>
      <c r="B3" s="2"/>
      <c r="C3" s="2"/>
    </row>
    <row r="4" spans="1:8" ht="18.75" customHeight="1" x14ac:dyDescent="0.2">
      <c r="A4" s="2"/>
      <c r="B4" s="2"/>
      <c r="C4" s="113"/>
      <c r="D4" s="9"/>
      <c r="E4" s="9"/>
      <c r="F4" s="9" t="s">
        <v>12</v>
      </c>
    </row>
    <row r="5" spans="1:8" ht="24" customHeight="1" x14ac:dyDescent="0.2">
      <c r="A5" s="7" t="s">
        <v>31</v>
      </c>
      <c r="B5" s="94" t="s">
        <v>77</v>
      </c>
      <c r="C5" s="96" t="s">
        <v>29</v>
      </c>
      <c r="D5" s="95" t="s">
        <v>85</v>
      </c>
      <c r="E5" s="95" t="s">
        <v>86</v>
      </c>
      <c r="F5" s="95" t="s">
        <v>87</v>
      </c>
    </row>
    <row r="6" spans="1:8" ht="24" x14ac:dyDescent="0.2">
      <c r="A6" s="86" t="s">
        <v>45</v>
      </c>
      <c r="B6" s="79"/>
      <c r="C6" s="3"/>
      <c r="D6" s="3"/>
      <c r="E6" s="3"/>
      <c r="F6" s="3"/>
      <c r="G6" s="117" t="s">
        <v>79</v>
      </c>
      <c r="H6" s="117" t="s">
        <v>80</v>
      </c>
    </row>
    <row r="7" spans="1:8" ht="24" x14ac:dyDescent="0.2">
      <c r="A7" s="49" t="s">
        <v>73</v>
      </c>
      <c r="B7" s="8" t="s">
        <v>2</v>
      </c>
      <c r="C7" s="43">
        <f>SUM(D7:F7)</f>
        <v>386400</v>
      </c>
      <c r="D7" s="43">
        <f>D9</f>
        <v>63400</v>
      </c>
      <c r="E7" s="43">
        <f t="shared" ref="E7:G7" si="0">E9</f>
        <v>232000</v>
      </c>
      <c r="F7" s="43">
        <f t="shared" si="0"/>
        <v>91000</v>
      </c>
      <c r="G7" s="43">
        <f t="shared" si="0"/>
        <v>386400</v>
      </c>
      <c r="H7" s="115">
        <f>C7-G7</f>
        <v>0</v>
      </c>
    </row>
    <row r="8" spans="1:8" ht="24" x14ac:dyDescent="0.2">
      <c r="A8" s="50"/>
      <c r="B8" s="8" t="s">
        <v>1</v>
      </c>
      <c r="C8" s="43"/>
      <c r="D8" s="43"/>
      <c r="E8" s="43"/>
      <c r="F8" s="43"/>
    </row>
    <row r="9" spans="1:8" s="4" customFormat="1" ht="24" x14ac:dyDescent="0.2">
      <c r="A9" s="18" t="s">
        <v>46</v>
      </c>
      <c r="B9" s="7" t="s">
        <v>2</v>
      </c>
      <c r="C9" s="11">
        <f>SUM(D9:F9)</f>
        <v>386400</v>
      </c>
      <c r="D9" s="11">
        <f>SUM(D12:D25)</f>
        <v>63400</v>
      </c>
      <c r="E9" s="11">
        <f t="shared" ref="E9:G9" si="1">SUM(E12:E25)</f>
        <v>232000</v>
      </c>
      <c r="F9" s="11">
        <f t="shared" si="1"/>
        <v>91000</v>
      </c>
      <c r="G9" s="11">
        <f t="shared" si="1"/>
        <v>386400</v>
      </c>
      <c r="H9" s="115">
        <f>C9-G9</f>
        <v>0</v>
      </c>
    </row>
    <row r="10" spans="1:8" s="4" customFormat="1" ht="24" x14ac:dyDescent="0.2">
      <c r="A10" s="19"/>
      <c r="B10" s="7" t="s">
        <v>1</v>
      </c>
      <c r="C10" s="11"/>
      <c r="D10" s="11"/>
      <c r="E10" s="11"/>
      <c r="F10" s="11"/>
    </row>
    <row r="11" spans="1:8" s="4" customFormat="1" ht="24" x14ac:dyDescent="0.2">
      <c r="A11" s="35" t="s">
        <v>33</v>
      </c>
      <c r="B11" s="7"/>
      <c r="C11" s="11"/>
      <c r="D11" s="11"/>
      <c r="E11" s="11"/>
      <c r="F11" s="11"/>
    </row>
    <row r="12" spans="1:8" s="5" customFormat="1" ht="24" x14ac:dyDescent="0.2">
      <c r="A12" s="80" t="s">
        <v>14</v>
      </c>
      <c r="B12" s="6"/>
      <c r="C12" s="12"/>
      <c r="D12" s="83"/>
      <c r="E12" s="83"/>
      <c r="F12" s="83"/>
    </row>
    <row r="13" spans="1:8" s="5" customFormat="1" ht="24" x14ac:dyDescent="0.2">
      <c r="A13" s="55" t="s">
        <v>91</v>
      </c>
      <c r="B13" s="6" t="s">
        <v>2</v>
      </c>
      <c r="C13" s="12">
        <f>SUM(D13:F13)</f>
        <v>232000</v>
      </c>
      <c r="D13" s="83">
        <v>0</v>
      </c>
      <c r="E13" s="83">
        <v>232000</v>
      </c>
      <c r="F13" s="83">
        <v>0</v>
      </c>
      <c r="G13" s="115">
        <v>232000</v>
      </c>
      <c r="H13" s="115">
        <f>C13-G13</f>
        <v>0</v>
      </c>
    </row>
    <row r="14" spans="1:8" ht="24" x14ac:dyDescent="0.2">
      <c r="A14" s="92"/>
      <c r="B14" s="24" t="s">
        <v>1</v>
      </c>
      <c r="C14" s="14"/>
      <c r="D14" s="70"/>
      <c r="E14" s="70"/>
      <c r="F14" s="70"/>
    </row>
    <row r="15" spans="1:8" s="5" customFormat="1" ht="24" x14ac:dyDescent="0.2">
      <c r="A15" s="31" t="s">
        <v>28</v>
      </c>
      <c r="B15" s="6"/>
      <c r="C15" s="12"/>
      <c r="D15" s="83"/>
      <c r="E15" s="83"/>
      <c r="F15" s="83"/>
    </row>
    <row r="16" spans="1:8" s="5" customFormat="1" ht="24" x14ac:dyDescent="0.2">
      <c r="A16" s="55" t="s">
        <v>24</v>
      </c>
      <c r="B16" s="6" t="s">
        <v>2</v>
      </c>
      <c r="C16" s="12">
        <f t="shared" ref="C16:C18" si="2">SUM(D16:F16)</f>
        <v>36200</v>
      </c>
      <c r="D16" s="83">
        <v>36200</v>
      </c>
      <c r="E16" s="83">
        <v>0</v>
      </c>
      <c r="F16" s="83">
        <v>0</v>
      </c>
      <c r="G16" s="115">
        <v>36200</v>
      </c>
      <c r="H16" s="115">
        <f>C16-G16</f>
        <v>0</v>
      </c>
    </row>
    <row r="17" spans="1:8" ht="24" x14ac:dyDescent="0.2">
      <c r="A17" s="92"/>
      <c r="B17" s="24" t="s">
        <v>1</v>
      </c>
      <c r="C17" s="14"/>
      <c r="D17" s="70"/>
      <c r="E17" s="70"/>
      <c r="F17" s="70"/>
    </row>
    <row r="18" spans="1:8" s="5" customFormat="1" ht="24" x14ac:dyDescent="0.2">
      <c r="A18" s="55" t="s">
        <v>26</v>
      </c>
      <c r="B18" s="6" t="s">
        <v>2</v>
      </c>
      <c r="C18" s="12">
        <f t="shared" si="2"/>
        <v>22800</v>
      </c>
      <c r="D18" s="83">
        <v>22800</v>
      </c>
      <c r="E18" s="83">
        <v>0</v>
      </c>
      <c r="F18" s="83">
        <v>0</v>
      </c>
      <c r="G18" s="115">
        <v>22800</v>
      </c>
      <c r="H18" s="115">
        <f>C18-G18</f>
        <v>0</v>
      </c>
    </row>
    <row r="19" spans="1:8" ht="24" x14ac:dyDescent="0.2">
      <c r="A19" s="92"/>
      <c r="B19" s="24" t="s">
        <v>1</v>
      </c>
      <c r="C19" s="14"/>
      <c r="D19" s="70"/>
      <c r="E19" s="70"/>
      <c r="F19" s="70"/>
    </row>
    <row r="20" spans="1:8" s="5" customFormat="1" ht="24" x14ac:dyDescent="0.2">
      <c r="A20" s="32" t="s">
        <v>42</v>
      </c>
      <c r="B20" s="6"/>
      <c r="C20" s="12"/>
      <c r="D20" s="83"/>
      <c r="E20" s="83"/>
      <c r="F20" s="83"/>
    </row>
    <row r="21" spans="1:8" s="5" customFormat="1" ht="24" x14ac:dyDescent="0.2">
      <c r="A21" s="56" t="s">
        <v>92</v>
      </c>
      <c r="B21" s="6" t="s">
        <v>2</v>
      </c>
      <c r="C21" s="12">
        <f t="shared" ref="C21:C30" si="3">SUM(D21:F21)</f>
        <v>71000</v>
      </c>
      <c r="D21" s="83">
        <v>0</v>
      </c>
      <c r="E21" s="83">
        <v>0</v>
      </c>
      <c r="F21" s="83">
        <v>71000</v>
      </c>
      <c r="G21" s="115">
        <v>71000</v>
      </c>
      <c r="H21" s="115">
        <f>C21-G21</f>
        <v>0</v>
      </c>
    </row>
    <row r="22" spans="1:8" ht="24" x14ac:dyDescent="0.2">
      <c r="A22" s="92"/>
      <c r="B22" s="24" t="s">
        <v>1</v>
      </c>
      <c r="C22" s="14"/>
      <c r="D22" s="70"/>
      <c r="E22" s="70"/>
      <c r="F22" s="70"/>
    </row>
    <row r="23" spans="1:8" s="5" customFormat="1" ht="24" x14ac:dyDescent="0.2">
      <c r="A23" s="55" t="s">
        <v>93</v>
      </c>
      <c r="B23" s="6" t="s">
        <v>2</v>
      </c>
      <c r="C23" s="12">
        <f t="shared" ref="C23" si="4">SUM(D23:F23)</f>
        <v>20000</v>
      </c>
      <c r="D23" s="83">
        <v>0</v>
      </c>
      <c r="E23" s="83">
        <v>0</v>
      </c>
      <c r="F23" s="83">
        <v>20000</v>
      </c>
      <c r="G23" s="115">
        <v>20000</v>
      </c>
      <c r="H23" s="115">
        <f>C23-G23</f>
        <v>0</v>
      </c>
    </row>
    <row r="24" spans="1:8" ht="24" x14ac:dyDescent="0.2">
      <c r="A24" s="92"/>
      <c r="B24" s="24" t="s">
        <v>1</v>
      </c>
      <c r="C24" s="14"/>
      <c r="D24" s="70"/>
      <c r="E24" s="70"/>
      <c r="F24" s="70"/>
    </row>
    <row r="25" spans="1:8" s="5" customFormat="1" ht="24" x14ac:dyDescent="0.2">
      <c r="A25" s="55" t="s">
        <v>95</v>
      </c>
      <c r="B25" s="6" t="s">
        <v>2</v>
      </c>
      <c r="C25" s="12">
        <f t="shared" si="3"/>
        <v>4400</v>
      </c>
      <c r="D25" s="83">
        <v>4400</v>
      </c>
      <c r="E25" s="83">
        <v>0</v>
      </c>
      <c r="F25" s="83">
        <v>0</v>
      </c>
      <c r="G25" s="115">
        <v>4400</v>
      </c>
      <c r="H25" s="115">
        <f>C25-G25</f>
        <v>0</v>
      </c>
    </row>
    <row r="26" spans="1:8" ht="24" x14ac:dyDescent="0.2">
      <c r="A26" s="92"/>
      <c r="B26" s="24" t="s">
        <v>1</v>
      </c>
      <c r="C26" s="14"/>
      <c r="D26" s="70"/>
      <c r="E26" s="70"/>
      <c r="F26" s="70"/>
    </row>
    <row r="27" spans="1:8" ht="24" x14ac:dyDescent="0.2">
      <c r="A27" s="136"/>
      <c r="B27" s="99"/>
      <c r="C27" s="100"/>
      <c r="D27" s="137"/>
      <c r="E27" s="137"/>
      <c r="F27" s="137"/>
    </row>
    <row r="28" spans="1:8" ht="24" x14ac:dyDescent="0.55000000000000004">
      <c r="A28" s="134" t="s">
        <v>0</v>
      </c>
      <c r="B28" s="135"/>
      <c r="C28" s="108"/>
      <c r="D28" s="108"/>
      <c r="E28" s="108"/>
      <c r="F28" s="108"/>
    </row>
    <row r="29" spans="1:8" ht="6.75" customHeight="1" x14ac:dyDescent="0.2">
      <c r="A29" s="2"/>
      <c r="B29" s="107"/>
      <c r="C29" s="108"/>
      <c r="D29" s="108"/>
      <c r="E29" s="108"/>
      <c r="F29" s="108"/>
    </row>
    <row r="30" spans="1:8" ht="24" x14ac:dyDescent="0.2">
      <c r="A30" s="49" t="s">
        <v>74</v>
      </c>
      <c r="B30" s="8" t="s">
        <v>2</v>
      </c>
      <c r="C30" s="43">
        <f t="shared" si="3"/>
        <v>38386400</v>
      </c>
      <c r="D30" s="43">
        <f>D32+D76+D82</f>
        <v>18943900</v>
      </c>
      <c r="E30" s="43">
        <f>E32+E76+E82</f>
        <v>11866100</v>
      </c>
      <c r="F30" s="43">
        <f>F32+F76+F82</f>
        <v>7576400</v>
      </c>
      <c r="G30" s="43">
        <f>G32+G76+G82</f>
        <v>38386400</v>
      </c>
      <c r="H30" s="115">
        <f>C30-G30</f>
        <v>0</v>
      </c>
    </row>
    <row r="31" spans="1:8" ht="24" x14ac:dyDescent="0.2">
      <c r="A31" s="50"/>
      <c r="B31" s="8" t="s">
        <v>1</v>
      </c>
      <c r="C31" s="43"/>
      <c r="D31" s="43"/>
      <c r="E31" s="43"/>
      <c r="F31" s="43"/>
    </row>
    <row r="32" spans="1:8" s="5" customFormat="1" ht="24" x14ac:dyDescent="0.2">
      <c r="A32" s="18" t="s">
        <v>48</v>
      </c>
      <c r="B32" s="7" t="s">
        <v>2</v>
      </c>
      <c r="C32" s="11">
        <f>SUM(D32:F32)</f>
        <v>22155800</v>
      </c>
      <c r="D32" s="11">
        <f>SUM(D36:D74)</f>
        <v>12410200</v>
      </c>
      <c r="E32" s="11">
        <f>SUM(E36:E74)</f>
        <v>7253600</v>
      </c>
      <c r="F32" s="11">
        <f>SUM(F36:F74)</f>
        <v>2492000</v>
      </c>
      <c r="G32" s="11">
        <f>SUM(G36:G74)</f>
        <v>22155800</v>
      </c>
      <c r="H32" s="115">
        <f>C32-G32</f>
        <v>0</v>
      </c>
    </row>
    <row r="33" spans="1:8" s="4" customFormat="1" ht="24" x14ac:dyDescent="0.2">
      <c r="A33" s="19"/>
      <c r="B33" s="7" t="s">
        <v>1</v>
      </c>
      <c r="C33" s="11"/>
      <c r="D33" s="11"/>
      <c r="E33" s="11"/>
      <c r="F33" s="11"/>
    </row>
    <row r="34" spans="1:8" s="4" customFormat="1" ht="24" x14ac:dyDescent="0.2">
      <c r="A34" s="35" t="s">
        <v>33</v>
      </c>
      <c r="B34" s="7"/>
      <c r="C34" s="11"/>
      <c r="D34" s="11"/>
      <c r="E34" s="11"/>
      <c r="F34" s="11"/>
    </row>
    <row r="35" spans="1:8" s="4" customFormat="1" ht="24" x14ac:dyDescent="0.2">
      <c r="A35" s="80" t="s">
        <v>14</v>
      </c>
      <c r="B35" s="6"/>
      <c r="C35" s="12"/>
      <c r="D35" s="12"/>
      <c r="E35" s="12"/>
      <c r="F35" s="12"/>
    </row>
    <row r="36" spans="1:8" s="5" customFormat="1" ht="24" x14ac:dyDescent="0.2">
      <c r="A36" s="55" t="s">
        <v>148</v>
      </c>
      <c r="B36" s="6" t="s">
        <v>2</v>
      </c>
      <c r="C36" s="12">
        <f t="shared" ref="C36" si="5">SUM(D36:F36)</f>
        <v>1920000</v>
      </c>
      <c r="D36" s="83">
        <v>500000</v>
      </c>
      <c r="E36" s="83">
        <v>650000</v>
      </c>
      <c r="F36" s="83">
        <v>770000</v>
      </c>
      <c r="G36" s="115">
        <v>1920000</v>
      </c>
      <c r="H36" s="115">
        <f>C36-G36</f>
        <v>0</v>
      </c>
    </row>
    <row r="37" spans="1:8" ht="24" x14ac:dyDescent="0.2">
      <c r="A37" s="92"/>
      <c r="B37" s="24" t="s">
        <v>1</v>
      </c>
      <c r="C37" s="14"/>
      <c r="D37" s="70"/>
      <c r="E37" s="70"/>
      <c r="F37" s="70"/>
    </row>
    <row r="38" spans="1:8" s="5" customFormat="1" ht="24" x14ac:dyDescent="0.2">
      <c r="A38" s="55" t="s">
        <v>149</v>
      </c>
      <c r="B38" s="6" t="s">
        <v>2</v>
      </c>
      <c r="C38" s="12">
        <f t="shared" ref="C38" si="6">SUM(D38:F38)</f>
        <v>3360000</v>
      </c>
      <c r="D38" s="83">
        <v>1120000</v>
      </c>
      <c r="E38" s="83">
        <v>1120000</v>
      </c>
      <c r="F38" s="83">
        <v>1120000</v>
      </c>
      <c r="G38" s="115">
        <v>3360000</v>
      </c>
      <c r="H38" s="115">
        <f>C38-G38</f>
        <v>0</v>
      </c>
    </row>
    <row r="39" spans="1:8" ht="24" x14ac:dyDescent="0.2">
      <c r="A39" s="92"/>
      <c r="B39" s="24" t="s">
        <v>1</v>
      </c>
      <c r="C39" s="14"/>
      <c r="D39" s="70"/>
      <c r="E39" s="70"/>
      <c r="F39" s="70"/>
    </row>
    <row r="40" spans="1:8" s="5" customFormat="1" ht="24" x14ac:dyDescent="0.2">
      <c r="A40" s="55" t="s">
        <v>150</v>
      </c>
      <c r="B40" s="6" t="s">
        <v>2</v>
      </c>
      <c r="C40" s="12">
        <f t="shared" ref="C40" si="7">SUM(D40:F40)</f>
        <v>1728000</v>
      </c>
      <c r="D40" s="83">
        <v>572000</v>
      </c>
      <c r="E40" s="83">
        <v>572000</v>
      </c>
      <c r="F40" s="83">
        <v>584000</v>
      </c>
      <c r="G40" s="115">
        <v>1728000</v>
      </c>
      <c r="H40" s="115">
        <f>C40-G40</f>
        <v>0</v>
      </c>
    </row>
    <row r="41" spans="1:8" ht="24" x14ac:dyDescent="0.2">
      <c r="A41" s="92"/>
      <c r="B41" s="24" t="s">
        <v>1</v>
      </c>
      <c r="C41" s="14"/>
      <c r="D41" s="70"/>
      <c r="E41" s="70"/>
      <c r="F41" s="70"/>
    </row>
    <row r="42" spans="1:8" s="5" customFormat="1" ht="24" x14ac:dyDescent="0.2">
      <c r="A42" s="31" t="s">
        <v>28</v>
      </c>
      <c r="B42" s="6"/>
      <c r="C42" s="12"/>
      <c r="D42" s="83"/>
      <c r="E42" s="83"/>
      <c r="F42" s="83"/>
    </row>
    <row r="43" spans="1:8" s="5" customFormat="1" ht="24" x14ac:dyDescent="0.2">
      <c r="A43" s="55" t="s">
        <v>152</v>
      </c>
      <c r="B43" s="6" t="s">
        <v>2</v>
      </c>
      <c r="C43" s="12">
        <f t="shared" ref="C43:C57" si="8">SUM(D43:F43)</f>
        <v>120000</v>
      </c>
      <c r="D43" s="83">
        <v>120000</v>
      </c>
      <c r="E43" s="83">
        <v>0</v>
      </c>
      <c r="F43" s="83">
        <v>0</v>
      </c>
      <c r="G43" s="115">
        <v>120000</v>
      </c>
      <c r="H43" s="115">
        <f>C43-G43</f>
        <v>0</v>
      </c>
    </row>
    <row r="44" spans="1:8" ht="24" x14ac:dyDescent="0.2">
      <c r="A44" s="92"/>
      <c r="B44" s="24" t="s">
        <v>1</v>
      </c>
      <c r="C44" s="14"/>
      <c r="D44" s="70"/>
      <c r="E44" s="70"/>
      <c r="F44" s="70"/>
    </row>
    <row r="45" spans="1:8" s="5" customFormat="1" ht="24" x14ac:dyDescent="0.2">
      <c r="A45" s="55" t="s">
        <v>151</v>
      </c>
      <c r="B45" s="6" t="s">
        <v>2</v>
      </c>
      <c r="C45" s="12">
        <f t="shared" si="8"/>
        <v>3000000</v>
      </c>
      <c r="D45" s="83">
        <v>0</v>
      </c>
      <c r="E45" s="83">
        <v>3000000</v>
      </c>
      <c r="F45" s="83">
        <v>0</v>
      </c>
      <c r="G45" s="115">
        <v>3000000</v>
      </c>
      <c r="H45" s="115">
        <f>C45-G45</f>
        <v>0</v>
      </c>
    </row>
    <row r="46" spans="1:8" ht="24" x14ac:dyDescent="0.2">
      <c r="A46" s="92"/>
      <c r="B46" s="24" t="s">
        <v>1</v>
      </c>
      <c r="C46" s="14"/>
      <c r="D46" s="70"/>
      <c r="E46" s="70"/>
      <c r="F46" s="70"/>
    </row>
    <row r="47" spans="1:8" s="5" customFormat="1" ht="24" x14ac:dyDescent="0.2">
      <c r="A47" s="55" t="s">
        <v>153</v>
      </c>
      <c r="B47" s="6" t="s">
        <v>2</v>
      </c>
      <c r="C47" s="12">
        <f t="shared" si="8"/>
        <v>50000</v>
      </c>
      <c r="D47" s="83">
        <v>50000</v>
      </c>
      <c r="E47" s="83">
        <v>0</v>
      </c>
      <c r="F47" s="83">
        <v>0</v>
      </c>
      <c r="G47" s="115">
        <v>50000</v>
      </c>
      <c r="H47" s="115">
        <f>C47-G47</f>
        <v>0</v>
      </c>
    </row>
    <row r="48" spans="1:8" ht="24" x14ac:dyDescent="0.2">
      <c r="A48" s="92"/>
      <c r="B48" s="24" t="s">
        <v>1</v>
      </c>
      <c r="C48" s="14"/>
      <c r="D48" s="70"/>
      <c r="E48" s="70"/>
      <c r="F48" s="70"/>
    </row>
    <row r="49" spans="1:8" s="5" customFormat="1" ht="24" x14ac:dyDescent="0.2">
      <c r="A49" s="56" t="s">
        <v>154</v>
      </c>
      <c r="B49" s="6" t="s">
        <v>2</v>
      </c>
      <c r="C49" s="12">
        <f t="shared" si="8"/>
        <v>3569600</v>
      </c>
      <c r="D49" s="83">
        <v>3569600</v>
      </c>
      <c r="E49" s="83">
        <v>0</v>
      </c>
      <c r="F49" s="83">
        <v>0</v>
      </c>
      <c r="G49" s="115">
        <v>3569600</v>
      </c>
      <c r="H49" s="115">
        <f>C49-G49</f>
        <v>0</v>
      </c>
    </row>
    <row r="50" spans="1:8" ht="24" x14ac:dyDescent="0.2">
      <c r="A50" s="92"/>
      <c r="B50" s="24" t="s">
        <v>1</v>
      </c>
      <c r="C50" s="14"/>
      <c r="D50" s="70"/>
      <c r="E50" s="70"/>
      <c r="F50" s="70"/>
    </row>
    <row r="51" spans="1:8" s="5" customFormat="1" ht="24" x14ac:dyDescent="0.2">
      <c r="A51" s="84" t="s">
        <v>155</v>
      </c>
      <c r="B51" s="6" t="s">
        <v>2</v>
      </c>
      <c r="C51" s="12">
        <f t="shared" si="8"/>
        <v>4730400</v>
      </c>
      <c r="D51" s="83">
        <v>4730400</v>
      </c>
      <c r="E51" s="83">
        <v>0</v>
      </c>
      <c r="F51" s="83">
        <v>0</v>
      </c>
      <c r="G51" s="115">
        <v>4730400</v>
      </c>
      <c r="H51" s="115">
        <f>C51-G51</f>
        <v>0</v>
      </c>
    </row>
    <row r="52" spans="1:8" ht="24" x14ac:dyDescent="0.2">
      <c r="A52" s="92"/>
      <c r="B52" s="24" t="s">
        <v>1</v>
      </c>
      <c r="C52" s="14"/>
      <c r="D52" s="70"/>
      <c r="E52" s="70"/>
      <c r="F52" s="70"/>
    </row>
    <row r="53" spans="1:8" s="5" customFormat="1" ht="24" x14ac:dyDescent="0.2">
      <c r="A53" s="55" t="s">
        <v>69</v>
      </c>
      <c r="B53" s="6" t="s">
        <v>2</v>
      </c>
      <c r="C53" s="12">
        <f t="shared" ref="C53" si="9">SUM(D53:F53)</f>
        <v>777600</v>
      </c>
      <c r="D53" s="83">
        <v>777600</v>
      </c>
      <c r="E53" s="83">
        <v>0</v>
      </c>
      <c r="F53" s="83">
        <v>0</v>
      </c>
      <c r="G53" s="115">
        <v>777600</v>
      </c>
      <c r="H53" s="115">
        <f>C53-G53</f>
        <v>0</v>
      </c>
    </row>
    <row r="54" spans="1:8" ht="24" x14ac:dyDescent="0.2">
      <c r="A54" s="92"/>
      <c r="B54" s="24" t="s">
        <v>1</v>
      </c>
      <c r="C54" s="14"/>
      <c r="D54" s="70"/>
      <c r="E54" s="70"/>
      <c r="F54" s="70"/>
    </row>
    <row r="55" spans="1:8" s="5" customFormat="1" ht="24" x14ac:dyDescent="0.2">
      <c r="A55" s="55" t="s">
        <v>156</v>
      </c>
      <c r="B55" s="6" t="s">
        <v>2</v>
      </c>
      <c r="C55" s="12">
        <f t="shared" ref="C55" si="10">SUM(D55:F55)</f>
        <v>372000</v>
      </c>
      <c r="D55" s="83">
        <v>372000</v>
      </c>
      <c r="E55" s="83">
        <v>0</v>
      </c>
      <c r="F55" s="83">
        <v>0</v>
      </c>
      <c r="G55" s="115">
        <v>372000</v>
      </c>
      <c r="H55" s="115">
        <f>C55-G55</f>
        <v>0</v>
      </c>
    </row>
    <row r="56" spans="1:8" ht="24" x14ac:dyDescent="0.2">
      <c r="A56" s="92"/>
      <c r="B56" s="24" t="s">
        <v>1</v>
      </c>
      <c r="C56" s="14"/>
      <c r="D56" s="70"/>
      <c r="E56" s="70"/>
      <c r="F56" s="70"/>
    </row>
    <row r="57" spans="1:8" s="5" customFormat="1" ht="24" x14ac:dyDescent="0.2">
      <c r="A57" s="55" t="s">
        <v>179</v>
      </c>
      <c r="B57" s="6" t="s">
        <v>2</v>
      </c>
      <c r="C57" s="12">
        <f t="shared" si="8"/>
        <v>473200</v>
      </c>
      <c r="D57" s="83">
        <v>473200</v>
      </c>
      <c r="E57" s="83">
        <v>0</v>
      </c>
      <c r="F57" s="83">
        <v>0</v>
      </c>
      <c r="G57" s="115">
        <v>473200</v>
      </c>
      <c r="H57" s="115">
        <f>C57-G57</f>
        <v>0</v>
      </c>
    </row>
    <row r="58" spans="1:8" ht="24" x14ac:dyDescent="0.2">
      <c r="A58" s="92"/>
      <c r="B58" s="24" t="s">
        <v>1</v>
      </c>
      <c r="C58" s="14"/>
      <c r="D58" s="70"/>
      <c r="E58" s="70"/>
      <c r="F58" s="70"/>
    </row>
    <row r="59" spans="1:8" s="5" customFormat="1" ht="24" x14ac:dyDescent="0.2">
      <c r="A59" s="32" t="s">
        <v>42</v>
      </c>
      <c r="B59" s="6"/>
      <c r="C59" s="12"/>
      <c r="D59" s="83"/>
      <c r="E59" s="83"/>
      <c r="F59" s="83"/>
    </row>
    <row r="60" spans="1:8" s="5" customFormat="1" ht="24" x14ac:dyDescent="0.2">
      <c r="A60" s="55" t="s">
        <v>157</v>
      </c>
      <c r="B60" s="6" t="s">
        <v>2</v>
      </c>
      <c r="C60" s="12">
        <f t="shared" ref="C60" si="11">SUM(D60:F60)</f>
        <v>12000</v>
      </c>
      <c r="D60" s="83">
        <v>0</v>
      </c>
      <c r="E60" s="83">
        <v>12000</v>
      </c>
      <c r="F60" s="83">
        <v>0</v>
      </c>
      <c r="G60" s="115">
        <v>12000</v>
      </c>
      <c r="H60" s="115">
        <f>C60-G60</f>
        <v>0</v>
      </c>
    </row>
    <row r="61" spans="1:8" ht="24" x14ac:dyDescent="0.2">
      <c r="A61" s="92"/>
      <c r="B61" s="24" t="s">
        <v>1</v>
      </c>
      <c r="C61" s="14"/>
      <c r="D61" s="70"/>
      <c r="E61" s="70"/>
      <c r="F61" s="70"/>
    </row>
    <row r="62" spans="1:8" s="5" customFormat="1" ht="24" x14ac:dyDescent="0.2">
      <c r="A62" s="56" t="s">
        <v>158</v>
      </c>
      <c r="B62" s="6" t="s">
        <v>2</v>
      </c>
      <c r="C62" s="12">
        <f t="shared" ref="C62:C74" si="12">SUM(D62:F62)</f>
        <v>75000</v>
      </c>
      <c r="D62" s="83">
        <v>75000</v>
      </c>
      <c r="E62" s="83">
        <v>0</v>
      </c>
      <c r="F62" s="83">
        <v>0</v>
      </c>
      <c r="G62" s="115">
        <v>75000</v>
      </c>
      <c r="H62" s="115">
        <f>C62-G62</f>
        <v>0</v>
      </c>
    </row>
    <row r="63" spans="1:8" ht="24" x14ac:dyDescent="0.2">
      <c r="A63" s="92"/>
      <c r="B63" s="24" t="s">
        <v>1</v>
      </c>
      <c r="C63" s="14"/>
      <c r="D63" s="70"/>
      <c r="E63" s="70"/>
      <c r="F63" s="70"/>
    </row>
    <row r="64" spans="1:8" s="5" customFormat="1" ht="24" x14ac:dyDescent="0.2">
      <c r="A64" s="56" t="s">
        <v>159</v>
      </c>
      <c r="B64" s="6" t="s">
        <v>2</v>
      </c>
      <c r="C64" s="12">
        <f t="shared" ref="C64" si="13">SUM(D64:F64)</f>
        <v>203400</v>
      </c>
      <c r="D64" s="83">
        <v>0</v>
      </c>
      <c r="E64" s="83">
        <v>203400</v>
      </c>
      <c r="F64" s="83">
        <v>0</v>
      </c>
      <c r="G64" s="115">
        <v>203400</v>
      </c>
      <c r="H64" s="115">
        <f>C64-G64</f>
        <v>0</v>
      </c>
    </row>
    <row r="65" spans="1:8" ht="24" x14ac:dyDescent="0.2">
      <c r="A65" s="92"/>
      <c r="B65" s="24" t="s">
        <v>1</v>
      </c>
      <c r="C65" s="14"/>
      <c r="D65" s="70"/>
      <c r="E65" s="70"/>
      <c r="F65" s="70"/>
    </row>
    <row r="66" spans="1:8" s="5" customFormat="1" ht="24" x14ac:dyDescent="0.2">
      <c r="A66" s="55" t="s">
        <v>160</v>
      </c>
      <c r="B66" s="6" t="s">
        <v>2</v>
      </c>
      <c r="C66" s="12">
        <f t="shared" ref="C66" si="14">SUM(D66:F66)</f>
        <v>50400</v>
      </c>
      <c r="D66" s="70">
        <v>50400</v>
      </c>
      <c r="E66" s="70">
        <v>0</v>
      </c>
      <c r="F66" s="70">
        <v>0</v>
      </c>
      <c r="G66" s="115">
        <v>50400</v>
      </c>
      <c r="H66" s="115">
        <f>C66-G66</f>
        <v>0</v>
      </c>
    </row>
    <row r="67" spans="1:8" ht="24" x14ac:dyDescent="0.2">
      <c r="A67" s="92"/>
      <c r="B67" s="24" t="s">
        <v>1</v>
      </c>
      <c r="C67" s="14"/>
      <c r="D67" s="70"/>
      <c r="E67" s="70"/>
      <c r="F67" s="70"/>
    </row>
    <row r="68" spans="1:8" s="5" customFormat="1" ht="24" x14ac:dyDescent="0.2">
      <c r="A68" s="55" t="s">
        <v>161</v>
      </c>
      <c r="B68" s="6" t="s">
        <v>2</v>
      </c>
      <c r="C68" s="12">
        <f t="shared" si="12"/>
        <v>1631700</v>
      </c>
      <c r="D68" s="70">
        <v>0</v>
      </c>
      <c r="E68" s="70">
        <v>1631700</v>
      </c>
      <c r="F68" s="70">
        <v>0</v>
      </c>
      <c r="G68" s="115">
        <v>1631700</v>
      </c>
      <c r="H68" s="115">
        <f>C68-G68</f>
        <v>0</v>
      </c>
    </row>
    <row r="69" spans="1:8" ht="24" x14ac:dyDescent="0.2">
      <c r="A69" s="92"/>
      <c r="B69" s="24" t="s">
        <v>1</v>
      </c>
      <c r="C69" s="14"/>
      <c r="D69" s="70"/>
      <c r="E69" s="70"/>
      <c r="F69" s="70"/>
    </row>
    <row r="70" spans="1:8" s="5" customFormat="1" ht="24" x14ac:dyDescent="0.2">
      <c r="A70" s="56" t="s">
        <v>162</v>
      </c>
      <c r="B70" s="6" t="s">
        <v>2</v>
      </c>
      <c r="C70" s="12">
        <f t="shared" si="12"/>
        <v>13700</v>
      </c>
      <c r="D70" s="83">
        <v>0</v>
      </c>
      <c r="E70" s="83">
        <v>13700</v>
      </c>
      <c r="F70" s="83">
        <v>0</v>
      </c>
      <c r="G70" s="115">
        <v>13700</v>
      </c>
      <c r="H70" s="115">
        <f>C70-G70</f>
        <v>0</v>
      </c>
    </row>
    <row r="71" spans="1:8" ht="24" x14ac:dyDescent="0.2">
      <c r="A71" s="92"/>
      <c r="B71" s="24" t="s">
        <v>1</v>
      </c>
      <c r="C71" s="14"/>
      <c r="D71" s="70"/>
      <c r="E71" s="70"/>
      <c r="F71" s="70"/>
    </row>
    <row r="72" spans="1:8" s="5" customFormat="1" ht="24" x14ac:dyDescent="0.2">
      <c r="A72" s="85" t="s">
        <v>163</v>
      </c>
      <c r="B72" s="6" t="s">
        <v>2</v>
      </c>
      <c r="C72" s="12">
        <f t="shared" si="12"/>
        <v>18000</v>
      </c>
      <c r="D72" s="83">
        <v>0</v>
      </c>
      <c r="E72" s="83">
        <v>0</v>
      </c>
      <c r="F72" s="83">
        <v>18000</v>
      </c>
      <c r="G72" s="115">
        <v>18000</v>
      </c>
      <c r="H72" s="115">
        <f>C72-G72</f>
        <v>0</v>
      </c>
    </row>
    <row r="73" spans="1:8" ht="24" x14ac:dyDescent="0.2">
      <c r="A73" s="92"/>
      <c r="B73" s="24" t="s">
        <v>1</v>
      </c>
      <c r="C73" s="14"/>
      <c r="D73" s="70"/>
      <c r="E73" s="70"/>
      <c r="F73" s="70"/>
    </row>
    <row r="74" spans="1:8" s="5" customFormat="1" ht="24" x14ac:dyDescent="0.2">
      <c r="A74" s="85" t="s">
        <v>164</v>
      </c>
      <c r="B74" s="6" t="s">
        <v>2</v>
      </c>
      <c r="C74" s="12">
        <f t="shared" si="12"/>
        <v>50800</v>
      </c>
      <c r="D74" s="83">
        <v>0</v>
      </c>
      <c r="E74" s="83">
        <v>50800</v>
      </c>
      <c r="F74" s="83">
        <v>0</v>
      </c>
      <c r="G74" s="115">
        <v>50800</v>
      </c>
      <c r="H74" s="115">
        <f>C74-G74</f>
        <v>0</v>
      </c>
    </row>
    <row r="75" spans="1:8" ht="24" x14ac:dyDescent="0.2">
      <c r="A75" s="92"/>
      <c r="B75" s="24" t="s">
        <v>1</v>
      </c>
      <c r="C75" s="14"/>
      <c r="D75" s="14"/>
      <c r="E75" s="14"/>
      <c r="F75" s="14"/>
    </row>
    <row r="76" spans="1:8" s="5" customFormat="1" ht="24" x14ac:dyDescent="0.2">
      <c r="A76" s="18" t="s">
        <v>75</v>
      </c>
      <c r="B76" s="21" t="s">
        <v>2</v>
      </c>
      <c r="C76" s="13">
        <f>SUM(D76:F76)</f>
        <v>13485600</v>
      </c>
      <c r="D76" s="13">
        <f>D78+D80</f>
        <v>4743000</v>
      </c>
      <c r="E76" s="13">
        <f t="shared" ref="E76:G76" si="15">E78+E80</f>
        <v>3742600</v>
      </c>
      <c r="F76" s="13">
        <f t="shared" si="15"/>
        <v>5000000</v>
      </c>
      <c r="G76" s="13">
        <f t="shared" si="15"/>
        <v>13485600</v>
      </c>
      <c r="H76" s="115">
        <f>C76-G76</f>
        <v>0</v>
      </c>
    </row>
    <row r="77" spans="1:8" s="4" customFormat="1" ht="24" x14ac:dyDescent="0.2">
      <c r="A77" s="58"/>
      <c r="B77" s="7" t="s">
        <v>1</v>
      </c>
      <c r="C77" s="13"/>
      <c r="D77" s="13"/>
      <c r="E77" s="13"/>
      <c r="F77" s="13"/>
    </row>
    <row r="78" spans="1:8" s="4" customFormat="1" ht="24" x14ac:dyDescent="0.2">
      <c r="A78" s="59" t="s">
        <v>165</v>
      </c>
      <c r="B78" s="24" t="s">
        <v>2</v>
      </c>
      <c r="C78" s="14">
        <f>SUM(D78:F78)</f>
        <v>2742600</v>
      </c>
      <c r="D78" s="70">
        <v>1000000</v>
      </c>
      <c r="E78" s="70">
        <v>742600</v>
      </c>
      <c r="F78" s="70">
        <v>1000000</v>
      </c>
      <c r="G78" s="115">
        <v>2742600</v>
      </c>
      <c r="H78" s="115">
        <f>C78-G78</f>
        <v>0</v>
      </c>
    </row>
    <row r="79" spans="1:8" ht="24" x14ac:dyDescent="0.2">
      <c r="A79" s="61"/>
      <c r="B79" s="24" t="s">
        <v>1</v>
      </c>
      <c r="C79" s="14"/>
      <c r="D79" s="70"/>
      <c r="E79" s="70"/>
      <c r="F79" s="70"/>
    </row>
    <row r="80" spans="1:8" ht="24" x14ac:dyDescent="0.2">
      <c r="A80" s="60" t="s">
        <v>166</v>
      </c>
      <c r="B80" s="24" t="s">
        <v>2</v>
      </c>
      <c r="C80" s="14">
        <f>SUM(D80:F80)</f>
        <v>10743000</v>
      </c>
      <c r="D80" s="70">
        <v>3743000</v>
      </c>
      <c r="E80" s="70">
        <v>3000000</v>
      </c>
      <c r="F80" s="70">
        <v>4000000</v>
      </c>
      <c r="G80" s="115">
        <v>10743000</v>
      </c>
      <c r="H80" s="115">
        <f>C80-G80</f>
        <v>0</v>
      </c>
    </row>
    <row r="81" spans="1:8" ht="24" x14ac:dyDescent="0.2">
      <c r="A81" s="61" t="s">
        <v>3</v>
      </c>
      <c r="B81" s="24" t="s">
        <v>1</v>
      </c>
      <c r="C81" s="14"/>
      <c r="D81" s="14"/>
      <c r="E81" s="14"/>
      <c r="F81" s="14"/>
    </row>
    <row r="82" spans="1:8" ht="24" x14ac:dyDescent="0.2">
      <c r="A82" s="18" t="s">
        <v>76</v>
      </c>
      <c r="B82" s="21" t="s">
        <v>2</v>
      </c>
      <c r="C82" s="13">
        <f>SUM(D82:F82)</f>
        <v>2745000</v>
      </c>
      <c r="D82" s="13">
        <f>SUM(D84:D104)</f>
        <v>1790700</v>
      </c>
      <c r="E82" s="13">
        <f t="shared" ref="E82:G82" si="16">SUM(E84:E104)</f>
        <v>869900</v>
      </c>
      <c r="F82" s="13">
        <f t="shared" si="16"/>
        <v>84400</v>
      </c>
      <c r="G82" s="13">
        <f t="shared" si="16"/>
        <v>2745000</v>
      </c>
      <c r="H82" s="115">
        <f>C82-G82</f>
        <v>0</v>
      </c>
    </row>
    <row r="83" spans="1:8" s="4" customFormat="1" ht="24" x14ac:dyDescent="0.2">
      <c r="A83" s="22"/>
      <c r="B83" s="7" t="s">
        <v>1</v>
      </c>
      <c r="C83" s="13"/>
      <c r="D83" s="13"/>
      <c r="E83" s="13"/>
      <c r="F83" s="13"/>
    </row>
    <row r="84" spans="1:8" s="4" customFormat="1" ht="24" x14ac:dyDescent="0.2">
      <c r="A84" s="111" t="s">
        <v>167</v>
      </c>
      <c r="B84" s="24" t="s">
        <v>2</v>
      </c>
      <c r="C84" s="14">
        <f>SUM(D84:F84)</f>
        <v>113000</v>
      </c>
      <c r="D84" s="70">
        <v>113000</v>
      </c>
      <c r="E84" s="70">
        <v>0</v>
      </c>
      <c r="F84" s="70">
        <v>0</v>
      </c>
      <c r="G84" s="115">
        <v>113000</v>
      </c>
      <c r="H84" s="115">
        <f>C84-G84</f>
        <v>0</v>
      </c>
    </row>
    <row r="85" spans="1:8" ht="24" customHeight="1" x14ac:dyDescent="0.2">
      <c r="A85" s="112" t="s">
        <v>3</v>
      </c>
      <c r="B85" s="24" t="s">
        <v>1</v>
      </c>
      <c r="C85" s="14"/>
      <c r="D85" s="70"/>
      <c r="E85" s="70"/>
      <c r="F85" s="70"/>
    </row>
    <row r="86" spans="1:8" ht="24" x14ac:dyDescent="0.2">
      <c r="A86" s="63" t="s">
        <v>168</v>
      </c>
      <c r="B86" s="24" t="s">
        <v>2</v>
      </c>
      <c r="C86" s="14">
        <f>SUM(D86:F86)</f>
        <v>6400</v>
      </c>
      <c r="D86" s="70">
        <v>0</v>
      </c>
      <c r="E86" s="70">
        <v>6400</v>
      </c>
      <c r="F86" s="70">
        <v>0</v>
      </c>
      <c r="G86" s="115">
        <v>6400</v>
      </c>
      <c r="H86" s="115">
        <f>C86-G86</f>
        <v>0</v>
      </c>
    </row>
    <row r="87" spans="1:8" ht="24" x14ac:dyDescent="0.2">
      <c r="A87" s="64"/>
      <c r="B87" s="24" t="s">
        <v>1</v>
      </c>
      <c r="C87" s="14"/>
      <c r="D87" s="70"/>
      <c r="E87" s="70"/>
      <c r="F87" s="70"/>
    </row>
    <row r="88" spans="1:8" ht="24" x14ac:dyDescent="0.55000000000000004">
      <c r="A88" s="62" t="s">
        <v>169</v>
      </c>
      <c r="B88" s="24" t="s">
        <v>2</v>
      </c>
      <c r="C88" s="14">
        <f>SUM(D88:F88)</f>
        <v>26200</v>
      </c>
      <c r="D88" s="70">
        <v>0</v>
      </c>
      <c r="E88" s="70">
        <v>26200</v>
      </c>
      <c r="F88" s="70">
        <v>0</v>
      </c>
      <c r="G88" s="115">
        <v>26200</v>
      </c>
      <c r="H88" s="115">
        <f>C88-G88</f>
        <v>0</v>
      </c>
    </row>
    <row r="89" spans="1:8" ht="24" x14ac:dyDescent="0.55000000000000004">
      <c r="A89" s="67" t="s">
        <v>27</v>
      </c>
      <c r="B89" s="24" t="s">
        <v>1</v>
      </c>
      <c r="C89" s="14"/>
      <c r="D89" s="70"/>
      <c r="E89" s="70"/>
      <c r="F89" s="70"/>
    </row>
    <row r="90" spans="1:8" ht="24" x14ac:dyDescent="0.2">
      <c r="A90" s="66" t="s">
        <v>170</v>
      </c>
      <c r="B90" s="24" t="s">
        <v>2</v>
      </c>
      <c r="C90" s="14">
        <f>SUM(D90:F90)</f>
        <v>39600</v>
      </c>
      <c r="D90" s="70">
        <v>39600</v>
      </c>
      <c r="E90" s="70">
        <v>0</v>
      </c>
      <c r="F90" s="70">
        <v>0</v>
      </c>
      <c r="G90" s="115">
        <v>39600</v>
      </c>
      <c r="H90" s="115">
        <f>C90-G90</f>
        <v>0</v>
      </c>
    </row>
    <row r="91" spans="1:8" ht="24" customHeight="1" x14ac:dyDescent="0.2">
      <c r="A91" s="112" t="s">
        <v>171</v>
      </c>
      <c r="B91" s="24" t="s">
        <v>1</v>
      </c>
      <c r="C91" s="14"/>
      <c r="D91" s="70"/>
      <c r="E91" s="70"/>
      <c r="F91" s="70"/>
    </row>
    <row r="92" spans="1:8" ht="24" x14ac:dyDescent="0.2">
      <c r="A92" s="66" t="s">
        <v>172</v>
      </c>
      <c r="B92" s="24" t="s">
        <v>2</v>
      </c>
      <c r="C92" s="14">
        <f>SUM(D92:F92)</f>
        <v>14700</v>
      </c>
      <c r="D92" s="70">
        <v>0</v>
      </c>
      <c r="E92" s="70">
        <v>14700</v>
      </c>
      <c r="F92" s="70">
        <v>0</v>
      </c>
      <c r="G92" s="115">
        <v>14700</v>
      </c>
      <c r="H92" s="115">
        <f>C92-G92</f>
        <v>0</v>
      </c>
    </row>
    <row r="93" spans="1:8" ht="24" customHeight="1" x14ac:dyDescent="0.2">
      <c r="A93" s="112" t="s">
        <v>171</v>
      </c>
      <c r="B93" s="24" t="s">
        <v>1</v>
      </c>
      <c r="C93" s="14"/>
      <c r="D93" s="70"/>
      <c r="E93" s="70"/>
      <c r="F93" s="70"/>
    </row>
    <row r="94" spans="1:8" ht="24" x14ac:dyDescent="0.55000000000000004">
      <c r="A94" s="62" t="s">
        <v>173</v>
      </c>
      <c r="B94" s="24" t="s">
        <v>2</v>
      </c>
      <c r="C94" s="14">
        <f>SUM(D94:F94)</f>
        <v>82600</v>
      </c>
      <c r="D94" s="70">
        <v>0</v>
      </c>
      <c r="E94" s="70">
        <v>82600</v>
      </c>
      <c r="F94" s="70">
        <v>0</v>
      </c>
      <c r="G94" s="115">
        <v>82600</v>
      </c>
      <c r="H94" s="115">
        <f>C94-G94</f>
        <v>0</v>
      </c>
    </row>
    <row r="95" spans="1:8" ht="24" customHeight="1" x14ac:dyDescent="0.55000000000000004">
      <c r="A95" s="65" t="s">
        <v>3</v>
      </c>
      <c r="B95" s="24" t="s">
        <v>1</v>
      </c>
      <c r="C95" s="14"/>
      <c r="D95" s="70"/>
      <c r="E95" s="70"/>
      <c r="F95" s="70"/>
    </row>
    <row r="96" spans="1:8" ht="24" x14ac:dyDescent="0.2">
      <c r="A96" s="63" t="s">
        <v>175</v>
      </c>
      <c r="B96" s="24" t="s">
        <v>2</v>
      </c>
      <c r="C96" s="14">
        <f>SUM(D96:F96)</f>
        <v>314400</v>
      </c>
      <c r="D96" s="70">
        <v>130000</v>
      </c>
      <c r="E96" s="70">
        <v>100000</v>
      </c>
      <c r="F96" s="70">
        <v>84400</v>
      </c>
      <c r="G96" s="115">
        <v>314400</v>
      </c>
      <c r="H96" s="115">
        <f>C96-G96</f>
        <v>0</v>
      </c>
    </row>
    <row r="97" spans="1:8" ht="24" x14ac:dyDescent="0.2">
      <c r="A97" s="64" t="s">
        <v>3</v>
      </c>
      <c r="B97" s="24" t="s">
        <v>1</v>
      </c>
      <c r="C97" s="14"/>
      <c r="D97" s="70"/>
      <c r="E97" s="70"/>
      <c r="F97" s="70"/>
    </row>
    <row r="98" spans="1:8" ht="24" x14ac:dyDescent="0.2">
      <c r="A98" s="63" t="s">
        <v>174</v>
      </c>
      <c r="B98" s="24" t="s">
        <v>2</v>
      </c>
      <c r="C98" s="14">
        <f>SUM(D98:F98)</f>
        <v>550000</v>
      </c>
      <c r="D98" s="70">
        <v>0</v>
      </c>
      <c r="E98" s="70">
        <v>550000</v>
      </c>
      <c r="F98" s="70">
        <v>0</v>
      </c>
      <c r="G98" s="115">
        <v>550000</v>
      </c>
      <c r="H98" s="115">
        <f>C98-G98</f>
        <v>0</v>
      </c>
    </row>
    <row r="99" spans="1:8" ht="24" x14ac:dyDescent="0.2">
      <c r="A99" s="64" t="s">
        <v>3</v>
      </c>
      <c r="B99" s="24" t="s">
        <v>1</v>
      </c>
      <c r="C99" s="14"/>
      <c r="D99" s="70"/>
      <c r="E99" s="70"/>
      <c r="F99" s="70"/>
    </row>
    <row r="100" spans="1:8" s="5" customFormat="1" ht="24" x14ac:dyDescent="0.55000000000000004">
      <c r="A100" s="62" t="s">
        <v>176</v>
      </c>
      <c r="B100" s="24" t="s">
        <v>2</v>
      </c>
      <c r="C100" s="14">
        <f>SUM(D100:F100)</f>
        <v>5000</v>
      </c>
      <c r="D100" s="70">
        <v>5000</v>
      </c>
      <c r="E100" s="70">
        <v>0</v>
      </c>
      <c r="F100" s="70">
        <v>0</v>
      </c>
      <c r="G100" s="115">
        <v>5000</v>
      </c>
      <c r="H100" s="115">
        <f>C100-G100</f>
        <v>0</v>
      </c>
    </row>
    <row r="101" spans="1:8" ht="24" x14ac:dyDescent="0.55000000000000004">
      <c r="A101" s="67"/>
      <c r="B101" s="24" t="s">
        <v>1</v>
      </c>
      <c r="C101" s="14"/>
      <c r="D101" s="70"/>
      <c r="E101" s="70"/>
      <c r="F101" s="70"/>
    </row>
    <row r="102" spans="1:8" s="5" customFormat="1" ht="24" x14ac:dyDescent="0.2">
      <c r="A102" s="63" t="s">
        <v>177</v>
      </c>
      <c r="B102" s="24" t="s">
        <v>2</v>
      </c>
      <c r="C102" s="14">
        <f>SUM(D102:F102)</f>
        <v>90000</v>
      </c>
      <c r="D102" s="70">
        <v>0</v>
      </c>
      <c r="E102" s="70">
        <v>90000</v>
      </c>
      <c r="F102" s="70">
        <v>0</v>
      </c>
      <c r="G102" s="115">
        <v>90000</v>
      </c>
      <c r="H102" s="115">
        <f>C102-G102</f>
        <v>0</v>
      </c>
    </row>
    <row r="103" spans="1:8" ht="24" x14ac:dyDescent="0.55000000000000004">
      <c r="A103" s="67"/>
      <c r="B103" s="24" t="s">
        <v>1</v>
      </c>
      <c r="C103" s="14"/>
      <c r="D103" s="70"/>
      <c r="E103" s="70"/>
      <c r="F103" s="70"/>
    </row>
    <row r="104" spans="1:8" ht="24" x14ac:dyDescent="0.2">
      <c r="A104" s="63" t="s">
        <v>178</v>
      </c>
      <c r="B104" s="24" t="s">
        <v>2</v>
      </c>
      <c r="C104" s="14">
        <f>SUM(D104:F104)</f>
        <v>1503100</v>
      </c>
      <c r="D104" s="70">
        <v>1503100</v>
      </c>
      <c r="E104" s="70">
        <v>0</v>
      </c>
      <c r="F104" s="70">
        <v>0</v>
      </c>
      <c r="G104" s="115">
        <v>1503100</v>
      </c>
      <c r="H104" s="115">
        <f>C104-G104</f>
        <v>0</v>
      </c>
    </row>
    <row r="105" spans="1:8" ht="24" x14ac:dyDescent="0.2">
      <c r="A105" s="64" t="s">
        <v>3</v>
      </c>
      <c r="B105" s="24" t="s">
        <v>1</v>
      </c>
      <c r="C105" s="14"/>
      <c r="D105" s="14"/>
      <c r="E105" s="14"/>
      <c r="F105" s="14"/>
    </row>
    <row r="106" spans="1:8" s="4" customFormat="1" ht="24" x14ac:dyDescent="0.2">
      <c r="A106" s="142" t="s">
        <v>51</v>
      </c>
      <c r="B106" s="81" t="s">
        <v>2</v>
      </c>
      <c r="C106" s="82">
        <f>SUM(D106:F106)</f>
        <v>38772800</v>
      </c>
      <c r="D106" s="82">
        <f>D7+D30</f>
        <v>19007300</v>
      </c>
      <c r="E106" s="82">
        <f>E7+E30</f>
        <v>12098100</v>
      </c>
      <c r="F106" s="82">
        <f>F7+F30</f>
        <v>7667400</v>
      </c>
      <c r="G106" s="82">
        <f>G7+G30</f>
        <v>38772800</v>
      </c>
    </row>
    <row r="107" spans="1:8" s="4" customFormat="1" ht="24" x14ac:dyDescent="0.2">
      <c r="A107" s="143"/>
      <c r="B107" s="81" t="s">
        <v>1</v>
      </c>
      <c r="C107" s="82"/>
      <c r="D107" s="82"/>
      <c r="E107" s="82"/>
      <c r="F107" s="82"/>
    </row>
    <row r="108" spans="1:8" s="4" customFormat="1" ht="24" x14ac:dyDescent="0.2">
      <c r="A108" s="144" t="s">
        <v>29</v>
      </c>
      <c r="B108" s="3" t="s">
        <v>2</v>
      </c>
      <c r="C108" s="44">
        <f>SUM(D108:F108)</f>
        <v>38772800</v>
      </c>
      <c r="D108" s="44">
        <f>D106</f>
        <v>19007300</v>
      </c>
      <c r="E108" s="44">
        <f>E106</f>
        <v>12098100</v>
      </c>
      <c r="F108" s="44">
        <f>F106</f>
        <v>7667400</v>
      </c>
      <c r="G108" s="44">
        <f>G106</f>
        <v>38772800</v>
      </c>
    </row>
    <row r="109" spans="1:8" s="4" customFormat="1" ht="24" x14ac:dyDescent="0.2">
      <c r="A109" s="145"/>
      <c r="B109" s="3" t="s">
        <v>1</v>
      </c>
      <c r="C109" s="44"/>
      <c r="D109" s="44"/>
      <c r="E109" s="44"/>
      <c r="F109" s="44"/>
    </row>
    <row r="110" spans="1:8" ht="24" x14ac:dyDescent="0.2">
      <c r="A110" s="1"/>
      <c r="B110" s="1"/>
      <c r="C110" s="1"/>
    </row>
    <row r="111" spans="1:8" ht="24" x14ac:dyDescent="0.2">
      <c r="A111" s="2" t="s">
        <v>0</v>
      </c>
      <c r="B111" s="1"/>
      <c r="C111" s="1"/>
    </row>
    <row r="114" spans="3:7" s="122" customFormat="1" ht="27.75" x14ac:dyDescent="0.65">
      <c r="C114" s="123">
        <v>0.3</v>
      </c>
      <c r="D114" s="125">
        <f>G114*0.3</f>
        <v>3026460</v>
      </c>
      <c r="E114" s="125"/>
      <c r="F114" s="125"/>
      <c r="G114" s="125">
        <f>SUM(G13:G23)+SUM(G36:G43,G57:G74)+G47</f>
        <v>10088200</v>
      </c>
    </row>
    <row r="115" spans="3:7" s="122" customFormat="1" ht="27.75" x14ac:dyDescent="0.65">
      <c r="C115" s="126" t="s">
        <v>81</v>
      </c>
      <c r="D115" s="125">
        <f>SUM(D13:D23)+SUM(D36:D43,D57:D74)+D47</f>
        <v>3019600</v>
      </c>
    </row>
    <row r="116" spans="3:7" s="122" customFormat="1" ht="27.75" x14ac:dyDescent="0.65">
      <c r="C116" s="126" t="s">
        <v>82</v>
      </c>
      <c r="D116" s="127">
        <f>D114-D115</f>
        <v>6860</v>
      </c>
    </row>
    <row r="117" spans="3:7" s="122" customFormat="1" ht="27.75" x14ac:dyDescent="0.65"/>
    <row r="118" spans="3:7" s="122" customFormat="1" ht="27.75" x14ac:dyDescent="0.65">
      <c r="D118" s="125">
        <f>ปกครอง!D71+ทะเบียน!D38+คลัง!D38+รายได้!D38+'รักษา-ปลูก'!D103+เทศกิจ!D51+โยธา!D61+ระบายน้ำ!D36+พัฒนา!D94+อนามัย!D75+ศึกษา!D114</f>
        <v>17471190</v>
      </c>
      <c r="E118" s="125"/>
      <c r="F118" s="125"/>
      <c r="G118" s="125">
        <f>ปกครอง!G71+ทะเบียน!G38+คลัง!G38+รายได้!G38+'รักษา-ปลูก'!G103+เทศกิจ!G51+โยธา!G61+ระบายน้ำ!G36+พัฒนา!G94+อนามัย!G75+ศึกษา!G114</f>
        <v>58237300</v>
      </c>
    </row>
    <row r="119" spans="3:7" s="122" customFormat="1" ht="27.75" x14ac:dyDescent="0.65">
      <c r="C119" s="126" t="s">
        <v>83</v>
      </c>
      <c r="D119" s="141">
        <f>ปกครอง!D73+ทะเบียน!D40+คลัง!D40+รายได้!D40+'รักษา-ปลูก'!D105+เทศกิจ!D53+โยธา!D63+ระบายน้ำ!D38+พัฒนา!D96+อนามัย!D77+ศึกษา!D116</f>
        <v>-10</v>
      </c>
    </row>
  </sheetData>
  <mergeCells count="3">
    <mergeCell ref="A108:A109"/>
    <mergeCell ref="A1:F1"/>
    <mergeCell ref="A106:A107"/>
  </mergeCells>
  <printOptions horizontalCentered="1"/>
  <pageMargins left="0.11811023622047245" right="0.11811023622047245" top="0.31496062992125984" bottom="0.19685039370078741" header="0.19685039370078741" footer="0.19685039370078741"/>
  <pageSetup paperSize="9" scale="80" orientation="landscape" r:id="rId1"/>
  <rowBreaks count="4" manualBreakCount="4">
    <brk id="29" max="16383" man="1"/>
    <brk id="52" max="5" man="1"/>
    <brk id="75" max="5" man="1"/>
    <brk id="9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73"/>
  <sheetViews>
    <sheetView view="pageBreakPreview" zoomScaleSheetLayoutView="100" workbookViewId="0">
      <pane xSplit="2" ySplit="5" topLeftCell="C63" activePane="bottomRight" state="frozen"/>
      <selection activeCell="E40" sqref="E40"/>
      <selection pane="topRight" activeCell="E40" sqref="E40"/>
      <selection pane="bottomLeft" activeCell="E40" sqref="E40"/>
      <selection pane="bottomRight" activeCell="D60" sqref="D60:F60"/>
    </sheetView>
  </sheetViews>
  <sheetFormatPr defaultRowHeight="24" x14ac:dyDescent="0.55000000000000004"/>
  <cols>
    <col min="1" max="1" width="65.625" customWidth="1"/>
    <col min="2" max="2" width="7.75" customWidth="1"/>
    <col min="3" max="6" width="22.625" customWidth="1"/>
    <col min="7" max="7" width="14.75" style="15" customWidth="1"/>
    <col min="8" max="8" width="12.375" style="15" customWidth="1"/>
  </cols>
  <sheetData>
    <row r="1" spans="1:8" x14ac:dyDescent="0.55000000000000004">
      <c r="A1" s="146" t="s">
        <v>84</v>
      </c>
      <c r="B1" s="146"/>
      <c r="C1" s="146"/>
      <c r="D1" s="146"/>
      <c r="E1" s="146"/>
      <c r="F1" s="146"/>
    </row>
    <row r="2" spans="1:8" x14ac:dyDescent="0.55000000000000004">
      <c r="A2" s="10" t="s">
        <v>13</v>
      </c>
      <c r="B2" s="10"/>
      <c r="C2" s="10"/>
    </row>
    <row r="3" spans="1:8" x14ac:dyDescent="0.55000000000000004">
      <c r="A3" s="2" t="s">
        <v>32</v>
      </c>
      <c r="B3" s="2"/>
      <c r="C3" s="2"/>
    </row>
    <row r="4" spans="1:8" ht="18" customHeight="1" x14ac:dyDescent="0.55000000000000004">
      <c r="A4" s="2"/>
      <c r="B4" s="2"/>
      <c r="C4" s="113"/>
      <c r="D4" s="9"/>
      <c r="E4" s="9"/>
      <c r="F4" s="9" t="s">
        <v>12</v>
      </c>
    </row>
    <row r="5" spans="1:8" x14ac:dyDescent="0.55000000000000004">
      <c r="A5" s="7" t="s">
        <v>31</v>
      </c>
      <c r="B5" s="94" t="s">
        <v>77</v>
      </c>
      <c r="C5" s="7" t="s">
        <v>29</v>
      </c>
      <c r="D5" s="95" t="s">
        <v>85</v>
      </c>
      <c r="E5" s="95" t="s">
        <v>86</v>
      </c>
      <c r="F5" s="95" t="s">
        <v>87</v>
      </c>
    </row>
    <row r="6" spans="1:8" x14ac:dyDescent="0.2">
      <c r="A6" s="86" t="s">
        <v>45</v>
      </c>
      <c r="B6" s="77"/>
      <c r="C6" s="88"/>
      <c r="D6" s="88"/>
      <c r="E6" s="88"/>
      <c r="F6" s="88"/>
      <c r="G6" s="117" t="s">
        <v>79</v>
      </c>
      <c r="H6" s="117" t="s">
        <v>80</v>
      </c>
    </row>
    <row r="7" spans="1:8" x14ac:dyDescent="0.2">
      <c r="A7" s="16" t="s">
        <v>47</v>
      </c>
      <c r="B7" s="8" t="s">
        <v>2</v>
      </c>
      <c r="C7" s="43">
        <f>SUM(D7:F7)</f>
        <v>6638400</v>
      </c>
      <c r="D7" s="43">
        <f>D9</f>
        <v>5433100</v>
      </c>
      <c r="E7" s="43">
        <f t="shared" ref="E7:G7" si="0">E9</f>
        <v>989300</v>
      </c>
      <c r="F7" s="43">
        <f t="shared" si="0"/>
        <v>216000</v>
      </c>
      <c r="G7" s="43">
        <f t="shared" si="0"/>
        <v>6638400</v>
      </c>
      <c r="H7" s="115">
        <f>C7-G7</f>
        <v>0</v>
      </c>
    </row>
    <row r="8" spans="1:8" x14ac:dyDescent="0.55000000000000004">
      <c r="A8" s="17"/>
      <c r="B8" s="8" t="s">
        <v>1</v>
      </c>
      <c r="C8" s="43"/>
      <c r="D8" s="43"/>
      <c r="E8" s="43"/>
      <c r="F8" s="43"/>
    </row>
    <row r="9" spans="1:8" s="4" customFormat="1" x14ac:dyDescent="0.2">
      <c r="A9" s="18" t="s">
        <v>46</v>
      </c>
      <c r="B9" s="7" t="s">
        <v>2</v>
      </c>
      <c r="C9" s="11">
        <f>SUM(D9:F9)</f>
        <v>6638400</v>
      </c>
      <c r="D9" s="11">
        <f>SUM(D13:D45)</f>
        <v>5433100</v>
      </c>
      <c r="E9" s="11">
        <f t="shared" ref="E9" si="1">SUM(E13:E45)</f>
        <v>989300</v>
      </c>
      <c r="F9" s="11">
        <f>SUM(F13:F45)</f>
        <v>216000</v>
      </c>
      <c r="G9" s="11">
        <f>SUM(G13:G45)</f>
        <v>6638400</v>
      </c>
      <c r="H9" s="115">
        <f>C9-G9</f>
        <v>0</v>
      </c>
    </row>
    <row r="10" spans="1:8" s="4" customFormat="1" x14ac:dyDescent="0.55000000000000004">
      <c r="A10" s="19"/>
      <c r="B10" s="7" t="s">
        <v>1</v>
      </c>
      <c r="C10" s="11"/>
      <c r="D10" s="11"/>
      <c r="E10" s="11"/>
      <c r="F10" s="11"/>
      <c r="G10" s="114"/>
      <c r="H10" s="114"/>
    </row>
    <row r="11" spans="1:8" s="4" customFormat="1" x14ac:dyDescent="0.55000000000000004">
      <c r="A11" s="35" t="s">
        <v>33</v>
      </c>
      <c r="B11" s="71"/>
      <c r="C11" s="78"/>
      <c r="D11" s="78"/>
      <c r="E11" s="78"/>
      <c r="F11" s="78"/>
      <c r="G11" s="114"/>
      <c r="H11" s="114"/>
    </row>
    <row r="12" spans="1:8" s="5" customFormat="1" x14ac:dyDescent="0.2">
      <c r="A12" s="72" t="s">
        <v>14</v>
      </c>
      <c r="B12" s="73"/>
      <c r="C12" s="74"/>
      <c r="D12" s="74"/>
      <c r="E12" s="74"/>
      <c r="F12" s="74"/>
      <c r="G12" s="116"/>
      <c r="H12" s="116"/>
    </row>
    <row r="13" spans="1:8" s="5" customFormat="1" x14ac:dyDescent="0.2">
      <c r="A13" s="36" t="s">
        <v>91</v>
      </c>
      <c r="B13" s="6" t="s">
        <v>2</v>
      </c>
      <c r="C13" s="12">
        <f>SUM(D13:F13)</f>
        <v>384400</v>
      </c>
      <c r="D13" s="83">
        <v>128400</v>
      </c>
      <c r="E13" s="83">
        <v>128000</v>
      </c>
      <c r="F13" s="83">
        <v>128000</v>
      </c>
      <c r="G13" s="115">
        <v>384400</v>
      </c>
      <c r="H13" s="115">
        <f>C13-G13</f>
        <v>0</v>
      </c>
    </row>
    <row r="14" spans="1:8" x14ac:dyDescent="0.55000000000000004">
      <c r="A14" s="92"/>
      <c r="B14" s="24" t="s">
        <v>1</v>
      </c>
      <c r="C14" s="14"/>
      <c r="D14" s="70"/>
      <c r="E14" s="70"/>
      <c r="F14" s="70"/>
    </row>
    <row r="15" spans="1:8" s="5" customFormat="1" x14ac:dyDescent="0.2">
      <c r="A15" s="37" t="s">
        <v>15</v>
      </c>
      <c r="B15" s="6"/>
      <c r="C15" s="12"/>
      <c r="D15" s="83"/>
      <c r="E15" s="83"/>
      <c r="F15" s="83"/>
      <c r="G15" s="115"/>
      <c r="H15" s="115"/>
    </row>
    <row r="16" spans="1:8" s="5" customFormat="1" x14ac:dyDescent="0.2">
      <c r="A16" s="36" t="s">
        <v>96</v>
      </c>
      <c r="B16" s="6" t="s">
        <v>2</v>
      </c>
      <c r="C16" s="12">
        <f t="shared" ref="C16:C30" si="2">SUM(D16:F16)</f>
        <v>269300</v>
      </c>
      <c r="D16" s="83">
        <v>70000</v>
      </c>
      <c r="E16" s="83">
        <v>139300</v>
      </c>
      <c r="F16" s="83">
        <v>60000</v>
      </c>
      <c r="G16" s="115">
        <v>269300</v>
      </c>
      <c r="H16" s="115">
        <f>C16-G16</f>
        <v>0</v>
      </c>
    </row>
    <row r="17" spans="1:8" x14ac:dyDescent="0.55000000000000004">
      <c r="A17" s="92"/>
      <c r="B17" s="24" t="s">
        <v>1</v>
      </c>
      <c r="C17" s="14"/>
      <c r="D17" s="70"/>
      <c r="E17" s="70"/>
      <c r="F17" s="70"/>
    </row>
    <row r="18" spans="1:8" s="5" customFormat="1" x14ac:dyDescent="0.2">
      <c r="A18" s="36" t="s">
        <v>97</v>
      </c>
      <c r="B18" s="6" t="s">
        <v>2</v>
      </c>
      <c r="C18" s="12">
        <f t="shared" si="2"/>
        <v>237700</v>
      </c>
      <c r="D18" s="83">
        <v>237700</v>
      </c>
      <c r="E18" s="83">
        <v>0</v>
      </c>
      <c r="F18" s="83">
        <v>0</v>
      </c>
      <c r="G18" s="115">
        <v>237700</v>
      </c>
      <c r="H18" s="115">
        <f>C18-G18</f>
        <v>0</v>
      </c>
    </row>
    <row r="19" spans="1:8" x14ac:dyDescent="0.55000000000000004">
      <c r="A19" s="92"/>
      <c r="B19" s="24" t="s">
        <v>1</v>
      </c>
      <c r="C19" s="14"/>
      <c r="D19" s="70"/>
      <c r="E19" s="70"/>
      <c r="F19" s="70"/>
    </row>
    <row r="20" spans="1:8" s="5" customFormat="1" x14ac:dyDescent="0.2">
      <c r="A20" s="36" t="s">
        <v>24</v>
      </c>
      <c r="B20" s="6" t="s">
        <v>2</v>
      </c>
      <c r="C20" s="12">
        <f t="shared" si="2"/>
        <v>67400</v>
      </c>
      <c r="D20" s="83">
        <v>20000</v>
      </c>
      <c r="E20" s="83">
        <v>37400</v>
      </c>
      <c r="F20" s="83">
        <v>10000</v>
      </c>
      <c r="G20" s="115">
        <v>67400</v>
      </c>
      <c r="H20" s="115">
        <f>C20-G20</f>
        <v>0</v>
      </c>
    </row>
    <row r="21" spans="1:8" x14ac:dyDescent="0.55000000000000004">
      <c r="A21" s="92"/>
      <c r="B21" s="24" t="s">
        <v>1</v>
      </c>
      <c r="C21" s="14"/>
      <c r="D21" s="14"/>
      <c r="E21" s="14"/>
      <c r="F21" s="14"/>
    </row>
    <row r="22" spans="1:8" s="5" customFormat="1" x14ac:dyDescent="0.2">
      <c r="A22" s="36" t="s">
        <v>98</v>
      </c>
      <c r="B22" s="6" t="s">
        <v>2</v>
      </c>
      <c r="C22" s="12">
        <f t="shared" si="2"/>
        <v>4800</v>
      </c>
      <c r="D22" s="12">
        <v>4800</v>
      </c>
      <c r="E22" s="12">
        <v>0</v>
      </c>
      <c r="F22" s="12">
        <v>0</v>
      </c>
      <c r="G22" s="115">
        <v>4800</v>
      </c>
      <c r="H22" s="115">
        <f>C22-G22</f>
        <v>0</v>
      </c>
    </row>
    <row r="23" spans="1:8" x14ac:dyDescent="0.55000000000000004">
      <c r="A23" s="92"/>
      <c r="B23" s="24" t="s">
        <v>1</v>
      </c>
      <c r="C23" s="14"/>
      <c r="D23" s="14"/>
      <c r="E23" s="14"/>
      <c r="F23" s="14"/>
    </row>
    <row r="24" spans="1:8" s="5" customFormat="1" x14ac:dyDescent="0.2">
      <c r="A24" s="36" t="s">
        <v>26</v>
      </c>
      <c r="B24" s="6" t="s">
        <v>2</v>
      </c>
      <c r="C24" s="12">
        <f t="shared" si="2"/>
        <v>32800</v>
      </c>
      <c r="D24" s="83">
        <v>10000</v>
      </c>
      <c r="E24" s="83">
        <v>12800</v>
      </c>
      <c r="F24" s="83">
        <v>10000</v>
      </c>
      <c r="G24" s="115">
        <v>32800</v>
      </c>
      <c r="H24" s="115">
        <f>C24-G24</f>
        <v>0</v>
      </c>
    </row>
    <row r="25" spans="1:8" x14ac:dyDescent="0.55000000000000004">
      <c r="A25" s="92"/>
      <c r="B25" s="24" t="s">
        <v>1</v>
      </c>
      <c r="C25" s="14"/>
      <c r="D25" s="14"/>
      <c r="E25" s="14"/>
      <c r="F25" s="14"/>
    </row>
    <row r="26" spans="1:8" s="5" customFormat="1" x14ac:dyDescent="0.2">
      <c r="A26" s="36" t="s">
        <v>99</v>
      </c>
      <c r="B26" s="6" t="s">
        <v>2</v>
      </c>
      <c r="C26" s="12">
        <f t="shared" si="2"/>
        <v>2294800</v>
      </c>
      <c r="D26" s="12">
        <v>2294800</v>
      </c>
      <c r="E26" s="12">
        <v>0</v>
      </c>
      <c r="F26" s="12">
        <v>0</v>
      </c>
      <c r="G26" s="115">
        <v>2294800</v>
      </c>
      <c r="H26" s="115">
        <f>C26-G26</f>
        <v>0</v>
      </c>
    </row>
    <row r="27" spans="1:8" x14ac:dyDescent="0.55000000000000004">
      <c r="A27" s="92"/>
      <c r="B27" s="24" t="s">
        <v>1</v>
      </c>
      <c r="C27" s="14"/>
      <c r="D27" s="14"/>
      <c r="E27" s="14"/>
      <c r="F27" s="14"/>
    </row>
    <row r="28" spans="1:8" s="5" customFormat="1" x14ac:dyDescent="0.2">
      <c r="A28" s="36" t="s">
        <v>100</v>
      </c>
      <c r="B28" s="6" t="s">
        <v>2</v>
      </c>
      <c r="C28" s="12">
        <f t="shared" si="2"/>
        <v>1314000</v>
      </c>
      <c r="D28" s="12">
        <v>1314000</v>
      </c>
      <c r="E28" s="12">
        <v>0</v>
      </c>
      <c r="F28" s="12">
        <v>0</v>
      </c>
      <c r="G28" s="115">
        <v>1314000</v>
      </c>
      <c r="H28" s="115">
        <f>C28-G28</f>
        <v>0</v>
      </c>
    </row>
    <row r="29" spans="1:8" x14ac:dyDescent="0.55000000000000004">
      <c r="A29" s="92"/>
      <c r="B29" s="24" t="s">
        <v>1</v>
      </c>
      <c r="C29" s="14"/>
      <c r="D29" s="14"/>
      <c r="E29" s="14"/>
      <c r="F29" s="14"/>
    </row>
    <row r="30" spans="1:8" s="5" customFormat="1" x14ac:dyDescent="0.2">
      <c r="A30" s="36" t="s">
        <v>69</v>
      </c>
      <c r="B30" s="6" t="s">
        <v>2</v>
      </c>
      <c r="C30" s="12">
        <f t="shared" si="2"/>
        <v>1080000</v>
      </c>
      <c r="D30" s="12">
        <v>1080000</v>
      </c>
      <c r="E30" s="12">
        <v>0</v>
      </c>
      <c r="F30" s="12">
        <v>0</v>
      </c>
      <c r="G30" s="115">
        <v>1080000</v>
      </c>
      <c r="H30" s="115">
        <f>C30-G30</f>
        <v>0</v>
      </c>
    </row>
    <row r="31" spans="1:8" x14ac:dyDescent="0.55000000000000004">
      <c r="A31" s="92"/>
      <c r="B31" s="24" t="s">
        <v>1</v>
      </c>
      <c r="C31" s="14"/>
      <c r="D31" s="14"/>
      <c r="E31" s="14"/>
      <c r="F31" s="14"/>
    </row>
    <row r="32" spans="1:8" s="5" customFormat="1" x14ac:dyDescent="0.2">
      <c r="A32" s="38" t="s">
        <v>34</v>
      </c>
      <c r="B32" s="6"/>
      <c r="C32" s="12"/>
      <c r="D32" s="12"/>
      <c r="E32" s="12"/>
      <c r="F32" s="12"/>
      <c r="G32" s="115"/>
      <c r="H32" s="115"/>
    </row>
    <row r="33" spans="1:8" s="5" customFormat="1" x14ac:dyDescent="0.2">
      <c r="A33" s="36" t="s">
        <v>92</v>
      </c>
      <c r="B33" s="6" t="s">
        <v>2</v>
      </c>
      <c r="C33" s="12">
        <f t="shared" ref="C33:C45" si="3">SUM(D33:F33)</f>
        <v>150000</v>
      </c>
      <c r="D33" s="83">
        <v>0</v>
      </c>
      <c r="E33" s="83">
        <v>150000</v>
      </c>
      <c r="F33" s="83">
        <v>0</v>
      </c>
      <c r="G33" s="115">
        <v>150000</v>
      </c>
      <c r="H33" s="115">
        <f>C33-G33</f>
        <v>0</v>
      </c>
    </row>
    <row r="34" spans="1:8" x14ac:dyDescent="0.55000000000000004">
      <c r="A34" s="92"/>
      <c r="B34" s="24" t="s">
        <v>1</v>
      </c>
      <c r="C34" s="14"/>
      <c r="D34" s="70"/>
      <c r="E34" s="70"/>
      <c r="F34" s="70"/>
    </row>
    <row r="35" spans="1:8" s="5" customFormat="1" x14ac:dyDescent="0.2">
      <c r="A35" s="36" t="s">
        <v>93</v>
      </c>
      <c r="B35" s="6" t="s">
        <v>2</v>
      </c>
      <c r="C35" s="12">
        <f t="shared" si="3"/>
        <v>109000</v>
      </c>
      <c r="D35" s="83">
        <v>0</v>
      </c>
      <c r="E35" s="83">
        <v>109000</v>
      </c>
      <c r="F35" s="83">
        <v>0</v>
      </c>
      <c r="G35" s="115">
        <v>109000</v>
      </c>
      <c r="H35" s="115">
        <f>C35-G35</f>
        <v>0</v>
      </c>
    </row>
    <row r="36" spans="1:8" x14ac:dyDescent="0.55000000000000004">
      <c r="A36" s="92"/>
      <c r="B36" s="24" t="s">
        <v>1</v>
      </c>
      <c r="C36" s="14"/>
      <c r="D36" s="14"/>
      <c r="E36" s="14"/>
      <c r="F36" s="14"/>
    </row>
    <row r="37" spans="1:8" s="5" customFormat="1" x14ac:dyDescent="0.2">
      <c r="A37" s="36" t="s">
        <v>94</v>
      </c>
      <c r="B37" s="6" t="s">
        <v>2</v>
      </c>
      <c r="C37" s="12">
        <f t="shared" si="3"/>
        <v>44800</v>
      </c>
      <c r="D37" s="83">
        <v>20000</v>
      </c>
      <c r="E37" s="83">
        <v>24800</v>
      </c>
      <c r="F37" s="83">
        <v>0</v>
      </c>
      <c r="G37" s="115">
        <v>44800</v>
      </c>
      <c r="H37" s="115">
        <f>C37-G37</f>
        <v>0</v>
      </c>
    </row>
    <row r="38" spans="1:8" x14ac:dyDescent="0.55000000000000004">
      <c r="A38" s="92"/>
      <c r="B38" s="24" t="s">
        <v>1</v>
      </c>
      <c r="C38" s="14"/>
      <c r="D38" s="70"/>
      <c r="E38" s="70"/>
      <c r="F38" s="70"/>
    </row>
    <row r="39" spans="1:8" s="5" customFormat="1" x14ac:dyDescent="0.2">
      <c r="A39" s="36" t="s">
        <v>95</v>
      </c>
      <c r="B39" s="6" t="s">
        <v>2</v>
      </c>
      <c r="C39" s="12">
        <f t="shared" si="3"/>
        <v>15400</v>
      </c>
      <c r="D39" s="83">
        <v>15400</v>
      </c>
      <c r="E39" s="83">
        <v>0</v>
      </c>
      <c r="F39" s="83">
        <v>0</v>
      </c>
      <c r="G39" s="115">
        <v>15400</v>
      </c>
      <c r="H39" s="115">
        <f>C39-G39</f>
        <v>0</v>
      </c>
    </row>
    <row r="40" spans="1:8" x14ac:dyDescent="0.55000000000000004">
      <c r="A40" s="92"/>
      <c r="B40" s="24" t="s">
        <v>1</v>
      </c>
      <c r="C40" s="14"/>
      <c r="D40" s="70"/>
      <c r="E40" s="70"/>
      <c r="F40" s="70"/>
    </row>
    <row r="41" spans="1:8" s="5" customFormat="1" x14ac:dyDescent="0.2">
      <c r="A41" s="36" t="s">
        <v>101</v>
      </c>
      <c r="B41" s="6" t="s">
        <v>2</v>
      </c>
      <c r="C41" s="12">
        <f t="shared" si="3"/>
        <v>600000</v>
      </c>
      <c r="D41" s="83">
        <v>230000</v>
      </c>
      <c r="E41" s="83">
        <v>370000</v>
      </c>
      <c r="F41" s="83">
        <v>0</v>
      </c>
      <c r="G41" s="115">
        <v>600000</v>
      </c>
      <c r="H41" s="115">
        <f>C41-G41</f>
        <v>0</v>
      </c>
    </row>
    <row r="42" spans="1:8" x14ac:dyDescent="0.55000000000000004">
      <c r="A42" s="92"/>
      <c r="B42" s="24" t="s">
        <v>1</v>
      </c>
      <c r="C42" s="14"/>
      <c r="D42" s="14"/>
      <c r="E42" s="14"/>
      <c r="F42" s="14"/>
    </row>
    <row r="43" spans="1:8" s="5" customFormat="1" x14ac:dyDescent="0.2">
      <c r="A43" s="36" t="s">
        <v>102</v>
      </c>
      <c r="B43" s="6" t="s">
        <v>2</v>
      </c>
      <c r="C43" s="12">
        <f t="shared" si="3"/>
        <v>24000</v>
      </c>
      <c r="D43" s="83">
        <v>8000</v>
      </c>
      <c r="E43" s="83">
        <v>8000</v>
      </c>
      <c r="F43" s="83">
        <v>8000</v>
      </c>
      <c r="G43" s="115">
        <v>24000</v>
      </c>
      <c r="H43" s="115">
        <f>C43-G43</f>
        <v>0</v>
      </c>
    </row>
    <row r="44" spans="1:8" x14ac:dyDescent="0.55000000000000004">
      <c r="A44" s="92"/>
      <c r="B44" s="24" t="s">
        <v>1</v>
      </c>
      <c r="C44" s="14"/>
      <c r="D44" s="70"/>
      <c r="E44" s="70"/>
      <c r="F44" s="70"/>
    </row>
    <row r="45" spans="1:8" s="5" customFormat="1" x14ac:dyDescent="0.2">
      <c r="A45" s="97" t="s">
        <v>103</v>
      </c>
      <c r="B45" s="6" t="s">
        <v>2</v>
      </c>
      <c r="C45" s="12">
        <f t="shared" si="3"/>
        <v>10000</v>
      </c>
      <c r="D45" s="83">
        <v>0</v>
      </c>
      <c r="E45" s="83">
        <v>10000</v>
      </c>
      <c r="F45" s="83">
        <v>0</v>
      </c>
      <c r="G45" s="115">
        <v>10000</v>
      </c>
      <c r="H45" s="115">
        <f>C45-G45</f>
        <v>0</v>
      </c>
    </row>
    <row r="46" spans="1:8" x14ac:dyDescent="0.55000000000000004">
      <c r="A46" s="92"/>
      <c r="B46" s="24" t="s">
        <v>1</v>
      </c>
      <c r="C46" s="14"/>
      <c r="D46" s="14"/>
      <c r="E46" s="14"/>
      <c r="F46" s="14"/>
    </row>
    <row r="47" spans="1:8" x14ac:dyDescent="0.55000000000000004">
      <c r="A47" s="98"/>
      <c r="B47" s="99"/>
      <c r="C47" s="100"/>
      <c r="D47" s="100"/>
      <c r="E47" s="100"/>
      <c r="F47" s="100"/>
    </row>
    <row r="48" spans="1:8" ht="31.5" customHeight="1" x14ac:dyDescent="0.55000000000000004">
      <c r="A48" s="2" t="s">
        <v>0</v>
      </c>
      <c r="B48" s="107"/>
      <c r="C48" s="108"/>
      <c r="D48" s="108"/>
      <c r="E48" s="108"/>
      <c r="F48" s="108"/>
    </row>
    <row r="49" spans="1:8" x14ac:dyDescent="0.2">
      <c r="A49" s="104" t="s">
        <v>50</v>
      </c>
      <c r="B49" s="105" t="s">
        <v>2</v>
      </c>
      <c r="C49" s="106">
        <f>SUM(D49:F49)</f>
        <v>450600</v>
      </c>
      <c r="D49" s="106">
        <f>D51+D60</f>
        <v>118400</v>
      </c>
      <c r="E49" s="106">
        <f t="shared" ref="E49:G49" si="4">E51+E60</f>
        <v>215400</v>
      </c>
      <c r="F49" s="106">
        <f t="shared" si="4"/>
        <v>116800</v>
      </c>
      <c r="G49" s="106">
        <f t="shared" si="4"/>
        <v>450600</v>
      </c>
      <c r="H49" s="115">
        <f>C49-G49</f>
        <v>0</v>
      </c>
    </row>
    <row r="50" spans="1:8" x14ac:dyDescent="0.55000000000000004">
      <c r="A50" s="17"/>
      <c r="B50" s="8" t="s">
        <v>1</v>
      </c>
      <c r="C50" s="43"/>
      <c r="D50" s="43"/>
      <c r="E50" s="43"/>
      <c r="F50" s="43"/>
    </row>
    <row r="51" spans="1:8" s="4" customFormat="1" x14ac:dyDescent="0.2">
      <c r="A51" s="18" t="s">
        <v>48</v>
      </c>
      <c r="B51" s="7" t="s">
        <v>2</v>
      </c>
      <c r="C51" s="11">
        <f>SUM(D51:F51)</f>
        <v>352000</v>
      </c>
      <c r="D51" s="11">
        <f>SUM(D55:D59)</f>
        <v>118400</v>
      </c>
      <c r="E51" s="11">
        <f t="shared" ref="E51:G51" si="5">SUM(E55:E59)</f>
        <v>116800</v>
      </c>
      <c r="F51" s="11">
        <f t="shared" si="5"/>
        <v>116800</v>
      </c>
      <c r="G51" s="11">
        <f t="shared" si="5"/>
        <v>352000</v>
      </c>
      <c r="H51" s="115">
        <f>C51-G51</f>
        <v>0</v>
      </c>
    </row>
    <row r="52" spans="1:8" s="4" customFormat="1" x14ac:dyDescent="0.55000000000000004">
      <c r="A52" s="19"/>
      <c r="B52" s="7" t="s">
        <v>1</v>
      </c>
      <c r="C52" s="11"/>
      <c r="D52" s="11"/>
      <c r="E52" s="11"/>
      <c r="F52" s="11"/>
      <c r="G52" s="114"/>
      <c r="H52" s="114"/>
    </row>
    <row r="53" spans="1:8" s="4" customFormat="1" x14ac:dyDescent="0.55000000000000004">
      <c r="A53" s="35" t="s">
        <v>33</v>
      </c>
      <c r="B53" s="71"/>
      <c r="C53" s="78"/>
      <c r="D53" s="78"/>
      <c r="E53" s="78"/>
      <c r="F53" s="78"/>
      <c r="G53" s="114"/>
      <c r="H53" s="114"/>
    </row>
    <row r="54" spans="1:8" s="5" customFormat="1" x14ac:dyDescent="0.2">
      <c r="A54" s="72" t="s">
        <v>14</v>
      </c>
      <c r="B54" s="73"/>
      <c r="C54" s="74"/>
      <c r="D54" s="74"/>
      <c r="E54" s="74"/>
      <c r="F54" s="74"/>
      <c r="G54" s="116"/>
      <c r="H54" s="116"/>
    </row>
    <row r="55" spans="1:8" s="5" customFormat="1" x14ac:dyDescent="0.2">
      <c r="A55" s="36" t="s">
        <v>139</v>
      </c>
      <c r="B55" s="6" t="s">
        <v>2</v>
      </c>
      <c r="C55" s="12">
        <f>SUM(D55:F55)</f>
        <v>292000</v>
      </c>
      <c r="D55" s="83">
        <v>98400</v>
      </c>
      <c r="E55" s="83">
        <v>96800</v>
      </c>
      <c r="F55" s="83">
        <v>96800</v>
      </c>
      <c r="G55" s="115">
        <v>292000</v>
      </c>
      <c r="H55" s="115">
        <f>C55-G55</f>
        <v>0</v>
      </c>
    </row>
    <row r="56" spans="1:8" x14ac:dyDescent="0.55000000000000004">
      <c r="A56" s="92"/>
      <c r="B56" s="24" t="s">
        <v>1</v>
      </c>
      <c r="C56" s="14"/>
      <c r="D56" s="70"/>
      <c r="E56" s="70"/>
      <c r="F56" s="70"/>
    </row>
    <row r="57" spans="1:8" s="5" customFormat="1" x14ac:dyDescent="0.2">
      <c r="A57" s="38" t="s">
        <v>34</v>
      </c>
      <c r="B57" s="6"/>
      <c r="C57" s="12"/>
      <c r="D57" s="83"/>
      <c r="E57" s="83"/>
      <c r="F57" s="83"/>
      <c r="G57" s="115"/>
      <c r="H57" s="115"/>
    </row>
    <row r="58" spans="1:8" s="5" customFormat="1" x14ac:dyDescent="0.2">
      <c r="A58" s="36" t="s">
        <v>137</v>
      </c>
      <c r="B58" s="6" t="s">
        <v>2</v>
      </c>
      <c r="C58" s="12">
        <f t="shared" ref="C58" si="6">SUM(D58:F58)</f>
        <v>60000</v>
      </c>
      <c r="D58" s="83">
        <v>20000</v>
      </c>
      <c r="E58" s="83">
        <v>20000</v>
      </c>
      <c r="F58" s="83">
        <v>20000</v>
      </c>
      <c r="G58" s="115">
        <v>60000</v>
      </c>
      <c r="H58" s="115">
        <f>C58-G58</f>
        <v>0</v>
      </c>
    </row>
    <row r="59" spans="1:8" x14ac:dyDescent="0.55000000000000004">
      <c r="A59" s="92"/>
      <c r="B59" s="24" t="s">
        <v>1</v>
      </c>
      <c r="C59" s="14"/>
      <c r="D59" s="14"/>
      <c r="E59" s="14"/>
      <c r="F59" s="14"/>
    </row>
    <row r="60" spans="1:8" s="4" customFormat="1" x14ac:dyDescent="0.2">
      <c r="A60" s="20" t="s">
        <v>49</v>
      </c>
      <c r="B60" s="21" t="s">
        <v>2</v>
      </c>
      <c r="C60" s="13">
        <f t="shared" ref="C60" si="7">SUM(D60:F60)</f>
        <v>98600</v>
      </c>
      <c r="D60" s="13">
        <f>D62</f>
        <v>0</v>
      </c>
      <c r="E60" s="13">
        <f t="shared" ref="E60:F60" si="8">E62</f>
        <v>98600</v>
      </c>
      <c r="F60" s="13">
        <f t="shared" si="8"/>
        <v>0</v>
      </c>
      <c r="G60" s="13">
        <f>G62</f>
        <v>98600</v>
      </c>
      <c r="H60" s="115">
        <f>C60-G60</f>
        <v>0</v>
      </c>
    </row>
    <row r="61" spans="1:8" s="4" customFormat="1" x14ac:dyDescent="0.55000000000000004">
      <c r="A61" s="22"/>
      <c r="B61" s="7" t="s">
        <v>1</v>
      </c>
      <c r="C61" s="13"/>
      <c r="D61" s="13"/>
      <c r="E61" s="13"/>
      <c r="F61" s="13"/>
      <c r="G61" s="114"/>
      <c r="H61" s="114"/>
    </row>
    <row r="62" spans="1:8" x14ac:dyDescent="0.2">
      <c r="A62" s="23" t="s">
        <v>136</v>
      </c>
      <c r="B62" s="24" t="s">
        <v>2</v>
      </c>
      <c r="C62" s="14">
        <f>SUM(D62:F62)</f>
        <v>98600</v>
      </c>
      <c r="D62" s="70">
        <v>0</v>
      </c>
      <c r="E62" s="70">
        <v>98600</v>
      </c>
      <c r="F62" s="70">
        <v>0</v>
      </c>
      <c r="G62" s="115">
        <v>98600</v>
      </c>
      <c r="H62" s="115">
        <f>C62-G62</f>
        <v>0</v>
      </c>
    </row>
    <row r="63" spans="1:8" x14ac:dyDescent="0.55000000000000004">
      <c r="A63" s="87" t="s">
        <v>138</v>
      </c>
      <c r="B63" s="24" t="s">
        <v>1</v>
      </c>
      <c r="C63" s="14"/>
      <c r="D63" s="14"/>
      <c r="E63" s="14"/>
      <c r="F63" s="14"/>
    </row>
    <row r="64" spans="1:8" s="4" customFormat="1" x14ac:dyDescent="0.2">
      <c r="A64" s="142" t="s">
        <v>51</v>
      </c>
      <c r="B64" s="81" t="s">
        <v>2</v>
      </c>
      <c r="C64" s="82">
        <f>SUM(D64:F64)</f>
        <v>7089000</v>
      </c>
      <c r="D64" s="82">
        <f>D7+D49</f>
        <v>5551500</v>
      </c>
      <c r="E64" s="82">
        <f>E7+E49</f>
        <v>1204700</v>
      </c>
      <c r="F64" s="82">
        <f>F7+F49</f>
        <v>332800</v>
      </c>
      <c r="G64" s="115">
        <f>G7+G49</f>
        <v>7089000</v>
      </c>
      <c r="H64" s="115">
        <f>C64-G64</f>
        <v>0</v>
      </c>
    </row>
    <row r="65" spans="1:8" s="4" customFormat="1" x14ac:dyDescent="0.55000000000000004">
      <c r="A65" s="143"/>
      <c r="B65" s="81" t="s">
        <v>1</v>
      </c>
      <c r="C65" s="82"/>
      <c r="D65" s="82"/>
      <c r="E65" s="82"/>
      <c r="F65" s="82"/>
      <c r="G65" s="114"/>
      <c r="H65" s="114"/>
    </row>
    <row r="66" spans="1:8" s="4" customFormat="1" x14ac:dyDescent="0.2">
      <c r="A66" s="144" t="s">
        <v>29</v>
      </c>
      <c r="B66" s="3" t="s">
        <v>2</v>
      </c>
      <c r="C66" s="44">
        <f>SUM(D66:F66)</f>
        <v>7089000</v>
      </c>
      <c r="D66" s="44">
        <f>D64</f>
        <v>5551500</v>
      </c>
      <c r="E66" s="44">
        <f t="shared" ref="E66:F66" si="9">E64</f>
        <v>1204700</v>
      </c>
      <c r="F66" s="44">
        <f t="shared" si="9"/>
        <v>332800</v>
      </c>
      <c r="G66" s="115">
        <f>G64</f>
        <v>7089000</v>
      </c>
      <c r="H66" s="115">
        <f>C66-G66</f>
        <v>0</v>
      </c>
    </row>
    <row r="67" spans="1:8" s="4" customFormat="1" x14ac:dyDescent="0.55000000000000004">
      <c r="A67" s="145"/>
      <c r="B67" s="3" t="s">
        <v>1</v>
      </c>
      <c r="C67" s="44"/>
      <c r="D67" s="44"/>
      <c r="E67" s="44"/>
      <c r="F67" s="44"/>
      <c r="G67" s="114"/>
      <c r="H67" s="114"/>
    </row>
    <row r="68" spans="1:8" x14ac:dyDescent="0.55000000000000004">
      <c r="A68" s="1"/>
      <c r="B68" s="1"/>
      <c r="C68" s="1"/>
    </row>
    <row r="69" spans="1:8" ht="31.5" customHeight="1" x14ac:dyDescent="0.55000000000000004">
      <c r="A69" s="2" t="s">
        <v>0</v>
      </c>
      <c r="B69" s="1"/>
      <c r="C69" s="1"/>
    </row>
    <row r="71" spans="1:8" s="122" customFormat="1" ht="27.75" x14ac:dyDescent="0.65">
      <c r="C71" s="123">
        <v>0.3</v>
      </c>
      <c r="D71" s="124">
        <f>G71*0.3</f>
        <v>613110</v>
      </c>
      <c r="E71" s="124"/>
      <c r="F71" s="124"/>
      <c r="G71" s="124">
        <f>SUM(G13,G16,G20,G24,G33,G35,G37,G41,G43,G45,G55,G58)</f>
        <v>2043700</v>
      </c>
      <c r="H71" s="124"/>
    </row>
    <row r="72" spans="1:8" s="122" customFormat="1" ht="27.75" x14ac:dyDescent="0.65">
      <c r="D72" s="124">
        <f>SUM(D13,D16,D20,D24,D33,D35,D37,D41,D43,D45,D55,D58)</f>
        <v>604800</v>
      </c>
      <c r="F72" s="125"/>
      <c r="G72" s="124"/>
      <c r="H72" s="124"/>
    </row>
    <row r="73" spans="1:8" s="122" customFormat="1" ht="27.75" x14ac:dyDescent="0.65">
      <c r="C73" s="126" t="s">
        <v>82</v>
      </c>
      <c r="D73" s="124">
        <f>D71-D72</f>
        <v>8310</v>
      </c>
      <c r="F73" s="125"/>
      <c r="G73" s="124"/>
      <c r="H73" s="124"/>
    </row>
  </sheetData>
  <mergeCells count="3">
    <mergeCell ref="A1:F1"/>
    <mergeCell ref="A66:A67"/>
    <mergeCell ref="A64:A65"/>
  </mergeCells>
  <printOptions horizontalCentered="1"/>
  <pageMargins left="0.15748031496062992" right="0.15748031496062992" top="0.27559055118110237" bottom="0.23622047244094491" header="0.19685039370078741" footer="0.19685039370078741"/>
  <pageSetup paperSize="9" scale="80" orientation="landscape" r:id="rId1"/>
  <rowBreaks count="2" manualBreakCount="2">
    <brk id="27" max="5" man="1"/>
    <brk id="48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40"/>
  <sheetViews>
    <sheetView view="pageBreakPreview" topLeftCell="A20" zoomScaleSheetLayoutView="100" workbookViewId="0">
      <selection activeCell="D17" sqref="D17"/>
    </sheetView>
  </sheetViews>
  <sheetFormatPr defaultRowHeight="14.25" x14ac:dyDescent="0.2"/>
  <cols>
    <col min="1" max="1" width="65.625" customWidth="1"/>
    <col min="2" max="2" width="8.375" customWidth="1"/>
    <col min="3" max="6" width="22.625" customWidth="1"/>
    <col min="7" max="7" width="15.75" bestFit="1" customWidth="1"/>
    <col min="8" max="8" width="12.25" customWidth="1"/>
  </cols>
  <sheetData>
    <row r="1" spans="1:8" ht="24" x14ac:dyDescent="0.2">
      <c r="A1" s="146" t="s">
        <v>84</v>
      </c>
      <c r="B1" s="146"/>
      <c r="C1" s="146"/>
      <c r="D1" s="146"/>
      <c r="E1" s="146"/>
      <c r="F1" s="146"/>
    </row>
    <row r="2" spans="1:8" ht="24" x14ac:dyDescent="0.2">
      <c r="A2" s="10" t="s">
        <v>13</v>
      </c>
      <c r="B2" s="10"/>
      <c r="C2" s="10"/>
    </row>
    <row r="3" spans="1:8" ht="24" x14ac:dyDescent="0.2">
      <c r="A3" s="2" t="s">
        <v>35</v>
      </c>
      <c r="B3" s="2"/>
      <c r="C3" s="2"/>
    </row>
    <row r="4" spans="1:8" ht="24" x14ac:dyDescent="0.2">
      <c r="A4" s="2"/>
      <c r="B4" s="2"/>
      <c r="C4" s="113"/>
      <c r="D4" s="9"/>
      <c r="E4" s="9"/>
      <c r="F4" s="9" t="s">
        <v>12</v>
      </c>
    </row>
    <row r="5" spans="1:8" ht="24" x14ac:dyDescent="0.2">
      <c r="A5" s="7" t="s">
        <v>31</v>
      </c>
      <c r="B5" s="94" t="s">
        <v>77</v>
      </c>
      <c r="C5" s="7" t="s">
        <v>29</v>
      </c>
      <c r="D5" s="95" t="s">
        <v>85</v>
      </c>
      <c r="E5" s="95" t="s">
        <v>86</v>
      </c>
      <c r="F5" s="95" t="s">
        <v>87</v>
      </c>
    </row>
    <row r="6" spans="1:8" ht="24" x14ac:dyDescent="0.2">
      <c r="A6" s="86" t="s">
        <v>45</v>
      </c>
      <c r="B6" s="79"/>
      <c r="C6" s="44"/>
      <c r="D6" s="44"/>
      <c r="E6" s="44"/>
      <c r="F6" s="44"/>
      <c r="G6" s="117" t="s">
        <v>79</v>
      </c>
      <c r="H6" s="117" t="s">
        <v>80</v>
      </c>
    </row>
    <row r="7" spans="1:8" ht="24" x14ac:dyDescent="0.2">
      <c r="A7" s="28" t="s">
        <v>54</v>
      </c>
      <c r="B7" s="8" t="s">
        <v>2</v>
      </c>
      <c r="C7" s="43">
        <f>SUM(D7:F7)</f>
        <v>1025300</v>
      </c>
      <c r="D7" s="43">
        <f>D9</f>
        <v>565100</v>
      </c>
      <c r="E7" s="43">
        <f t="shared" ref="E7:G7" si="0">E9</f>
        <v>345000</v>
      </c>
      <c r="F7" s="43">
        <f t="shared" si="0"/>
        <v>115200</v>
      </c>
      <c r="G7" s="43">
        <f t="shared" si="0"/>
        <v>1025300</v>
      </c>
      <c r="H7" s="115">
        <f>C7-G7</f>
        <v>0</v>
      </c>
    </row>
    <row r="8" spans="1:8" ht="24" x14ac:dyDescent="0.2">
      <c r="A8" s="29"/>
      <c r="B8" s="8" t="s">
        <v>1</v>
      </c>
      <c r="C8" s="43"/>
      <c r="D8" s="43"/>
      <c r="E8" s="43"/>
      <c r="F8" s="43"/>
    </row>
    <row r="9" spans="1:8" s="4" customFormat="1" ht="24" x14ac:dyDescent="0.2">
      <c r="A9" s="18" t="s">
        <v>46</v>
      </c>
      <c r="B9" s="7" t="s">
        <v>2</v>
      </c>
      <c r="C9" s="11">
        <f t="shared" ref="C9" si="1">SUM(D9:F9)</f>
        <v>1025300</v>
      </c>
      <c r="D9" s="11">
        <f>SUM(D13:D30)</f>
        <v>565100</v>
      </c>
      <c r="E9" s="11">
        <f>SUM(E13:E30)</f>
        <v>345000</v>
      </c>
      <c r="F9" s="11">
        <f>SUM(F13:F30)</f>
        <v>115200</v>
      </c>
      <c r="G9" s="11">
        <f>SUM(G13:G30)</f>
        <v>1025300</v>
      </c>
      <c r="H9" s="115">
        <f>C9-G9</f>
        <v>0</v>
      </c>
    </row>
    <row r="10" spans="1:8" s="4" customFormat="1" ht="24" x14ac:dyDescent="0.2">
      <c r="A10" s="19"/>
      <c r="B10" s="7" t="s">
        <v>1</v>
      </c>
      <c r="C10" s="11"/>
      <c r="D10" s="11"/>
      <c r="E10" s="11"/>
      <c r="F10" s="11"/>
    </row>
    <row r="11" spans="1:8" s="4" customFormat="1" ht="24" x14ac:dyDescent="0.2">
      <c r="A11" s="35" t="s">
        <v>33</v>
      </c>
      <c r="B11" s="7"/>
      <c r="C11" s="11"/>
      <c r="D11" s="11"/>
      <c r="E11" s="11"/>
      <c r="F11" s="11"/>
    </row>
    <row r="12" spans="1:8" s="5" customFormat="1" ht="24" x14ac:dyDescent="0.2">
      <c r="A12" s="80" t="s">
        <v>14</v>
      </c>
      <c r="B12" s="6"/>
      <c r="C12" s="12"/>
      <c r="D12" s="83"/>
      <c r="E12" s="83"/>
      <c r="F12" s="83"/>
    </row>
    <row r="13" spans="1:8" s="5" customFormat="1" ht="24" x14ac:dyDescent="0.2">
      <c r="A13" s="30" t="s">
        <v>91</v>
      </c>
      <c r="B13" s="6" t="s">
        <v>2</v>
      </c>
      <c r="C13" s="12">
        <f>SUM(D13:F13)</f>
        <v>403200</v>
      </c>
      <c r="D13" s="83">
        <v>144000</v>
      </c>
      <c r="E13" s="83">
        <v>144000</v>
      </c>
      <c r="F13" s="83">
        <v>115200</v>
      </c>
      <c r="G13" s="115">
        <v>403200</v>
      </c>
      <c r="H13" s="115">
        <f>C13-G13</f>
        <v>0</v>
      </c>
    </row>
    <row r="14" spans="1:8" ht="24" x14ac:dyDescent="0.2">
      <c r="A14" s="92"/>
      <c r="B14" s="24" t="s">
        <v>1</v>
      </c>
      <c r="C14" s="14"/>
      <c r="D14" s="70"/>
      <c r="E14" s="70"/>
      <c r="F14" s="70"/>
    </row>
    <row r="15" spans="1:8" s="5" customFormat="1" ht="24" x14ac:dyDescent="0.2">
      <c r="A15" s="31" t="s">
        <v>15</v>
      </c>
      <c r="B15" s="6"/>
      <c r="C15" s="12"/>
      <c r="D15" s="83"/>
      <c r="E15" s="83"/>
      <c r="F15" s="83"/>
    </row>
    <row r="16" spans="1:8" s="5" customFormat="1" ht="24" x14ac:dyDescent="0.2">
      <c r="A16" s="30" t="s">
        <v>24</v>
      </c>
      <c r="B16" s="6" t="s">
        <v>2</v>
      </c>
      <c r="C16" s="12">
        <f t="shared" ref="C16:C20" si="2">SUM(D16:F16)</f>
        <v>18100</v>
      </c>
      <c r="D16" s="83">
        <v>18100</v>
      </c>
      <c r="E16" s="83">
        <v>0</v>
      </c>
      <c r="F16" s="83">
        <v>0</v>
      </c>
      <c r="G16" s="115">
        <v>18100</v>
      </c>
      <c r="H16" s="115">
        <f>C16-G16</f>
        <v>0</v>
      </c>
    </row>
    <row r="17" spans="1:8" ht="24" x14ac:dyDescent="0.2">
      <c r="A17" s="92"/>
      <c r="B17" s="24" t="s">
        <v>1</v>
      </c>
      <c r="C17" s="14"/>
      <c r="D17" s="70"/>
      <c r="E17" s="70"/>
      <c r="F17" s="70"/>
    </row>
    <row r="18" spans="1:8" s="5" customFormat="1" ht="24" x14ac:dyDescent="0.2">
      <c r="A18" s="30" t="s">
        <v>26</v>
      </c>
      <c r="B18" s="6" t="s">
        <v>2</v>
      </c>
      <c r="C18" s="12">
        <f t="shared" si="2"/>
        <v>22000</v>
      </c>
      <c r="D18" s="83">
        <v>12000</v>
      </c>
      <c r="E18" s="83">
        <v>10000</v>
      </c>
      <c r="F18" s="83">
        <v>0</v>
      </c>
      <c r="G18" s="115">
        <v>22000</v>
      </c>
      <c r="H18" s="115">
        <f>C18-G18</f>
        <v>0</v>
      </c>
    </row>
    <row r="19" spans="1:8" ht="24" x14ac:dyDescent="0.2">
      <c r="A19" s="92"/>
      <c r="B19" s="24" t="s">
        <v>1</v>
      </c>
      <c r="C19" s="14"/>
      <c r="D19" s="70"/>
      <c r="E19" s="70"/>
      <c r="F19" s="70"/>
    </row>
    <row r="20" spans="1:8" s="5" customFormat="1" ht="24" x14ac:dyDescent="0.2">
      <c r="A20" s="36" t="s">
        <v>69</v>
      </c>
      <c r="B20" s="6" t="s">
        <v>2</v>
      </c>
      <c r="C20" s="12">
        <f t="shared" si="2"/>
        <v>388800</v>
      </c>
      <c r="D20" s="83">
        <v>388800</v>
      </c>
      <c r="E20" s="83">
        <v>0</v>
      </c>
      <c r="F20" s="83">
        <v>0</v>
      </c>
      <c r="G20" s="115">
        <v>388800</v>
      </c>
      <c r="H20" s="115">
        <f>C20-G20</f>
        <v>0</v>
      </c>
    </row>
    <row r="21" spans="1:8" ht="24" x14ac:dyDescent="0.2">
      <c r="A21" s="92"/>
      <c r="B21" s="24" t="s">
        <v>1</v>
      </c>
      <c r="C21" s="14"/>
      <c r="D21" s="70"/>
      <c r="E21" s="70"/>
      <c r="F21" s="70"/>
    </row>
    <row r="22" spans="1:8" s="5" customFormat="1" ht="24" x14ac:dyDescent="0.2">
      <c r="A22" s="34" t="s">
        <v>34</v>
      </c>
      <c r="B22" s="6"/>
      <c r="C22" s="12"/>
      <c r="D22" s="83"/>
      <c r="E22" s="83"/>
      <c r="F22" s="83"/>
    </row>
    <row r="23" spans="1:8" s="5" customFormat="1" ht="24" x14ac:dyDescent="0.2">
      <c r="A23" s="33" t="s">
        <v>92</v>
      </c>
      <c r="B23" s="6" t="s">
        <v>2</v>
      </c>
      <c r="C23" s="12">
        <f t="shared" ref="C23:C31" si="3">SUM(D23:F23)</f>
        <v>140000</v>
      </c>
      <c r="D23" s="83">
        <v>0</v>
      </c>
      <c r="E23" s="83">
        <v>140000</v>
      </c>
      <c r="F23" s="83">
        <v>0</v>
      </c>
      <c r="G23" s="115">
        <v>140000</v>
      </c>
      <c r="H23" s="115">
        <f>C23-G23</f>
        <v>0</v>
      </c>
    </row>
    <row r="24" spans="1:8" ht="24" x14ac:dyDescent="0.2">
      <c r="A24" s="92"/>
      <c r="B24" s="24" t="s">
        <v>1</v>
      </c>
      <c r="C24" s="14"/>
      <c r="D24" s="70"/>
      <c r="E24" s="70"/>
      <c r="F24" s="70"/>
    </row>
    <row r="25" spans="1:8" s="5" customFormat="1" ht="24" x14ac:dyDescent="0.2">
      <c r="A25" s="30" t="s">
        <v>93</v>
      </c>
      <c r="B25" s="6" t="s">
        <v>2</v>
      </c>
      <c r="C25" s="12">
        <f t="shared" si="3"/>
        <v>39000</v>
      </c>
      <c r="D25" s="83">
        <v>0</v>
      </c>
      <c r="E25" s="83">
        <v>39000</v>
      </c>
      <c r="F25" s="83">
        <v>0</v>
      </c>
      <c r="G25" s="115">
        <v>39000</v>
      </c>
      <c r="H25" s="115">
        <f>C25-G25</f>
        <v>0</v>
      </c>
    </row>
    <row r="26" spans="1:8" ht="24" x14ac:dyDescent="0.2">
      <c r="A26" s="92"/>
      <c r="B26" s="24" t="s">
        <v>1</v>
      </c>
      <c r="C26" s="14"/>
      <c r="D26" s="70"/>
      <c r="E26" s="70"/>
      <c r="F26" s="70"/>
    </row>
    <row r="27" spans="1:8" s="5" customFormat="1" ht="24" x14ac:dyDescent="0.2">
      <c r="A27" s="30" t="s">
        <v>94</v>
      </c>
      <c r="B27" s="6" t="s">
        <v>2</v>
      </c>
      <c r="C27" s="12">
        <f t="shared" si="3"/>
        <v>12000</v>
      </c>
      <c r="D27" s="83">
        <v>0</v>
      </c>
      <c r="E27" s="83">
        <v>12000</v>
      </c>
      <c r="F27" s="83">
        <v>0</v>
      </c>
      <c r="G27" s="115">
        <v>12000</v>
      </c>
      <c r="H27" s="115">
        <f>C27-G27</f>
        <v>0</v>
      </c>
    </row>
    <row r="28" spans="1:8" ht="24" x14ac:dyDescent="0.2">
      <c r="A28" s="92"/>
      <c r="B28" s="24" t="s">
        <v>1</v>
      </c>
      <c r="C28" s="14"/>
      <c r="D28" s="70"/>
      <c r="E28" s="70"/>
      <c r="F28" s="70"/>
    </row>
    <row r="29" spans="1:8" s="5" customFormat="1" ht="24" x14ac:dyDescent="0.2">
      <c r="A29" s="36" t="s">
        <v>95</v>
      </c>
      <c r="B29" s="6" t="s">
        <v>2</v>
      </c>
      <c r="C29" s="12">
        <f>SUM(D29:F29)</f>
        <v>2200</v>
      </c>
      <c r="D29" s="83">
        <v>2200</v>
      </c>
      <c r="E29" s="83">
        <v>0</v>
      </c>
      <c r="F29" s="83">
        <v>0</v>
      </c>
      <c r="G29" s="115">
        <v>2200</v>
      </c>
      <c r="H29" s="115">
        <f>C29-G29</f>
        <v>0</v>
      </c>
    </row>
    <row r="30" spans="1:8" ht="24" x14ac:dyDescent="0.2">
      <c r="A30" s="92"/>
      <c r="B30" s="24" t="s">
        <v>1</v>
      </c>
      <c r="C30" s="14"/>
      <c r="D30" s="14"/>
      <c r="E30" s="14"/>
      <c r="F30" s="14"/>
    </row>
    <row r="31" spans="1:8" s="4" customFormat="1" ht="24" x14ac:dyDescent="0.2">
      <c r="A31" s="142" t="s">
        <v>51</v>
      </c>
      <c r="B31" s="81" t="s">
        <v>2</v>
      </c>
      <c r="C31" s="82">
        <f t="shared" si="3"/>
        <v>1025300</v>
      </c>
      <c r="D31" s="82">
        <f>D7</f>
        <v>565100</v>
      </c>
      <c r="E31" s="82">
        <f>E7</f>
        <v>345000</v>
      </c>
      <c r="F31" s="82">
        <f>F7</f>
        <v>115200</v>
      </c>
      <c r="G31" s="82">
        <f>G7</f>
        <v>1025300</v>
      </c>
      <c r="H31" s="115">
        <f>C31-G31</f>
        <v>0</v>
      </c>
    </row>
    <row r="32" spans="1:8" s="4" customFormat="1" ht="24" x14ac:dyDescent="0.2">
      <c r="A32" s="143"/>
      <c r="B32" s="81" t="s">
        <v>1</v>
      </c>
      <c r="C32" s="82"/>
      <c r="D32" s="82"/>
      <c r="E32" s="82"/>
      <c r="F32" s="82"/>
    </row>
    <row r="33" spans="1:8" ht="24" x14ac:dyDescent="0.2">
      <c r="A33" s="144" t="s">
        <v>29</v>
      </c>
      <c r="B33" s="3" t="s">
        <v>2</v>
      </c>
      <c r="C33" s="44">
        <f>SUM(D33:F33)</f>
        <v>1025300</v>
      </c>
      <c r="D33" s="44">
        <f>D31</f>
        <v>565100</v>
      </c>
      <c r="E33" s="44">
        <f t="shared" ref="E33:G33" si="4">E31</f>
        <v>345000</v>
      </c>
      <c r="F33" s="44">
        <f t="shared" si="4"/>
        <v>115200</v>
      </c>
      <c r="G33" s="44">
        <f t="shared" si="4"/>
        <v>1025300</v>
      </c>
      <c r="H33" s="115">
        <f>C33-G33</f>
        <v>0</v>
      </c>
    </row>
    <row r="34" spans="1:8" ht="24" x14ac:dyDescent="0.2">
      <c r="A34" s="145"/>
      <c r="B34" s="3" t="s">
        <v>1</v>
      </c>
      <c r="C34" s="44"/>
      <c r="D34" s="44"/>
      <c r="E34" s="44"/>
      <c r="F34" s="44"/>
    </row>
    <row r="35" spans="1:8" ht="24" x14ac:dyDescent="0.2">
      <c r="A35" s="1"/>
      <c r="B35" s="1"/>
      <c r="C35" s="1"/>
    </row>
    <row r="36" spans="1:8" ht="28.5" customHeight="1" x14ac:dyDescent="0.2">
      <c r="A36" s="2" t="s">
        <v>0</v>
      </c>
      <c r="B36" s="1"/>
      <c r="C36" s="1"/>
    </row>
    <row r="38" spans="1:8" s="122" customFormat="1" ht="27.75" x14ac:dyDescent="0.65">
      <c r="C38" s="123">
        <v>0.3</v>
      </c>
      <c r="D38" s="125">
        <f>G38*0.3</f>
        <v>190290</v>
      </c>
      <c r="F38" s="125"/>
      <c r="G38" s="125">
        <f>G13+G16+G18+G23+G25+G27</f>
        <v>634300</v>
      </c>
    </row>
    <row r="39" spans="1:8" s="122" customFormat="1" ht="27.75" x14ac:dyDescent="0.65">
      <c r="C39" s="126" t="s">
        <v>81</v>
      </c>
      <c r="D39" s="125">
        <f>D13+D16+D18+D23+D25+D27</f>
        <v>174100</v>
      </c>
    </row>
    <row r="40" spans="1:8" s="122" customFormat="1" ht="27.75" x14ac:dyDescent="0.65">
      <c r="C40" s="126" t="s">
        <v>82</v>
      </c>
      <c r="D40" s="127">
        <f>D38-D39</f>
        <v>16190</v>
      </c>
    </row>
  </sheetData>
  <mergeCells count="3">
    <mergeCell ref="A1:F1"/>
    <mergeCell ref="A33:A34"/>
    <mergeCell ref="A31:A32"/>
  </mergeCells>
  <printOptions horizontalCentered="1"/>
  <pageMargins left="0.15748031496062992" right="0.15748031496062992" top="0.39370078740157483" bottom="0.19685039370078741" header="0.19685039370078741" footer="0.19685039370078741"/>
  <pageSetup paperSize="9" scale="80" orientation="landscape" r:id="rId1"/>
  <rowBreaks count="1" manualBreakCount="1">
    <brk id="26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40"/>
  <sheetViews>
    <sheetView view="pageBreakPreview" topLeftCell="A19" zoomScaleSheetLayoutView="100" workbookViewId="0">
      <selection activeCell="D18" sqref="D18"/>
    </sheetView>
  </sheetViews>
  <sheetFormatPr defaultRowHeight="14.25" x14ac:dyDescent="0.2"/>
  <cols>
    <col min="1" max="1" width="64.625" customWidth="1"/>
    <col min="2" max="2" width="8.875" customWidth="1"/>
    <col min="3" max="6" width="22.625" customWidth="1"/>
    <col min="7" max="8" width="13.625" customWidth="1"/>
  </cols>
  <sheetData>
    <row r="1" spans="1:9" ht="24" x14ac:dyDescent="0.2">
      <c r="A1" s="146" t="s">
        <v>84</v>
      </c>
      <c r="B1" s="146"/>
      <c r="C1" s="146"/>
      <c r="D1" s="146"/>
      <c r="E1" s="146"/>
      <c r="F1" s="146"/>
    </row>
    <row r="2" spans="1:9" ht="24" x14ac:dyDescent="0.2">
      <c r="A2" s="10" t="s">
        <v>13</v>
      </c>
      <c r="B2" s="10"/>
      <c r="C2" s="10"/>
    </row>
    <row r="3" spans="1:9" ht="24" x14ac:dyDescent="0.2">
      <c r="A3" s="2" t="s">
        <v>36</v>
      </c>
      <c r="B3" s="2"/>
      <c r="C3" s="2"/>
    </row>
    <row r="4" spans="1:9" ht="24" x14ac:dyDescent="0.2">
      <c r="A4" s="2"/>
      <c r="B4" s="2"/>
      <c r="C4" s="113"/>
      <c r="D4" s="9"/>
      <c r="E4" s="9"/>
      <c r="F4" s="9" t="s">
        <v>12</v>
      </c>
    </row>
    <row r="5" spans="1:9" ht="24" customHeight="1" x14ac:dyDescent="0.2">
      <c r="A5" s="7" t="s">
        <v>31</v>
      </c>
      <c r="B5" s="94" t="s">
        <v>77</v>
      </c>
      <c r="C5" s="7" t="s">
        <v>29</v>
      </c>
      <c r="D5" s="95" t="s">
        <v>85</v>
      </c>
      <c r="E5" s="95" t="s">
        <v>86</v>
      </c>
      <c r="F5" s="95" t="s">
        <v>87</v>
      </c>
    </row>
    <row r="6" spans="1:9" ht="24" x14ac:dyDescent="0.2">
      <c r="A6" s="86" t="s">
        <v>45</v>
      </c>
      <c r="B6" s="79"/>
      <c r="C6" s="44"/>
      <c r="D6" s="44"/>
      <c r="E6" s="44"/>
      <c r="F6" s="44"/>
      <c r="G6" s="117" t="s">
        <v>79</v>
      </c>
      <c r="H6" s="117" t="s">
        <v>80</v>
      </c>
    </row>
    <row r="7" spans="1:9" ht="24" x14ac:dyDescent="0.2">
      <c r="A7" s="28" t="s">
        <v>55</v>
      </c>
      <c r="B7" s="8" t="s">
        <v>2</v>
      </c>
      <c r="C7" s="43">
        <f>SUM(D7:F7)</f>
        <v>636200</v>
      </c>
      <c r="D7" s="43">
        <f>D9</f>
        <v>317900</v>
      </c>
      <c r="E7" s="43">
        <f t="shared" ref="E7:G7" si="0">E9</f>
        <v>190100</v>
      </c>
      <c r="F7" s="43">
        <f t="shared" si="0"/>
        <v>128200</v>
      </c>
      <c r="G7" s="43">
        <f t="shared" si="0"/>
        <v>636200</v>
      </c>
      <c r="H7" s="115">
        <f>C7-G7</f>
        <v>0</v>
      </c>
    </row>
    <row r="8" spans="1:9" ht="24" x14ac:dyDescent="0.2">
      <c r="A8" s="29"/>
      <c r="B8" s="8" t="s">
        <v>1</v>
      </c>
      <c r="C8" s="43"/>
      <c r="D8" s="43"/>
      <c r="E8" s="43"/>
      <c r="F8" s="43"/>
    </row>
    <row r="9" spans="1:9" s="4" customFormat="1" ht="24" x14ac:dyDescent="0.2">
      <c r="A9" s="18" t="s">
        <v>46</v>
      </c>
      <c r="B9" s="7" t="s">
        <v>2</v>
      </c>
      <c r="C9" s="11">
        <f t="shared" ref="C9" si="1">SUM(D9:F9)</f>
        <v>636200</v>
      </c>
      <c r="D9" s="11">
        <f>SUM(D13:D29)</f>
        <v>317900</v>
      </c>
      <c r="E9" s="11">
        <f t="shared" ref="E9:G9" si="2">SUM(E13:E29)</f>
        <v>190100</v>
      </c>
      <c r="F9" s="11">
        <f t="shared" si="2"/>
        <v>128200</v>
      </c>
      <c r="G9" s="11">
        <f t="shared" si="2"/>
        <v>636200</v>
      </c>
      <c r="H9" s="115">
        <f>C9-G9</f>
        <v>0</v>
      </c>
    </row>
    <row r="10" spans="1:9" s="4" customFormat="1" ht="24" x14ac:dyDescent="0.2">
      <c r="A10" s="19"/>
      <c r="B10" s="7" t="s">
        <v>1</v>
      </c>
      <c r="C10" s="11"/>
      <c r="D10" s="11"/>
      <c r="E10" s="11"/>
      <c r="F10" s="11"/>
    </row>
    <row r="11" spans="1:9" s="4" customFormat="1" ht="24" x14ac:dyDescent="0.2">
      <c r="A11" s="35" t="s">
        <v>33</v>
      </c>
      <c r="B11" s="7"/>
      <c r="C11" s="11"/>
      <c r="D11" s="11"/>
      <c r="E11" s="11"/>
      <c r="F11" s="11"/>
    </row>
    <row r="12" spans="1:9" s="5" customFormat="1" ht="24" x14ac:dyDescent="0.2">
      <c r="A12" s="80" t="s">
        <v>14</v>
      </c>
      <c r="B12" s="6"/>
      <c r="C12" s="12"/>
      <c r="D12" s="83"/>
      <c r="E12" s="83"/>
      <c r="F12" s="83"/>
    </row>
    <row r="13" spans="1:9" s="5" customFormat="1" ht="24" x14ac:dyDescent="0.2">
      <c r="A13" s="30" t="s">
        <v>91</v>
      </c>
      <c r="B13" s="6" t="s">
        <v>2</v>
      </c>
      <c r="C13" s="12">
        <f>SUM(D13:F13)</f>
        <v>253900</v>
      </c>
      <c r="D13" s="83">
        <v>60900</v>
      </c>
      <c r="E13" s="83">
        <v>90000</v>
      </c>
      <c r="F13" s="83">
        <v>103000</v>
      </c>
      <c r="G13" s="115">
        <v>253900</v>
      </c>
      <c r="H13" s="115">
        <f>C13-G13</f>
        <v>0</v>
      </c>
      <c r="I13" s="4"/>
    </row>
    <row r="14" spans="1:9" ht="24" x14ac:dyDescent="0.2">
      <c r="A14" s="92"/>
      <c r="B14" s="24" t="s">
        <v>1</v>
      </c>
      <c r="C14" s="14"/>
      <c r="D14" s="70"/>
      <c r="E14" s="70"/>
      <c r="F14" s="70"/>
    </row>
    <row r="15" spans="1:9" s="5" customFormat="1" ht="24" x14ac:dyDescent="0.2">
      <c r="A15" s="31" t="s">
        <v>15</v>
      </c>
      <c r="B15" s="6"/>
      <c r="C15" s="12"/>
      <c r="D15" s="83"/>
      <c r="E15" s="83"/>
      <c r="F15" s="83"/>
    </row>
    <row r="16" spans="1:9" s="5" customFormat="1" ht="24" x14ac:dyDescent="0.2">
      <c r="A16" s="30" t="s">
        <v>24</v>
      </c>
      <c r="B16" s="6" t="s">
        <v>2</v>
      </c>
      <c r="C16" s="12">
        <f t="shared" ref="C16:C20" si="3">SUM(D16:F16)</f>
        <v>18100</v>
      </c>
      <c r="D16" s="83">
        <v>0</v>
      </c>
      <c r="E16" s="83">
        <v>18100</v>
      </c>
      <c r="F16" s="83">
        <v>0</v>
      </c>
      <c r="G16" s="115">
        <v>18100</v>
      </c>
      <c r="H16" s="115">
        <f>C16-G16</f>
        <v>0</v>
      </c>
      <c r="I16" s="4"/>
    </row>
    <row r="17" spans="1:9" ht="24" x14ac:dyDescent="0.2">
      <c r="A17" s="92"/>
      <c r="B17" s="24" t="s">
        <v>1</v>
      </c>
      <c r="C17" s="14"/>
      <c r="D17" s="70"/>
      <c r="E17" s="70"/>
      <c r="F17" s="70"/>
    </row>
    <row r="18" spans="1:9" s="5" customFormat="1" ht="24" x14ac:dyDescent="0.2">
      <c r="A18" s="30" t="s">
        <v>26</v>
      </c>
      <c r="B18" s="6" t="s">
        <v>2</v>
      </c>
      <c r="C18" s="12">
        <f t="shared" si="3"/>
        <v>25200</v>
      </c>
      <c r="D18" s="83">
        <v>0</v>
      </c>
      <c r="E18" s="83">
        <v>0</v>
      </c>
      <c r="F18" s="83">
        <v>25200</v>
      </c>
      <c r="G18" s="115">
        <v>25200</v>
      </c>
      <c r="H18" s="115">
        <f>C18-G18</f>
        <v>0</v>
      </c>
      <c r="I18" s="4"/>
    </row>
    <row r="19" spans="1:9" ht="24" x14ac:dyDescent="0.2">
      <c r="A19" s="92"/>
      <c r="B19" s="24" t="s">
        <v>1</v>
      </c>
      <c r="C19" s="14"/>
      <c r="D19" s="70"/>
      <c r="E19" s="70"/>
      <c r="F19" s="70"/>
    </row>
    <row r="20" spans="1:9" s="5" customFormat="1" ht="24" x14ac:dyDescent="0.2">
      <c r="A20" s="36" t="s">
        <v>69</v>
      </c>
      <c r="B20" s="6" t="s">
        <v>2</v>
      </c>
      <c r="C20" s="12">
        <f t="shared" si="3"/>
        <v>172800</v>
      </c>
      <c r="D20" s="83">
        <v>172800</v>
      </c>
      <c r="E20" s="83">
        <v>0</v>
      </c>
      <c r="F20" s="83">
        <v>0</v>
      </c>
      <c r="G20" s="115">
        <v>172800</v>
      </c>
      <c r="H20" s="115">
        <f>C20-G20</f>
        <v>0</v>
      </c>
    </row>
    <row r="21" spans="1:9" ht="24" x14ac:dyDescent="0.2">
      <c r="A21" s="92"/>
      <c r="B21" s="24" t="s">
        <v>1</v>
      </c>
      <c r="C21" s="14"/>
      <c r="D21" s="70"/>
      <c r="E21" s="70"/>
      <c r="F21" s="70"/>
    </row>
    <row r="22" spans="1:9" s="5" customFormat="1" ht="24" x14ac:dyDescent="0.2">
      <c r="A22" s="34" t="s">
        <v>34</v>
      </c>
      <c r="B22" s="6"/>
      <c r="C22" s="12"/>
      <c r="D22" s="83"/>
      <c r="E22" s="83"/>
      <c r="F22" s="83"/>
    </row>
    <row r="23" spans="1:9" s="5" customFormat="1" ht="24" x14ac:dyDescent="0.2">
      <c r="A23" s="33" t="s">
        <v>92</v>
      </c>
      <c r="B23" s="6" t="s">
        <v>2</v>
      </c>
      <c r="C23" s="12">
        <f t="shared" ref="C23:C31" si="4">SUM(D23:F23)</f>
        <v>65000</v>
      </c>
      <c r="D23" s="83">
        <v>35000</v>
      </c>
      <c r="E23" s="83">
        <v>30000</v>
      </c>
      <c r="F23" s="83">
        <v>0</v>
      </c>
      <c r="G23" s="115">
        <v>65000</v>
      </c>
      <c r="H23" s="115">
        <f>C23-G23</f>
        <v>0</v>
      </c>
    </row>
    <row r="24" spans="1:9" ht="24" x14ac:dyDescent="0.2">
      <c r="A24" s="92"/>
      <c r="B24" s="24" t="s">
        <v>1</v>
      </c>
      <c r="C24" s="14"/>
      <c r="D24" s="70"/>
      <c r="E24" s="70"/>
      <c r="F24" s="70"/>
    </row>
    <row r="25" spans="1:9" s="5" customFormat="1" ht="24" x14ac:dyDescent="0.2">
      <c r="A25" s="30" t="s">
        <v>93</v>
      </c>
      <c r="B25" s="6" t="s">
        <v>2</v>
      </c>
      <c r="C25" s="12">
        <f t="shared" si="4"/>
        <v>87000</v>
      </c>
      <c r="D25" s="83">
        <v>47000</v>
      </c>
      <c r="E25" s="83">
        <v>40000</v>
      </c>
      <c r="F25" s="83">
        <v>0</v>
      </c>
      <c r="G25" s="115">
        <v>87000</v>
      </c>
      <c r="H25" s="115">
        <f>C25-G25</f>
        <v>0</v>
      </c>
    </row>
    <row r="26" spans="1:9" ht="24" x14ac:dyDescent="0.2">
      <c r="A26" s="92"/>
      <c r="B26" s="24" t="s">
        <v>1</v>
      </c>
      <c r="C26" s="14"/>
      <c r="D26" s="70"/>
      <c r="E26" s="70"/>
      <c r="F26" s="70"/>
    </row>
    <row r="27" spans="1:9" s="5" customFormat="1" ht="24" x14ac:dyDescent="0.2">
      <c r="A27" s="101" t="s">
        <v>94</v>
      </c>
      <c r="B27" s="6" t="s">
        <v>2</v>
      </c>
      <c r="C27" s="12">
        <f t="shared" ref="C27:C29" si="5">SUM(D27:F27)</f>
        <v>12000</v>
      </c>
      <c r="D27" s="83">
        <v>0</v>
      </c>
      <c r="E27" s="83">
        <v>12000</v>
      </c>
      <c r="F27" s="83">
        <v>0</v>
      </c>
      <c r="G27" s="115">
        <v>12000</v>
      </c>
      <c r="H27" s="115">
        <f>C27-G27</f>
        <v>0</v>
      </c>
    </row>
    <row r="28" spans="1:9" ht="24" x14ac:dyDescent="0.2">
      <c r="A28" s="92"/>
      <c r="B28" s="24" t="s">
        <v>1</v>
      </c>
      <c r="C28" s="14"/>
      <c r="D28" s="70"/>
      <c r="E28" s="70"/>
      <c r="F28" s="70"/>
    </row>
    <row r="29" spans="1:9" s="5" customFormat="1" ht="24" x14ac:dyDescent="0.2">
      <c r="A29" s="30" t="s">
        <v>95</v>
      </c>
      <c r="B29" s="6" t="s">
        <v>2</v>
      </c>
      <c r="C29" s="12">
        <f t="shared" si="5"/>
        <v>2200</v>
      </c>
      <c r="D29" s="12">
        <v>2200</v>
      </c>
      <c r="E29" s="12">
        <v>0</v>
      </c>
      <c r="F29" s="12">
        <v>0</v>
      </c>
      <c r="G29" s="115">
        <v>2200</v>
      </c>
      <c r="H29" s="115">
        <f>C29-G29</f>
        <v>0</v>
      </c>
    </row>
    <row r="30" spans="1:9" ht="24" x14ac:dyDescent="0.2">
      <c r="A30" s="92"/>
      <c r="B30" s="24" t="s">
        <v>1</v>
      </c>
      <c r="C30" s="14"/>
      <c r="D30" s="14"/>
      <c r="E30" s="14"/>
      <c r="F30" s="14"/>
    </row>
    <row r="31" spans="1:9" s="4" customFormat="1" ht="24" x14ac:dyDescent="0.2">
      <c r="A31" s="142" t="s">
        <v>51</v>
      </c>
      <c r="B31" s="81" t="s">
        <v>2</v>
      </c>
      <c r="C31" s="82">
        <f t="shared" si="4"/>
        <v>636200</v>
      </c>
      <c r="D31" s="82">
        <f>D7</f>
        <v>317900</v>
      </c>
      <c r="E31" s="82">
        <f t="shared" ref="E31:G31" si="6">E7</f>
        <v>190100</v>
      </c>
      <c r="F31" s="82">
        <f t="shared" si="6"/>
        <v>128200</v>
      </c>
      <c r="G31" s="82">
        <f t="shared" si="6"/>
        <v>636200</v>
      </c>
      <c r="H31" s="115">
        <f>C31-G31</f>
        <v>0</v>
      </c>
    </row>
    <row r="32" spans="1:9" s="4" customFormat="1" ht="24" x14ac:dyDescent="0.2">
      <c r="A32" s="143"/>
      <c r="B32" s="81" t="s">
        <v>1</v>
      </c>
      <c r="C32" s="82"/>
      <c r="D32" s="82"/>
      <c r="E32" s="82"/>
      <c r="F32" s="82"/>
    </row>
    <row r="33" spans="1:8" ht="24" x14ac:dyDescent="0.2">
      <c r="A33" s="144" t="s">
        <v>29</v>
      </c>
      <c r="B33" s="3" t="s">
        <v>2</v>
      </c>
      <c r="C33" s="44">
        <f>SUM(D33:F33)</f>
        <v>636200</v>
      </c>
      <c r="D33" s="44">
        <f>D7</f>
        <v>317900</v>
      </c>
      <c r="E33" s="44">
        <f t="shared" ref="E33:G33" si="7">E7</f>
        <v>190100</v>
      </c>
      <c r="F33" s="44">
        <f t="shared" si="7"/>
        <v>128200</v>
      </c>
      <c r="G33" s="44">
        <f t="shared" si="7"/>
        <v>636200</v>
      </c>
      <c r="H33" s="115">
        <f>C33-G33</f>
        <v>0</v>
      </c>
    </row>
    <row r="34" spans="1:8" ht="24" x14ac:dyDescent="0.2">
      <c r="A34" s="145"/>
      <c r="B34" s="3" t="s">
        <v>1</v>
      </c>
      <c r="C34" s="44"/>
      <c r="D34" s="44"/>
      <c r="E34" s="44"/>
      <c r="F34" s="44"/>
    </row>
    <row r="35" spans="1:8" ht="24" x14ac:dyDescent="0.2">
      <c r="A35" s="1"/>
      <c r="B35" s="1"/>
      <c r="C35" s="1"/>
    </row>
    <row r="36" spans="1:8" ht="28.5" customHeight="1" x14ac:dyDescent="0.2">
      <c r="A36" s="2" t="s">
        <v>0</v>
      </c>
      <c r="B36" s="1"/>
      <c r="C36" s="1"/>
    </row>
    <row r="38" spans="1:8" s="122" customFormat="1" ht="27.75" x14ac:dyDescent="0.65">
      <c r="C38" s="123">
        <v>0.3</v>
      </c>
      <c r="D38" s="125">
        <f>G38*0.3</f>
        <v>138360</v>
      </c>
      <c r="E38" s="125"/>
      <c r="F38" s="125"/>
      <c r="G38" s="125">
        <f>G13+G16+G18+G23+G25+G27</f>
        <v>461200</v>
      </c>
    </row>
    <row r="39" spans="1:8" s="122" customFormat="1" ht="27.75" x14ac:dyDescent="0.65">
      <c r="C39" s="126" t="s">
        <v>81</v>
      </c>
      <c r="D39" s="125">
        <f>D13+D16+D18+D23+D25+D27</f>
        <v>142900</v>
      </c>
    </row>
    <row r="40" spans="1:8" s="122" customFormat="1" ht="27.75" x14ac:dyDescent="0.65">
      <c r="C40" s="126" t="s">
        <v>82</v>
      </c>
      <c r="D40" s="128">
        <f>D38-D39</f>
        <v>-4540</v>
      </c>
    </row>
  </sheetData>
  <mergeCells count="3">
    <mergeCell ref="A1:F1"/>
    <mergeCell ref="A33:A34"/>
    <mergeCell ref="A31:A32"/>
  </mergeCells>
  <printOptions horizontalCentered="1"/>
  <pageMargins left="0.15748031496062992" right="0.15748031496062992" top="0.39370078740157483" bottom="0.23622047244094491" header="0.19685039370078741" footer="0.19685039370078741"/>
  <pageSetup paperSize="9" scale="80" orientation="landscape" r:id="rId1"/>
  <rowBreaks count="1" manualBreakCount="1">
    <brk id="26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40"/>
  <sheetViews>
    <sheetView view="pageBreakPreview" topLeftCell="A25" zoomScaleSheetLayoutView="100" workbookViewId="0">
      <selection activeCell="E40" sqref="E40"/>
    </sheetView>
  </sheetViews>
  <sheetFormatPr defaultRowHeight="14.25" x14ac:dyDescent="0.2"/>
  <cols>
    <col min="1" max="1" width="64.25" customWidth="1"/>
    <col min="2" max="2" width="8.625" customWidth="1"/>
    <col min="3" max="6" width="22.625" customWidth="1"/>
    <col min="7" max="7" width="12.375" bestFit="1" customWidth="1"/>
    <col min="8" max="8" width="12" customWidth="1"/>
  </cols>
  <sheetData>
    <row r="1" spans="1:8" ht="24" x14ac:dyDescent="0.2">
      <c r="A1" s="146" t="s">
        <v>84</v>
      </c>
      <c r="B1" s="146"/>
      <c r="C1" s="146"/>
      <c r="D1" s="146"/>
      <c r="E1" s="146"/>
      <c r="F1" s="146"/>
    </row>
    <row r="2" spans="1:8" ht="24" x14ac:dyDescent="0.2">
      <c r="A2" s="10" t="s">
        <v>13</v>
      </c>
      <c r="B2" s="10"/>
      <c r="C2" s="10"/>
    </row>
    <row r="3" spans="1:8" ht="24" x14ac:dyDescent="0.2">
      <c r="A3" s="2" t="s">
        <v>37</v>
      </c>
      <c r="B3" s="2"/>
      <c r="C3" s="2"/>
    </row>
    <row r="4" spans="1:8" ht="24" x14ac:dyDescent="0.2">
      <c r="A4" s="2"/>
      <c r="B4" s="2"/>
      <c r="C4" s="113"/>
      <c r="D4" s="9"/>
      <c r="E4" s="9"/>
      <c r="F4" s="9" t="s">
        <v>12</v>
      </c>
    </row>
    <row r="5" spans="1:8" ht="24" customHeight="1" x14ac:dyDescent="0.2">
      <c r="A5" s="7" t="s">
        <v>31</v>
      </c>
      <c r="B5" s="94" t="s">
        <v>77</v>
      </c>
      <c r="C5" s="7" t="s">
        <v>29</v>
      </c>
      <c r="D5" s="95" t="s">
        <v>85</v>
      </c>
      <c r="E5" s="95" t="s">
        <v>86</v>
      </c>
      <c r="F5" s="95" t="s">
        <v>87</v>
      </c>
    </row>
    <row r="6" spans="1:8" ht="24" x14ac:dyDescent="0.2">
      <c r="A6" s="86" t="s">
        <v>45</v>
      </c>
      <c r="B6" s="79"/>
      <c r="C6" s="3"/>
      <c r="D6" s="3"/>
      <c r="E6" s="3"/>
      <c r="F6" s="3"/>
      <c r="G6" s="117" t="s">
        <v>79</v>
      </c>
      <c r="H6" s="117" t="s">
        <v>80</v>
      </c>
    </row>
    <row r="7" spans="1:8" ht="24" x14ac:dyDescent="0.2">
      <c r="A7" s="28" t="s">
        <v>56</v>
      </c>
      <c r="B7" s="8" t="s">
        <v>2</v>
      </c>
      <c r="C7" s="43">
        <f>SUM(D7:F7)</f>
        <v>934200</v>
      </c>
      <c r="D7" s="43">
        <f>D9</f>
        <v>714400</v>
      </c>
      <c r="E7" s="43">
        <f t="shared" ref="E7:G7" si="0">E9</f>
        <v>207000</v>
      </c>
      <c r="F7" s="43">
        <f t="shared" si="0"/>
        <v>12800</v>
      </c>
      <c r="G7" s="43">
        <f t="shared" si="0"/>
        <v>934200</v>
      </c>
      <c r="H7" s="115">
        <f>C7-G7</f>
        <v>0</v>
      </c>
    </row>
    <row r="8" spans="1:8" ht="24" x14ac:dyDescent="0.2">
      <c r="A8" s="17"/>
      <c r="B8" s="8" t="s">
        <v>1</v>
      </c>
      <c r="C8" s="43"/>
      <c r="D8" s="43"/>
      <c r="E8" s="43"/>
      <c r="F8" s="43"/>
    </row>
    <row r="9" spans="1:8" s="4" customFormat="1" ht="24" x14ac:dyDescent="0.2">
      <c r="A9" s="18" t="s">
        <v>46</v>
      </c>
      <c r="B9" s="7" t="s">
        <v>2</v>
      </c>
      <c r="C9" s="11">
        <f t="shared" ref="C9" si="1">SUM(D9:F9)</f>
        <v>934200</v>
      </c>
      <c r="D9" s="11">
        <f>SUM(D13:D29)</f>
        <v>714400</v>
      </c>
      <c r="E9" s="11">
        <f>SUM(E13:E29)</f>
        <v>207000</v>
      </c>
      <c r="F9" s="11">
        <f>SUM(F13:F29)</f>
        <v>12800</v>
      </c>
      <c r="G9" s="11">
        <f>SUM(G13:G29)</f>
        <v>934200</v>
      </c>
      <c r="H9" s="115">
        <f>C9-G9</f>
        <v>0</v>
      </c>
    </row>
    <row r="10" spans="1:8" s="4" customFormat="1" ht="24" x14ac:dyDescent="0.2">
      <c r="A10" s="19"/>
      <c r="B10" s="7" t="s">
        <v>1</v>
      </c>
      <c r="C10" s="11"/>
      <c r="D10" s="11"/>
      <c r="E10" s="11"/>
      <c r="F10" s="11"/>
    </row>
    <row r="11" spans="1:8" s="4" customFormat="1" ht="24" x14ac:dyDescent="0.2">
      <c r="A11" s="35" t="s">
        <v>33</v>
      </c>
      <c r="B11" s="7"/>
      <c r="C11" s="11"/>
      <c r="D11" s="11"/>
      <c r="E11" s="11"/>
      <c r="F11" s="11"/>
    </row>
    <row r="12" spans="1:8" s="5" customFormat="1" ht="24" x14ac:dyDescent="0.2">
      <c r="A12" s="80" t="s">
        <v>14</v>
      </c>
      <c r="B12" s="6"/>
      <c r="C12" s="12"/>
      <c r="D12" s="12"/>
      <c r="E12" s="12"/>
      <c r="F12" s="12"/>
    </row>
    <row r="13" spans="1:8" s="5" customFormat="1" ht="24" x14ac:dyDescent="0.2">
      <c r="A13" s="30" t="s">
        <v>91</v>
      </c>
      <c r="B13" s="6" t="s">
        <v>2</v>
      </c>
      <c r="C13" s="12">
        <f>SUM(D13:F13)</f>
        <v>117000</v>
      </c>
      <c r="D13" s="83">
        <v>80000</v>
      </c>
      <c r="E13" s="83">
        <v>37000</v>
      </c>
      <c r="F13" s="83">
        <v>0</v>
      </c>
      <c r="G13" s="115">
        <v>117000</v>
      </c>
      <c r="H13" s="115">
        <f>C13-G13</f>
        <v>0</v>
      </c>
    </row>
    <row r="14" spans="1:8" ht="24" x14ac:dyDescent="0.2">
      <c r="A14" s="92"/>
      <c r="B14" s="24" t="s">
        <v>1</v>
      </c>
      <c r="C14" s="14"/>
      <c r="D14" s="70"/>
      <c r="E14" s="70"/>
      <c r="F14" s="70"/>
    </row>
    <row r="15" spans="1:8" s="5" customFormat="1" ht="24" x14ac:dyDescent="0.2">
      <c r="A15" s="31" t="s">
        <v>15</v>
      </c>
      <c r="B15" s="6"/>
      <c r="C15" s="12"/>
      <c r="D15" s="83"/>
      <c r="E15" s="83"/>
      <c r="F15" s="83"/>
    </row>
    <row r="16" spans="1:8" s="5" customFormat="1" ht="24" x14ac:dyDescent="0.2">
      <c r="A16" s="30" t="s">
        <v>24</v>
      </c>
      <c r="B16" s="6" t="s">
        <v>2</v>
      </c>
      <c r="C16" s="12">
        <f t="shared" ref="C16:C20" si="2">SUM(D16:F16)</f>
        <v>36200</v>
      </c>
      <c r="D16" s="83">
        <v>8200</v>
      </c>
      <c r="E16" s="83">
        <v>28000</v>
      </c>
      <c r="F16" s="83">
        <v>0</v>
      </c>
      <c r="G16" s="115">
        <v>36200</v>
      </c>
      <c r="H16" s="115">
        <f>C16-G16</f>
        <v>0</v>
      </c>
    </row>
    <row r="17" spans="1:8" ht="24" x14ac:dyDescent="0.2">
      <c r="A17" s="92"/>
      <c r="B17" s="24" t="s">
        <v>1</v>
      </c>
      <c r="C17" s="14"/>
      <c r="D17" s="70"/>
      <c r="E17" s="70"/>
      <c r="F17" s="70"/>
    </row>
    <row r="18" spans="1:8" s="5" customFormat="1" ht="24" x14ac:dyDescent="0.2">
      <c r="A18" s="30" t="s">
        <v>26</v>
      </c>
      <c r="B18" s="6" t="s">
        <v>2</v>
      </c>
      <c r="C18" s="12">
        <f t="shared" si="2"/>
        <v>12800</v>
      </c>
      <c r="D18" s="83">
        <v>0</v>
      </c>
      <c r="E18" s="83">
        <v>0</v>
      </c>
      <c r="F18" s="83">
        <v>12800</v>
      </c>
      <c r="G18" s="115">
        <v>12800</v>
      </c>
      <c r="H18" s="115">
        <f>C18-G18</f>
        <v>0</v>
      </c>
    </row>
    <row r="19" spans="1:8" ht="24" x14ac:dyDescent="0.2">
      <c r="A19" s="92"/>
      <c r="B19" s="24" t="s">
        <v>1</v>
      </c>
      <c r="C19" s="14"/>
      <c r="D19" s="70"/>
      <c r="E19" s="70"/>
      <c r="F19" s="70"/>
    </row>
    <row r="20" spans="1:8" s="5" customFormat="1" ht="24" x14ac:dyDescent="0.2">
      <c r="A20" s="30" t="s">
        <v>69</v>
      </c>
      <c r="B20" s="6" t="s">
        <v>2</v>
      </c>
      <c r="C20" s="12">
        <f t="shared" si="2"/>
        <v>604800</v>
      </c>
      <c r="D20" s="83">
        <v>604800</v>
      </c>
      <c r="E20" s="83">
        <v>0</v>
      </c>
      <c r="F20" s="83">
        <v>0</v>
      </c>
      <c r="G20" s="115">
        <v>604800</v>
      </c>
      <c r="H20" s="115">
        <f>C20-G20</f>
        <v>0</v>
      </c>
    </row>
    <row r="21" spans="1:8" ht="24" x14ac:dyDescent="0.2">
      <c r="A21" s="92"/>
      <c r="B21" s="24" t="s">
        <v>1</v>
      </c>
      <c r="C21" s="14"/>
      <c r="D21" s="70"/>
      <c r="E21" s="70"/>
      <c r="F21" s="70"/>
    </row>
    <row r="22" spans="1:8" s="5" customFormat="1" ht="24" x14ac:dyDescent="0.2">
      <c r="A22" s="32" t="s">
        <v>34</v>
      </c>
      <c r="B22" s="6"/>
      <c r="C22" s="12"/>
      <c r="D22" s="83"/>
      <c r="E22" s="83"/>
      <c r="F22" s="83"/>
    </row>
    <row r="23" spans="1:8" s="5" customFormat="1" ht="24" x14ac:dyDescent="0.2">
      <c r="A23" s="33" t="s">
        <v>92</v>
      </c>
      <c r="B23" s="6" t="s">
        <v>2</v>
      </c>
      <c r="C23" s="12">
        <f t="shared" ref="C23:C29" si="3">SUM(D23:F23)</f>
        <v>45000</v>
      </c>
      <c r="D23" s="83">
        <v>0</v>
      </c>
      <c r="E23" s="83">
        <v>45000</v>
      </c>
      <c r="F23" s="83">
        <v>0</v>
      </c>
      <c r="G23" s="115">
        <v>45000</v>
      </c>
      <c r="H23" s="115">
        <f>C23-G23</f>
        <v>0</v>
      </c>
    </row>
    <row r="24" spans="1:8" ht="24" x14ac:dyDescent="0.2">
      <c r="A24" s="92"/>
      <c r="B24" s="24" t="s">
        <v>1</v>
      </c>
      <c r="C24" s="14"/>
      <c r="D24" s="70"/>
      <c r="E24" s="70"/>
      <c r="F24" s="70"/>
    </row>
    <row r="25" spans="1:8" s="5" customFormat="1" ht="24" x14ac:dyDescent="0.2">
      <c r="A25" s="30" t="s">
        <v>93</v>
      </c>
      <c r="B25" s="6" t="s">
        <v>2</v>
      </c>
      <c r="C25" s="12">
        <f t="shared" si="3"/>
        <v>90000</v>
      </c>
      <c r="D25" s="83">
        <v>0</v>
      </c>
      <c r="E25" s="83">
        <v>90000</v>
      </c>
      <c r="F25" s="83">
        <v>0</v>
      </c>
      <c r="G25" s="115">
        <v>90000</v>
      </c>
      <c r="H25" s="115">
        <f>C25-G25</f>
        <v>0</v>
      </c>
    </row>
    <row r="26" spans="1:8" ht="24" x14ac:dyDescent="0.2">
      <c r="A26" s="92"/>
      <c r="B26" s="24" t="s">
        <v>1</v>
      </c>
      <c r="C26" s="14"/>
      <c r="D26" s="70"/>
      <c r="E26" s="70"/>
      <c r="F26" s="70"/>
    </row>
    <row r="27" spans="1:8" s="5" customFormat="1" ht="24" x14ac:dyDescent="0.2">
      <c r="A27" s="30" t="s">
        <v>94</v>
      </c>
      <c r="B27" s="6" t="s">
        <v>2</v>
      </c>
      <c r="C27" s="12">
        <f t="shared" si="3"/>
        <v>24000</v>
      </c>
      <c r="D27" s="83">
        <v>17000</v>
      </c>
      <c r="E27" s="83">
        <v>7000</v>
      </c>
      <c r="F27" s="83">
        <v>0</v>
      </c>
      <c r="G27" s="115">
        <v>24000</v>
      </c>
      <c r="H27" s="115">
        <f>C27-G27</f>
        <v>0</v>
      </c>
    </row>
    <row r="28" spans="1:8" ht="24" x14ac:dyDescent="0.2">
      <c r="A28" s="92"/>
      <c r="B28" s="24" t="s">
        <v>1</v>
      </c>
      <c r="C28" s="14"/>
      <c r="D28" s="14"/>
      <c r="E28" s="14"/>
      <c r="F28" s="14"/>
    </row>
    <row r="29" spans="1:8" s="5" customFormat="1" ht="24" x14ac:dyDescent="0.2">
      <c r="A29" s="30" t="s">
        <v>95</v>
      </c>
      <c r="B29" s="6" t="s">
        <v>2</v>
      </c>
      <c r="C29" s="12">
        <f t="shared" si="3"/>
        <v>4400</v>
      </c>
      <c r="D29" s="12">
        <v>4400</v>
      </c>
      <c r="E29" s="12">
        <v>0</v>
      </c>
      <c r="F29" s="12">
        <v>0</v>
      </c>
      <c r="G29" s="115">
        <v>4400</v>
      </c>
      <c r="H29" s="115">
        <f>C29-G29</f>
        <v>0</v>
      </c>
    </row>
    <row r="30" spans="1:8" ht="24" x14ac:dyDescent="0.2">
      <c r="A30" s="92"/>
      <c r="B30" s="24" t="s">
        <v>1</v>
      </c>
      <c r="C30" s="14"/>
      <c r="D30" s="14"/>
      <c r="E30" s="14"/>
      <c r="F30" s="14"/>
    </row>
    <row r="31" spans="1:8" s="4" customFormat="1" ht="24" x14ac:dyDescent="0.2">
      <c r="A31" s="142" t="s">
        <v>51</v>
      </c>
      <c r="B31" s="81" t="s">
        <v>2</v>
      </c>
      <c r="C31" s="82">
        <f t="shared" ref="C31" si="4">SUM(D31:F31)</f>
        <v>934200</v>
      </c>
      <c r="D31" s="82">
        <f>D7</f>
        <v>714400</v>
      </c>
      <c r="E31" s="82">
        <f>E7</f>
        <v>207000</v>
      </c>
      <c r="F31" s="82">
        <f>F7</f>
        <v>12800</v>
      </c>
      <c r="G31" s="82">
        <f>G7</f>
        <v>934200</v>
      </c>
      <c r="H31" s="115">
        <f>C31-G31</f>
        <v>0</v>
      </c>
    </row>
    <row r="32" spans="1:8" s="4" customFormat="1" ht="24" x14ac:dyDescent="0.2">
      <c r="A32" s="143"/>
      <c r="B32" s="81" t="s">
        <v>1</v>
      </c>
      <c r="C32" s="82"/>
      <c r="D32" s="82"/>
      <c r="E32" s="82"/>
      <c r="F32" s="82"/>
    </row>
    <row r="33" spans="1:8" ht="24" x14ac:dyDescent="0.2">
      <c r="A33" s="144" t="s">
        <v>29</v>
      </c>
      <c r="B33" s="3" t="s">
        <v>2</v>
      </c>
      <c r="C33" s="44">
        <f>SUM(D33:F33)</f>
        <v>934200</v>
      </c>
      <c r="D33" s="44">
        <f>D7</f>
        <v>714400</v>
      </c>
      <c r="E33" s="44">
        <f t="shared" ref="E33:F33" si="5">E7</f>
        <v>207000</v>
      </c>
      <c r="F33" s="44">
        <f t="shared" si="5"/>
        <v>12800</v>
      </c>
      <c r="G33" s="44">
        <f>G7</f>
        <v>934200</v>
      </c>
      <c r="H33" s="115">
        <f>C33-G33</f>
        <v>0</v>
      </c>
    </row>
    <row r="34" spans="1:8" ht="24" x14ac:dyDescent="0.2">
      <c r="A34" s="145"/>
      <c r="B34" s="3" t="s">
        <v>1</v>
      </c>
      <c r="C34" s="44"/>
      <c r="D34" s="44"/>
      <c r="E34" s="44"/>
      <c r="F34" s="44"/>
    </row>
    <row r="35" spans="1:8" ht="24" x14ac:dyDescent="0.2">
      <c r="A35" s="1"/>
      <c r="B35" s="1"/>
      <c r="C35" s="1"/>
    </row>
    <row r="36" spans="1:8" ht="28.5" customHeight="1" x14ac:dyDescent="0.2">
      <c r="A36" s="2" t="s">
        <v>0</v>
      </c>
      <c r="B36" s="1"/>
      <c r="C36" s="1"/>
    </row>
    <row r="38" spans="1:8" s="122" customFormat="1" ht="27.75" x14ac:dyDescent="0.65">
      <c r="C38" s="123">
        <v>0.3</v>
      </c>
      <c r="D38" s="125">
        <f>G38*0.3</f>
        <v>97500</v>
      </c>
      <c r="F38" s="125"/>
      <c r="G38" s="125">
        <f>G13+G16+G18+G23+G25+G27</f>
        <v>325000</v>
      </c>
    </row>
    <row r="39" spans="1:8" s="122" customFormat="1" ht="27.75" x14ac:dyDescent="0.65">
      <c r="C39" s="126" t="s">
        <v>81</v>
      </c>
      <c r="D39" s="125">
        <f>D13+D16+D18+D23+D25+D27</f>
        <v>105200</v>
      </c>
    </row>
    <row r="40" spans="1:8" s="122" customFormat="1" ht="27.75" x14ac:dyDescent="0.65">
      <c r="C40" s="126" t="s">
        <v>82</v>
      </c>
      <c r="D40" s="127">
        <f>D38-D39</f>
        <v>-7700</v>
      </c>
    </row>
  </sheetData>
  <mergeCells count="3">
    <mergeCell ref="A1:F1"/>
    <mergeCell ref="A33:A34"/>
    <mergeCell ref="A31:A32"/>
  </mergeCells>
  <printOptions horizontalCentered="1"/>
  <pageMargins left="0.15748031496062992" right="0.15748031496062992" top="0.39370078740157483" bottom="0.23622047244094491" header="0.19685039370078741" footer="0.19685039370078741"/>
  <pageSetup paperSize="9" scale="80" orientation="landscape" r:id="rId1"/>
  <rowBreaks count="1" manualBreakCount="1">
    <brk id="26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H105"/>
  <sheetViews>
    <sheetView view="pageBreakPreview" topLeftCell="A85" zoomScaleSheetLayoutView="100" workbookViewId="0">
      <selection activeCell="D76" sqref="D76:F76"/>
    </sheetView>
  </sheetViews>
  <sheetFormatPr defaultRowHeight="14.25" x14ac:dyDescent="0.2"/>
  <cols>
    <col min="1" max="1" width="63.5" customWidth="1"/>
    <col min="2" max="2" width="9.125" customWidth="1"/>
    <col min="3" max="6" width="22.625" customWidth="1"/>
    <col min="7" max="7" width="15.25" bestFit="1" customWidth="1"/>
    <col min="8" max="8" width="13.875" customWidth="1"/>
  </cols>
  <sheetData>
    <row r="1" spans="1:8" ht="24" x14ac:dyDescent="0.2">
      <c r="A1" s="146" t="s">
        <v>84</v>
      </c>
      <c r="B1" s="146"/>
      <c r="C1" s="146"/>
      <c r="D1" s="146"/>
      <c r="E1" s="146"/>
      <c r="F1" s="146"/>
    </row>
    <row r="2" spans="1:8" ht="24" x14ac:dyDescent="0.2">
      <c r="A2" s="10" t="s">
        <v>13</v>
      </c>
      <c r="B2" s="10"/>
      <c r="C2" s="10"/>
    </row>
    <row r="3" spans="1:8" ht="24" x14ac:dyDescent="0.2">
      <c r="A3" s="2" t="s">
        <v>43</v>
      </c>
      <c r="B3" s="2"/>
      <c r="C3" s="2"/>
    </row>
    <row r="4" spans="1:8" ht="24" x14ac:dyDescent="0.2">
      <c r="A4" s="2"/>
      <c r="B4" s="2"/>
      <c r="C4" s="113"/>
      <c r="D4" s="9"/>
      <c r="E4" s="9"/>
      <c r="F4" s="9" t="s">
        <v>12</v>
      </c>
    </row>
    <row r="5" spans="1:8" ht="24" customHeight="1" x14ac:dyDescent="0.2">
      <c r="A5" s="7" t="s">
        <v>31</v>
      </c>
      <c r="B5" s="94" t="s">
        <v>77</v>
      </c>
      <c r="C5" s="7" t="s">
        <v>29</v>
      </c>
      <c r="D5" s="95" t="s">
        <v>85</v>
      </c>
      <c r="E5" s="95" t="s">
        <v>86</v>
      </c>
      <c r="F5" s="95" t="s">
        <v>87</v>
      </c>
    </row>
    <row r="6" spans="1:8" ht="24" x14ac:dyDescent="0.2">
      <c r="A6" s="86" t="s">
        <v>45</v>
      </c>
      <c r="B6" s="79"/>
      <c r="C6" s="3"/>
      <c r="D6" s="3"/>
      <c r="E6" s="3"/>
      <c r="F6" s="3"/>
      <c r="G6" s="117" t="s">
        <v>79</v>
      </c>
      <c r="H6" s="117" t="s">
        <v>80</v>
      </c>
    </row>
    <row r="7" spans="1:8" ht="24" x14ac:dyDescent="0.2">
      <c r="A7" s="16" t="s">
        <v>57</v>
      </c>
      <c r="B7" s="8" t="s">
        <v>2</v>
      </c>
      <c r="C7" s="43">
        <f>SUM(D7:F7)</f>
        <v>13418300</v>
      </c>
      <c r="D7" s="43">
        <f>D9</f>
        <v>4083000</v>
      </c>
      <c r="E7" s="43">
        <f t="shared" ref="E7:G7" si="0">E9</f>
        <v>5391000</v>
      </c>
      <c r="F7" s="43">
        <f t="shared" si="0"/>
        <v>3944300</v>
      </c>
      <c r="G7" s="43">
        <f t="shared" si="0"/>
        <v>13418300</v>
      </c>
      <c r="H7" s="115">
        <f>C7-G7</f>
        <v>0</v>
      </c>
    </row>
    <row r="8" spans="1:8" ht="24" x14ac:dyDescent="0.2">
      <c r="A8" s="17"/>
      <c r="B8" s="8" t="s">
        <v>1</v>
      </c>
      <c r="C8" s="43"/>
      <c r="D8" s="43"/>
      <c r="E8" s="43"/>
      <c r="F8" s="43"/>
    </row>
    <row r="9" spans="1:8" s="4" customFormat="1" ht="24" x14ac:dyDescent="0.2">
      <c r="A9" s="57" t="s">
        <v>46</v>
      </c>
      <c r="B9" s="7" t="s">
        <v>2</v>
      </c>
      <c r="C9" s="11">
        <f>SUM(D9:F9)</f>
        <v>13418300</v>
      </c>
      <c r="D9" s="11">
        <f>SUM(D13:D23)</f>
        <v>4083000</v>
      </c>
      <c r="E9" s="11">
        <f>SUM(E13:E23)</f>
        <v>5391000</v>
      </c>
      <c r="F9" s="11">
        <f>SUM(F13:F23)</f>
        <v>3944300</v>
      </c>
      <c r="G9" s="11">
        <f>SUM(G13:G23)</f>
        <v>13418300</v>
      </c>
      <c r="H9" s="115">
        <f>C9-G9</f>
        <v>0</v>
      </c>
    </row>
    <row r="10" spans="1:8" s="4" customFormat="1" ht="24" x14ac:dyDescent="0.2">
      <c r="A10" s="91"/>
      <c r="B10" s="7" t="s">
        <v>1</v>
      </c>
      <c r="C10" s="11"/>
      <c r="D10" s="11"/>
      <c r="E10" s="11"/>
      <c r="F10" s="11"/>
    </row>
    <row r="11" spans="1:8" s="5" customFormat="1" ht="24" x14ac:dyDescent="0.2">
      <c r="A11" s="35" t="s">
        <v>33</v>
      </c>
      <c r="B11" s="6"/>
      <c r="C11" s="12"/>
      <c r="D11" s="12"/>
      <c r="E11" s="12"/>
      <c r="F11" s="12"/>
    </row>
    <row r="12" spans="1:8" s="5" customFormat="1" ht="24" x14ac:dyDescent="0.2">
      <c r="A12" s="31" t="s">
        <v>14</v>
      </c>
      <c r="B12" s="6"/>
      <c r="C12" s="12"/>
      <c r="D12" s="12"/>
      <c r="E12" s="12"/>
      <c r="F12" s="12"/>
    </row>
    <row r="13" spans="1:8" s="5" customFormat="1" ht="24" x14ac:dyDescent="0.2">
      <c r="A13" s="89" t="s">
        <v>11</v>
      </c>
      <c r="B13" s="6" t="s">
        <v>2</v>
      </c>
      <c r="C13" s="12">
        <f>SUM(D13:F13)</f>
        <v>12548300</v>
      </c>
      <c r="D13" s="83">
        <v>3800000</v>
      </c>
      <c r="E13" s="83">
        <v>5000000</v>
      </c>
      <c r="F13" s="83">
        <v>3748300</v>
      </c>
      <c r="G13" s="115">
        <v>12548300</v>
      </c>
      <c r="H13" s="115">
        <f>C13-G13</f>
        <v>0</v>
      </c>
    </row>
    <row r="14" spans="1:8" ht="24" x14ac:dyDescent="0.2">
      <c r="A14" s="92"/>
      <c r="B14" s="24" t="s">
        <v>1</v>
      </c>
      <c r="C14" s="14"/>
      <c r="D14" s="70"/>
      <c r="E14" s="70"/>
      <c r="F14" s="70"/>
    </row>
    <row r="15" spans="1:8" s="5" customFormat="1" ht="24" x14ac:dyDescent="0.2">
      <c r="A15" s="31" t="s">
        <v>15</v>
      </c>
      <c r="B15" s="6"/>
      <c r="C15" s="12"/>
      <c r="D15" s="83"/>
      <c r="E15" s="83"/>
      <c r="F15" s="83"/>
    </row>
    <row r="16" spans="1:8" s="5" customFormat="1" ht="24" x14ac:dyDescent="0.2">
      <c r="A16" s="41" t="s">
        <v>9</v>
      </c>
      <c r="B16" s="6" t="s">
        <v>2</v>
      </c>
      <c r="C16" s="12">
        <f>SUM(D16:F16)</f>
        <v>596200</v>
      </c>
      <c r="D16" s="83">
        <v>150200</v>
      </c>
      <c r="E16" s="83">
        <v>250000</v>
      </c>
      <c r="F16" s="83">
        <v>196000</v>
      </c>
      <c r="G16" s="115">
        <v>596200</v>
      </c>
      <c r="H16" s="115">
        <f>C16-G16</f>
        <v>0</v>
      </c>
    </row>
    <row r="17" spans="1:8" ht="24" x14ac:dyDescent="0.2">
      <c r="A17" s="92"/>
      <c r="B17" s="24" t="s">
        <v>1</v>
      </c>
      <c r="C17" s="14"/>
      <c r="D17" s="70"/>
      <c r="E17" s="70"/>
      <c r="F17" s="70"/>
    </row>
    <row r="18" spans="1:8" s="5" customFormat="1" ht="24" x14ac:dyDescent="0.2">
      <c r="A18" s="41" t="s">
        <v>7</v>
      </c>
      <c r="B18" s="6" t="s">
        <v>2</v>
      </c>
      <c r="C18" s="12">
        <f>SUM(D18:F18)</f>
        <v>22800</v>
      </c>
      <c r="D18" s="83">
        <v>12800</v>
      </c>
      <c r="E18" s="83">
        <v>10000</v>
      </c>
      <c r="F18" s="83">
        <v>0</v>
      </c>
      <c r="G18" s="115">
        <v>22800</v>
      </c>
      <c r="H18" s="115">
        <f>C18-G18</f>
        <v>0</v>
      </c>
    </row>
    <row r="19" spans="1:8" ht="24" x14ac:dyDescent="0.2">
      <c r="A19" s="92"/>
      <c r="B19" s="24" t="s">
        <v>1</v>
      </c>
      <c r="C19" s="14"/>
      <c r="D19" s="70"/>
      <c r="E19" s="70"/>
      <c r="F19" s="70"/>
    </row>
    <row r="20" spans="1:8" s="5" customFormat="1" ht="24" x14ac:dyDescent="0.2">
      <c r="A20" s="32" t="s">
        <v>34</v>
      </c>
      <c r="B20" s="6"/>
      <c r="C20" s="12"/>
      <c r="D20" s="83"/>
      <c r="E20" s="83"/>
      <c r="F20" s="83"/>
    </row>
    <row r="21" spans="1:8" s="5" customFormat="1" ht="24" x14ac:dyDescent="0.2">
      <c r="A21" s="90" t="s">
        <v>6</v>
      </c>
      <c r="B21" s="6" t="s">
        <v>2</v>
      </c>
      <c r="C21" s="12">
        <f>SUM(D21:F21)</f>
        <v>131000</v>
      </c>
      <c r="D21" s="83">
        <v>60000</v>
      </c>
      <c r="E21" s="83">
        <v>71000</v>
      </c>
      <c r="F21" s="83">
        <v>0</v>
      </c>
      <c r="G21" s="115">
        <v>131000</v>
      </c>
      <c r="H21" s="115">
        <f>C21-G21</f>
        <v>0</v>
      </c>
    </row>
    <row r="22" spans="1:8" ht="24" x14ac:dyDescent="0.2">
      <c r="A22" s="92"/>
      <c r="B22" s="24" t="s">
        <v>1</v>
      </c>
      <c r="C22" s="14"/>
      <c r="D22" s="70"/>
      <c r="E22" s="70"/>
      <c r="F22" s="70"/>
    </row>
    <row r="23" spans="1:8" s="5" customFormat="1" ht="24" x14ac:dyDescent="0.2">
      <c r="A23" s="41" t="s">
        <v>5</v>
      </c>
      <c r="B23" s="6" t="s">
        <v>2</v>
      </c>
      <c r="C23" s="12">
        <f>SUM(D23:F23)</f>
        <v>120000</v>
      </c>
      <c r="D23" s="83">
        <v>60000</v>
      </c>
      <c r="E23" s="83">
        <v>60000</v>
      </c>
      <c r="F23" s="83">
        <v>0</v>
      </c>
      <c r="G23" s="115">
        <v>120000</v>
      </c>
      <c r="H23" s="115">
        <f>C23-G23</f>
        <v>0</v>
      </c>
    </row>
    <row r="24" spans="1:8" ht="24" x14ac:dyDescent="0.2">
      <c r="A24" s="92"/>
      <c r="B24" s="24" t="s">
        <v>1</v>
      </c>
      <c r="C24" s="14"/>
      <c r="D24" s="14"/>
      <c r="E24" s="14"/>
      <c r="F24" s="14"/>
    </row>
    <row r="25" spans="1:8" ht="44.25" customHeight="1" x14ac:dyDescent="0.55000000000000004">
      <c r="A25" s="103" t="s">
        <v>0</v>
      </c>
      <c r="B25" s="99"/>
      <c r="C25" s="100"/>
      <c r="D25" s="100"/>
      <c r="E25" s="100"/>
      <c r="F25" s="100"/>
    </row>
    <row r="26" spans="1:8" ht="6.75" customHeight="1" x14ac:dyDescent="0.2">
      <c r="A26" s="2"/>
      <c r="B26" s="107"/>
      <c r="C26" s="108"/>
      <c r="D26" s="108"/>
      <c r="E26" s="108"/>
      <c r="F26" s="108"/>
    </row>
    <row r="27" spans="1:8" ht="24" x14ac:dyDescent="0.2">
      <c r="A27" s="104" t="s">
        <v>58</v>
      </c>
      <c r="B27" s="105" t="s">
        <v>2</v>
      </c>
      <c r="C27" s="106">
        <f>SUM(D27:F27)</f>
        <v>757500</v>
      </c>
      <c r="D27" s="106">
        <f>D29</f>
        <v>560000</v>
      </c>
      <c r="E27" s="106">
        <f t="shared" ref="E27:G27" si="1">E29</f>
        <v>197500</v>
      </c>
      <c r="F27" s="106">
        <f t="shared" si="1"/>
        <v>0</v>
      </c>
      <c r="G27" s="106">
        <f t="shared" si="1"/>
        <v>757500</v>
      </c>
      <c r="H27" s="115">
        <f>C27-G27</f>
        <v>0</v>
      </c>
    </row>
    <row r="28" spans="1:8" ht="24" x14ac:dyDescent="0.2">
      <c r="A28" s="17"/>
      <c r="B28" s="8" t="s">
        <v>1</v>
      </c>
      <c r="C28" s="43"/>
      <c r="D28" s="43"/>
      <c r="E28" s="43"/>
      <c r="F28" s="43"/>
    </row>
    <row r="29" spans="1:8" s="4" customFormat="1" ht="24" x14ac:dyDescent="0.2">
      <c r="A29" s="57" t="s">
        <v>46</v>
      </c>
      <c r="B29" s="7" t="s">
        <v>2</v>
      </c>
      <c r="C29" s="11">
        <f>SUM(D29:F29)</f>
        <v>757500</v>
      </c>
      <c r="D29" s="11">
        <f>SUM(D32:D39)</f>
        <v>560000</v>
      </c>
      <c r="E29" s="11">
        <f>SUM(E32:E39)</f>
        <v>197500</v>
      </c>
      <c r="F29" s="11">
        <f>SUM(F32:F39)</f>
        <v>0</v>
      </c>
      <c r="G29" s="11">
        <f>SUM(G32:G39)</f>
        <v>757500</v>
      </c>
      <c r="H29" s="115">
        <f>C29-G29</f>
        <v>0</v>
      </c>
    </row>
    <row r="30" spans="1:8" s="4" customFormat="1" ht="24" x14ac:dyDescent="0.2">
      <c r="A30" s="39"/>
      <c r="B30" s="7" t="s">
        <v>1</v>
      </c>
      <c r="C30" s="11"/>
      <c r="D30" s="11"/>
      <c r="E30" s="11"/>
      <c r="F30" s="11"/>
    </row>
    <row r="31" spans="1:8" s="5" customFormat="1" ht="24" x14ac:dyDescent="0.2">
      <c r="A31" s="35" t="s">
        <v>33</v>
      </c>
      <c r="B31" s="6"/>
      <c r="C31" s="12"/>
      <c r="D31" s="12"/>
      <c r="E31" s="12"/>
      <c r="F31" s="12"/>
    </row>
    <row r="32" spans="1:8" s="5" customFormat="1" ht="24" x14ac:dyDescent="0.2">
      <c r="A32" s="32" t="s">
        <v>34</v>
      </c>
      <c r="B32" s="6"/>
      <c r="C32" s="12"/>
      <c r="D32" s="83"/>
      <c r="E32" s="83"/>
      <c r="F32" s="83"/>
    </row>
    <row r="33" spans="1:8" s="5" customFormat="1" ht="24" x14ac:dyDescent="0.2">
      <c r="A33" s="129" t="s">
        <v>19</v>
      </c>
      <c r="B33" s="6" t="s">
        <v>2</v>
      </c>
      <c r="C33" s="12">
        <f>SUM(D33:F33)</f>
        <v>297500</v>
      </c>
      <c r="D33" s="83">
        <v>100000</v>
      </c>
      <c r="E33" s="83">
        <v>197500</v>
      </c>
      <c r="F33" s="83">
        <v>0</v>
      </c>
      <c r="G33" s="115">
        <v>297500</v>
      </c>
      <c r="H33" s="115">
        <f>C33-G33</f>
        <v>0</v>
      </c>
    </row>
    <row r="34" spans="1:8" ht="24" x14ac:dyDescent="0.2">
      <c r="A34" s="26"/>
      <c r="B34" s="24" t="s">
        <v>1</v>
      </c>
      <c r="C34" s="14"/>
      <c r="D34" s="14"/>
      <c r="E34" s="14"/>
      <c r="F34" s="14"/>
    </row>
    <row r="35" spans="1:8" s="5" customFormat="1" ht="24" x14ac:dyDescent="0.2">
      <c r="A35" s="42" t="s">
        <v>4</v>
      </c>
      <c r="B35" s="6" t="s">
        <v>2</v>
      </c>
      <c r="C35" s="12">
        <f>SUM(D35:F35)</f>
        <v>11000</v>
      </c>
      <c r="D35" s="12">
        <v>11000</v>
      </c>
      <c r="E35" s="12">
        <v>0</v>
      </c>
      <c r="F35" s="12">
        <v>0</v>
      </c>
      <c r="G35" s="115">
        <v>11000</v>
      </c>
      <c r="H35" s="115">
        <f>C35-G35</f>
        <v>0</v>
      </c>
    </row>
    <row r="36" spans="1:8" ht="24" x14ac:dyDescent="0.2">
      <c r="A36" s="92"/>
      <c r="B36" s="24" t="s">
        <v>1</v>
      </c>
      <c r="C36" s="14"/>
      <c r="D36" s="14"/>
      <c r="E36" s="14"/>
      <c r="F36" s="14"/>
    </row>
    <row r="37" spans="1:8" s="5" customFormat="1" ht="24" x14ac:dyDescent="0.2">
      <c r="A37" s="42" t="s">
        <v>20</v>
      </c>
      <c r="B37" s="6" t="s">
        <v>2</v>
      </c>
      <c r="C37" s="12">
        <f>SUM(D37:F37)</f>
        <v>130600</v>
      </c>
      <c r="D37" s="12">
        <v>130600</v>
      </c>
      <c r="E37" s="12">
        <v>0</v>
      </c>
      <c r="F37" s="12">
        <v>0</v>
      </c>
      <c r="G37" s="115">
        <v>130600</v>
      </c>
      <c r="H37" s="115">
        <f>C37-G37</f>
        <v>0</v>
      </c>
    </row>
    <row r="38" spans="1:8" ht="24" x14ac:dyDescent="0.2">
      <c r="A38" s="92"/>
      <c r="B38" s="24" t="s">
        <v>1</v>
      </c>
      <c r="C38" s="14"/>
      <c r="D38" s="14"/>
      <c r="E38" s="14"/>
      <c r="F38" s="14"/>
    </row>
    <row r="39" spans="1:8" s="5" customFormat="1" ht="24" x14ac:dyDescent="0.2">
      <c r="A39" s="102" t="s">
        <v>22</v>
      </c>
      <c r="B39" s="6" t="s">
        <v>2</v>
      </c>
      <c r="C39" s="12">
        <f>SUM(D39:F39)</f>
        <v>318400</v>
      </c>
      <c r="D39" s="12">
        <v>318400</v>
      </c>
      <c r="E39" s="12">
        <v>0</v>
      </c>
      <c r="F39" s="12">
        <v>0</v>
      </c>
      <c r="G39" s="115">
        <v>318400</v>
      </c>
      <c r="H39" s="115">
        <f>C39-G39</f>
        <v>0</v>
      </c>
    </row>
    <row r="40" spans="1:8" ht="24" x14ac:dyDescent="0.2">
      <c r="A40" s="92"/>
      <c r="B40" s="24" t="s">
        <v>1</v>
      </c>
      <c r="C40" s="14"/>
      <c r="D40" s="14"/>
      <c r="E40" s="14"/>
      <c r="F40" s="14"/>
    </row>
    <row r="41" spans="1:8" ht="44.25" customHeight="1" x14ac:dyDescent="0.55000000000000004">
      <c r="A41" s="103" t="s">
        <v>0</v>
      </c>
      <c r="B41" s="99"/>
      <c r="C41" s="100"/>
      <c r="D41" s="100"/>
      <c r="E41" s="100"/>
      <c r="F41" s="100"/>
    </row>
    <row r="42" spans="1:8" ht="6.75" customHeight="1" x14ac:dyDescent="0.2">
      <c r="A42" s="2"/>
      <c r="B42" s="107"/>
      <c r="C42" s="108"/>
      <c r="D42" s="108"/>
      <c r="E42" s="108"/>
      <c r="F42" s="108"/>
    </row>
    <row r="43" spans="1:8" ht="24" x14ac:dyDescent="0.2">
      <c r="A43" s="16" t="s">
        <v>59</v>
      </c>
      <c r="B43" s="8" t="s">
        <v>2</v>
      </c>
      <c r="C43" s="43">
        <f>SUM(D43:F43)</f>
        <v>4997100</v>
      </c>
      <c r="D43" s="43">
        <f>D45+D68</f>
        <v>1936600</v>
      </c>
      <c r="E43" s="43">
        <f>E45+E68</f>
        <v>1649000</v>
      </c>
      <c r="F43" s="43">
        <f>F45+F68</f>
        <v>1411500</v>
      </c>
      <c r="G43" s="43">
        <f>G45+G68</f>
        <v>4997100</v>
      </c>
      <c r="H43" s="115">
        <f>C43-G43</f>
        <v>0</v>
      </c>
    </row>
    <row r="44" spans="1:8" ht="24" x14ac:dyDescent="0.2">
      <c r="A44" s="17"/>
      <c r="B44" s="8" t="s">
        <v>1</v>
      </c>
      <c r="C44" s="43"/>
      <c r="D44" s="43"/>
      <c r="E44" s="43"/>
      <c r="F44" s="43"/>
    </row>
    <row r="45" spans="1:8" s="4" customFormat="1" ht="24" x14ac:dyDescent="0.2">
      <c r="A45" s="18" t="s">
        <v>48</v>
      </c>
      <c r="B45" s="7" t="s">
        <v>2</v>
      </c>
      <c r="C45" s="11">
        <f>SUM(D45:F45)</f>
        <v>4940100</v>
      </c>
      <c r="D45" s="11">
        <f>SUM(D49:D67)</f>
        <v>1879600</v>
      </c>
      <c r="E45" s="11">
        <f>SUM(E49:E67)</f>
        <v>1649000</v>
      </c>
      <c r="F45" s="11">
        <f>SUM(F49:F67)</f>
        <v>1411500</v>
      </c>
      <c r="G45" s="11">
        <f>SUM(G49:G67)</f>
        <v>4940100</v>
      </c>
      <c r="H45" s="115">
        <f>C45-G45</f>
        <v>0</v>
      </c>
    </row>
    <row r="46" spans="1:8" s="4" customFormat="1" ht="24" x14ac:dyDescent="0.2">
      <c r="A46" s="39"/>
      <c r="B46" s="7" t="s">
        <v>1</v>
      </c>
      <c r="C46" s="11"/>
      <c r="D46" s="11"/>
      <c r="E46" s="11"/>
      <c r="F46" s="11"/>
    </row>
    <row r="47" spans="1:8" s="5" customFormat="1" ht="24" x14ac:dyDescent="0.2">
      <c r="A47" s="35" t="s">
        <v>33</v>
      </c>
      <c r="B47" s="6"/>
      <c r="C47" s="12"/>
      <c r="D47" s="12"/>
      <c r="E47" s="12"/>
      <c r="F47" s="12"/>
    </row>
    <row r="48" spans="1:8" s="5" customFormat="1" ht="24" x14ac:dyDescent="0.2">
      <c r="A48" s="80" t="s">
        <v>14</v>
      </c>
      <c r="B48" s="6"/>
      <c r="C48" s="12"/>
      <c r="D48" s="12"/>
      <c r="E48" s="12"/>
      <c r="F48" s="12"/>
    </row>
    <row r="49" spans="1:8" s="5" customFormat="1" ht="24" x14ac:dyDescent="0.2">
      <c r="A49" s="40" t="s">
        <v>88</v>
      </c>
      <c r="B49" s="6" t="s">
        <v>2</v>
      </c>
      <c r="C49" s="12">
        <f>SUM(D49:F49)</f>
        <v>170100</v>
      </c>
      <c r="D49" s="83">
        <v>57000</v>
      </c>
      <c r="E49" s="83">
        <v>56600</v>
      </c>
      <c r="F49" s="83">
        <v>56500</v>
      </c>
      <c r="G49" s="115">
        <v>170100</v>
      </c>
      <c r="H49" s="115">
        <f>C49-G49</f>
        <v>0</v>
      </c>
    </row>
    <row r="50" spans="1:8" ht="24" x14ac:dyDescent="0.2">
      <c r="A50" s="92"/>
      <c r="B50" s="24" t="s">
        <v>1</v>
      </c>
      <c r="C50" s="14"/>
      <c r="D50" s="70"/>
      <c r="E50" s="70"/>
      <c r="F50" s="70"/>
    </row>
    <row r="51" spans="1:8" s="5" customFormat="1" ht="24" x14ac:dyDescent="0.2">
      <c r="A51" s="40" t="s">
        <v>89</v>
      </c>
      <c r="B51" s="6" t="s">
        <v>2</v>
      </c>
      <c r="C51" s="12">
        <f>SUM(D51:F51)</f>
        <v>3450000</v>
      </c>
      <c r="D51" s="83">
        <v>980000</v>
      </c>
      <c r="E51" s="83">
        <v>1200000</v>
      </c>
      <c r="F51" s="83">
        <v>1270000</v>
      </c>
      <c r="G51" s="115">
        <v>3450000</v>
      </c>
      <c r="H51" s="115">
        <f>C51-G51</f>
        <v>0</v>
      </c>
    </row>
    <row r="52" spans="1:8" ht="24" x14ac:dyDescent="0.2">
      <c r="A52" s="92"/>
      <c r="B52" s="24" t="s">
        <v>1</v>
      </c>
      <c r="C52" s="14"/>
      <c r="D52" s="70"/>
      <c r="E52" s="70"/>
      <c r="F52" s="70"/>
    </row>
    <row r="53" spans="1:8" s="5" customFormat="1" ht="24" x14ac:dyDescent="0.2">
      <c r="A53" s="40" t="s">
        <v>17</v>
      </c>
      <c r="B53" s="6" t="s">
        <v>2</v>
      </c>
      <c r="C53" s="12">
        <f>SUM(D53:F53)</f>
        <v>186000</v>
      </c>
      <c r="D53" s="83">
        <v>66000</v>
      </c>
      <c r="E53" s="83">
        <v>60000</v>
      </c>
      <c r="F53" s="83">
        <v>60000</v>
      </c>
      <c r="G53" s="115">
        <v>186000</v>
      </c>
      <c r="H53" s="115">
        <f>C53-G53</f>
        <v>0</v>
      </c>
    </row>
    <row r="54" spans="1:8" ht="24" x14ac:dyDescent="0.2">
      <c r="A54" s="92"/>
      <c r="B54" s="24" t="s">
        <v>1</v>
      </c>
      <c r="C54" s="14"/>
      <c r="D54" s="70"/>
      <c r="E54" s="70"/>
      <c r="F54" s="70"/>
    </row>
    <row r="55" spans="1:8" s="5" customFormat="1" ht="24" x14ac:dyDescent="0.2">
      <c r="A55" s="40" t="s">
        <v>18</v>
      </c>
      <c r="B55" s="6" t="s">
        <v>2</v>
      </c>
      <c r="C55" s="12">
        <f>SUM(D55:F55)</f>
        <v>75000</v>
      </c>
      <c r="D55" s="83">
        <v>24000</v>
      </c>
      <c r="E55" s="83">
        <v>26000</v>
      </c>
      <c r="F55" s="83">
        <v>25000</v>
      </c>
      <c r="G55" s="115">
        <v>75000</v>
      </c>
      <c r="H55" s="115">
        <f>C55-G55</f>
        <v>0</v>
      </c>
    </row>
    <row r="56" spans="1:8" ht="24" x14ac:dyDescent="0.2">
      <c r="A56" s="92"/>
      <c r="B56" s="24" t="s">
        <v>1</v>
      </c>
      <c r="C56" s="14"/>
      <c r="D56" s="70"/>
      <c r="E56" s="70"/>
      <c r="F56" s="70"/>
    </row>
    <row r="57" spans="1:8" s="5" customFormat="1" ht="24" x14ac:dyDescent="0.2">
      <c r="A57" s="32" t="s">
        <v>34</v>
      </c>
      <c r="B57" s="6"/>
      <c r="C57" s="12"/>
      <c r="D57" s="83"/>
      <c r="E57" s="83"/>
      <c r="F57" s="83"/>
    </row>
    <row r="58" spans="1:8" s="5" customFormat="1" ht="24" x14ac:dyDescent="0.2">
      <c r="A58" s="42" t="s">
        <v>19</v>
      </c>
      <c r="B58" s="6" t="s">
        <v>2</v>
      </c>
      <c r="C58" s="12">
        <f t="shared" ref="C58:C68" si="2">SUM(D58:F58)</f>
        <v>317400</v>
      </c>
      <c r="D58" s="83">
        <v>150000</v>
      </c>
      <c r="E58" s="83">
        <v>167400</v>
      </c>
      <c r="F58" s="83">
        <v>0</v>
      </c>
      <c r="G58" s="115">
        <v>317400</v>
      </c>
      <c r="H58" s="115">
        <f>C58-G58</f>
        <v>0</v>
      </c>
    </row>
    <row r="59" spans="1:8" ht="24" x14ac:dyDescent="0.2">
      <c r="A59" s="92"/>
      <c r="B59" s="24" t="s">
        <v>1</v>
      </c>
      <c r="C59" s="14"/>
      <c r="D59" s="70"/>
      <c r="E59" s="70"/>
      <c r="F59" s="70"/>
    </row>
    <row r="60" spans="1:8" s="5" customFormat="1" ht="24" x14ac:dyDescent="0.2">
      <c r="A60" s="42" t="s">
        <v>4</v>
      </c>
      <c r="B60" s="6" t="s">
        <v>2</v>
      </c>
      <c r="C60" s="12">
        <f t="shared" si="2"/>
        <v>224400</v>
      </c>
      <c r="D60" s="83">
        <v>224400</v>
      </c>
      <c r="E60" s="83">
        <v>0</v>
      </c>
      <c r="F60" s="83">
        <v>0</v>
      </c>
      <c r="G60" s="115">
        <v>224400</v>
      </c>
      <c r="H60" s="115">
        <f>C60-G60</f>
        <v>0</v>
      </c>
    </row>
    <row r="61" spans="1:8" ht="24" x14ac:dyDescent="0.2">
      <c r="A61" s="92"/>
      <c r="B61" s="24" t="s">
        <v>1</v>
      </c>
      <c r="C61" s="14"/>
      <c r="D61" s="70"/>
      <c r="E61" s="70"/>
      <c r="F61" s="70"/>
    </row>
    <row r="62" spans="1:8" s="5" customFormat="1" ht="24" x14ac:dyDescent="0.2">
      <c r="A62" s="42" t="s">
        <v>20</v>
      </c>
      <c r="B62" s="6" t="s">
        <v>2</v>
      </c>
      <c r="C62" s="12">
        <f t="shared" si="2"/>
        <v>139400</v>
      </c>
      <c r="D62" s="83">
        <v>139400</v>
      </c>
      <c r="E62" s="83">
        <v>0</v>
      </c>
      <c r="F62" s="83">
        <v>0</v>
      </c>
      <c r="G62" s="115">
        <v>139400</v>
      </c>
      <c r="H62" s="115">
        <f>C62-G62</f>
        <v>0</v>
      </c>
    </row>
    <row r="63" spans="1:8" ht="24" x14ac:dyDescent="0.2">
      <c r="A63" s="92"/>
      <c r="B63" s="24" t="s">
        <v>1</v>
      </c>
      <c r="C63" s="14"/>
      <c r="D63" s="70"/>
      <c r="E63" s="70"/>
      <c r="F63" s="70"/>
    </row>
    <row r="64" spans="1:8" s="5" customFormat="1" ht="24" x14ac:dyDescent="0.2">
      <c r="A64" s="42" t="s">
        <v>21</v>
      </c>
      <c r="B64" s="6" t="s">
        <v>2</v>
      </c>
      <c r="C64" s="12">
        <f t="shared" si="2"/>
        <v>139000</v>
      </c>
      <c r="D64" s="83">
        <v>0</v>
      </c>
      <c r="E64" s="83">
        <v>139000</v>
      </c>
      <c r="F64" s="83">
        <v>0</v>
      </c>
      <c r="G64" s="115">
        <v>139000</v>
      </c>
      <c r="H64" s="115">
        <f>C64-G64</f>
        <v>0</v>
      </c>
    </row>
    <row r="65" spans="1:8" ht="24" x14ac:dyDescent="0.2">
      <c r="A65" s="92"/>
      <c r="B65" s="24" t="s">
        <v>1</v>
      </c>
      <c r="C65" s="14"/>
      <c r="D65" s="14"/>
      <c r="E65" s="14"/>
      <c r="F65" s="14"/>
    </row>
    <row r="66" spans="1:8" s="5" customFormat="1" ht="24" x14ac:dyDescent="0.2">
      <c r="A66" s="42" t="s">
        <v>22</v>
      </c>
      <c r="B66" s="6" t="s">
        <v>2</v>
      </c>
      <c r="C66" s="12">
        <f t="shared" si="2"/>
        <v>238800</v>
      </c>
      <c r="D66" s="12">
        <v>238800</v>
      </c>
      <c r="E66" s="12">
        <v>0</v>
      </c>
      <c r="F66" s="12">
        <v>0</v>
      </c>
      <c r="G66" s="115">
        <v>238800</v>
      </c>
      <c r="H66" s="115">
        <f>C66-G66</f>
        <v>0</v>
      </c>
    </row>
    <row r="67" spans="1:8" ht="24" x14ac:dyDescent="0.2">
      <c r="A67" s="92"/>
      <c r="B67" s="24" t="s">
        <v>1</v>
      </c>
      <c r="C67" s="14"/>
      <c r="D67" s="14"/>
      <c r="E67" s="14"/>
      <c r="F67" s="14"/>
    </row>
    <row r="68" spans="1:8" s="4" customFormat="1" ht="24" x14ac:dyDescent="0.2">
      <c r="A68" s="20" t="s">
        <v>49</v>
      </c>
      <c r="B68" s="21" t="s">
        <v>2</v>
      </c>
      <c r="C68" s="13">
        <f t="shared" si="2"/>
        <v>57000</v>
      </c>
      <c r="D68" s="13">
        <f>D70</f>
        <v>57000</v>
      </c>
      <c r="E68" s="13">
        <f t="shared" ref="E68:G68" si="3">E70</f>
        <v>0</v>
      </c>
      <c r="F68" s="13">
        <f t="shared" si="3"/>
        <v>0</v>
      </c>
      <c r="G68" s="13">
        <f t="shared" si="3"/>
        <v>57000</v>
      </c>
      <c r="H68" s="115">
        <f>C68-G68</f>
        <v>0</v>
      </c>
    </row>
    <row r="69" spans="1:8" s="4" customFormat="1" ht="24" x14ac:dyDescent="0.2">
      <c r="A69" s="22"/>
      <c r="B69" s="7" t="s">
        <v>1</v>
      </c>
      <c r="C69" s="13"/>
      <c r="D69" s="13"/>
      <c r="E69" s="13"/>
      <c r="F69" s="13"/>
    </row>
    <row r="70" spans="1:8" ht="24" x14ac:dyDescent="0.2">
      <c r="A70" s="23" t="s">
        <v>104</v>
      </c>
      <c r="B70" s="24" t="s">
        <v>2</v>
      </c>
      <c r="C70" s="12">
        <f>SUM(D70:F70)</f>
        <v>57000</v>
      </c>
      <c r="D70" s="70">
        <v>57000</v>
      </c>
      <c r="E70" s="70">
        <v>0</v>
      </c>
      <c r="F70" s="70">
        <v>0</v>
      </c>
      <c r="G70" s="115">
        <v>57000</v>
      </c>
      <c r="H70" s="115">
        <f>C70-G70</f>
        <v>0</v>
      </c>
    </row>
    <row r="71" spans="1:8" ht="24" x14ac:dyDescent="0.2">
      <c r="A71" s="26" t="s">
        <v>3</v>
      </c>
      <c r="B71" s="24" t="s">
        <v>1</v>
      </c>
      <c r="C71" s="14"/>
      <c r="D71" s="14"/>
      <c r="E71" s="14"/>
      <c r="F71" s="14"/>
    </row>
    <row r="72" spans="1:8" ht="44.25" customHeight="1" x14ac:dyDescent="0.55000000000000004">
      <c r="A72" s="103" t="s">
        <v>0</v>
      </c>
      <c r="B72" s="99"/>
      <c r="C72" s="100"/>
      <c r="D72" s="100"/>
      <c r="E72" s="100"/>
      <c r="F72" s="100"/>
    </row>
    <row r="73" spans="1:8" ht="6.75" customHeight="1" x14ac:dyDescent="0.2">
      <c r="A73" s="2"/>
      <c r="B73" s="107"/>
      <c r="C73" s="108"/>
      <c r="D73" s="108"/>
      <c r="E73" s="108"/>
      <c r="F73" s="108"/>
    </row>
    <row r="74" spans="1:8" ht="24" x14ac:dyDescent="0.2">
      <c r="A74" s="16" t="s">
        <v>60</v>
      </c>
      <c r="B74" s="8" t="s">
        <v>2</v>
      </c>
      <c r="C74" s="43">
        <f>SUM(D74:F74)</f>
        <v>3588300</v>
      </c>
      <c r="D74" s="43">
        <f>D76</f>
        <v>1901000</v>
      </c>
      <c r="E74" s="43">
        <f>E76</f>
        <v>977300</v>
      </c>
      <c r="F74" s="43">
        <f>F76</f>
        <v>710000</v>
      </c>
      <c r="G74" s="43">
        <f>G76</f>
        <v>3588300</v>
      </c>
      <c r="H74" s="115">
        <f>C74-G74</f>
        <v>0</v>
      </c>
    </row>
    <row r="75" spans="1:8" ht="24" x14ac:dyDescent="0.2">
      <c r="A75" s="17"/>
      <c r="B75" s="8" t="s">
        <v>1</v>
      </c>
      <c r="C75" s="43"/>
      <c r="D75" s="43"/>
      <c r="E75" s="43"/>
      <c r="F75" s="43"/>
    </row>
    <row r="76" spans="1:8" s="4" customFormat="1" ht="24" x14ac:dyDescent="0.2">
      <c r="A76" s="57" t="s">
        <v>46</v>
      </c>
      <c r="B76" s="7" t="s">
        <v>2</v>
      </c>
      <c r="C76" s="11">
        <f>SUM(D76:F76)</f>
        <v>3588300</v>
      </c>
      <c r="D76" s="11">
        <f>SUM(D80:D94)</f>
        <v>1901000</v>
      </c>
      <c r="E76" s="11">
        <f>SUM(E80:E94)</f>
        <v>977300</v>
      </c>
      <c r="F76" s="11">
        <f>SUM(F80:F94)</f>
        <v>710000</v>
      </c>
      <c r="G76" s="11">
        <f>SUM(G80:G94)</f>
        <v>3588300</v>
      </c>
      <c r="H76" s="115">
        <f>C76-G76</f>
        <v>0</v>
      </c>
    </row>
    <row r="77" spans="1:8" s="4" customFormat="1" ht="24" x14ac:dyDescent="0.2">
      <c r="A77" s="19"/>
      <c r="B77" s="7" t="s">
        <v>1</v>
      </c>
      <c r="C77" s="11"/>
      <c r="D77" s="11"/>
      <c r="E77" s="11"/>
      <c r="F77" s="11"/>
    </row>
    <row r="78" spans="1:8" s="4" customFormat="1" ht="24" x14ac:dyDescent="0.2">
      <c r="A78" s="35" t="s">
        <v>33</v>
      </c>
      <c r="B78" s="71"/>
      <c r="C78" s="78"/>
      <c r="D78" s="78"/>
      <c r="E78" s="78"/>
      <c r="F78" s="78"/>
    </row>
    <row r="79" spans="1:8" s="5" customFormat="1" ht="24" x14ac:dyDescent="0.2">
      <c r="A79" s="72" t="s">
        <v>14</v>
      </c>
      <c r="B79" s="73"/>
      <c r="C79" s="74"/>
      <c r="D79" s="140"/>
      <c r="E79" s="140"/>
      <c r="F79" s="140"/>
    </row>
    <row r="80" spans="1:8" s="5" customFormat="1" ht="24" x14ac:dyDescent="0.2">
      <c r="A80" s="40" t="s">
        <v>11</v>
      </c>
      <c r="B80" s="6" t="s">
        <v>2</v>
      </c>
      <c r="C80" s="12">
        <f>SUM(D80:F80)</f>
        <v>1261200</v>
      </c>
      <c r="D80" s="83">
        <v>350200</v>
      </c>
      <c r="E80" s="83">
        <v>511000</v>
      </c>
      <c r="F80" s="83">
        <v>400000</v>
      </c>
      <c r="G80" s="115">
        <v>1261200</v>
      </c>
      <c r="H80" s="115">
        <f>C80-G80</f>
        <v>0</v>
      </c>
    </row>
    <row r="81" spans="1:8" ht="24" x14ac:dyDescent="0.2">
      <c r="A81" s="92"/>
      <c r="B81" s="24" t="s">
        <v>1</v>
      </c>
      <c r="C81" s="14"/>
      <c r="D81" s="70"/>
      <c r="E81" s="70"/>
      <c r="F81" s="70"/>
    </row>
    <row r="82" spans="1:8" s="5" customFormat="1" ht="24" x14ac:dyDescent="0.2">
      <c r="A82" s="31" t="s">
        <v>15</v>
      </c>
      <c r="B82" s="6"/>
      <c r="C82" s="12"/>
      <c r="D82" s="83"/>
      <c r="E82" s="83"/>
      <c r="F82" s="83"/>
    </row>
    <row r="83" spans="1:8" s="5" customFormat="1" ht="24" x14ac:dyDescent="0.2">
      <c r="A83" s="41" t="s">
        <v>9</v>
      </c>
      <c r="B83" s="6" t="s">
        <v>2</v>
      </c>
      <c r="C83" s="12">
        <f>SUM(D83:F83)</f>
        <v>192300</v>
      </c>
      <c r="D83" s="83">
        <v>60000</v>
      </c>
      <c r="E83" s="83">
        <v>72300</v>
      </c>
      <c r="F83" s="83">
        <v>60000</v>
      </c>
      <c r="G83" s="115">
        <v>192300</v>
      </c>
      <c r="H83" s="115">
        <f>C83-G83</f>
        <v>0</v>
      </c>
    </row>
    <row r="84" spans="1:8" ht="24" x14ac:dyDescent="0.2">
      <c r="A84" s="92"/>
      <c r="B84" s="24" t="s">
        <v>1</v>
      </c>
      <c r="C84" s="14"/>
      <c r="D84" s="70"/>
      <c r="E84" s="70"/>
      <c r="F84" s="70"/>
    </row>
    <row r="85" spans="1:8" s="5" customFormat="1" ht="24" x14ac:dyDescent="0.2">
      <c r="A85" s="45" t="s">
        <v>90</v>
      </c>
      <c r="B85" s="6" t="s">
        <v>2</v>
      </c>
      <c r="C85" s="12">
        <f>SUM(D85:F85)</f>
        <v>1051200</v>
      </c>
      <c r="D85" s="83">
        <v>1051200</v>
      </c>
      <c r="E85" s="83">
        <v>0</v>
      </c>
      <c r="F85" s="83">
        <v>0</v>
      </c>
      <c r="G85" s="115">
        <v>1051200</v>
      </c>
      <c r="H85" s="115">
        <f>C85-G85</f>
        <v>0</v>
      </c>
    </row>
    <row r="86" spans="1:8" ht="24" x14ac:dyDescent="0.2">
      <c r="A86" s="92"/>
      <c r="B86" s="24" t="s">
        <v>1</v>
      </c>
      <c r="C86" s="14"/>
      <c r="D86" s="70"/>
      <c r="E86" s="70"/>
      <c r="F86" s="70"/>
    </row>
    <row r="87" spans="1:8" s="5" customFormat="1" ht="24" x14ac:dyDescent="0.2">
      <c r="A87" s="31" t="s">
        <v>34</v>
      </c>
      <c r="B87" s="6"/>
      <c r="C87" s="12"/>
      <c r="D87" s="83"/>
      <c r="E87" s="83"/>
      <c r="F87" s="83"/>
    </row>
    <row r="88" spans="1:8" s="5" customFormat="1" ht="24" x14ac:dyDescent="0.2">
      <c r="A88" s="45" t="s">
        <v>23</v>
      </c>
      <c r="B88" s="6" t="s">
        <v>2</v>
      </c>
      <c r="C88" s="12">
        <f>SUM(D88:F88)</f>
        <v>894000</v>
      </c>
      <c r="D88" s="83">
        <v>250000</v>
      </c>
      <c r="E88" s="83">
        <v>394000</v>
      </c>
      <c r="F88" s="83">
        <v>250000</v>
      </c>
      <c r="G88" s="115">
        <v>894000</v>
      </c>
      <c r="H88" s="115">
        <f>C88-G88</f>
        <v>0</v>
      </c>
    </row>
    <row r="89" spans="1:8" ht="24" x14ac:dyDescent="0.2">
      <c r="A89" s="92"/>
      <c r="B89" s="24" t="s">
        <v>1</v>
      </c>
      <c r="C89" s="14"/>
      <c r="D89" s="14"/>
      <c r="E89" s="14"/>
      <c r="F89" s="14"/>
    </row>
    <row r="90" spans="1:8" s="5" customFormat="1" ht="24" x14ac:dyDescent="0.2">
      <c r="A90" s="42" t="s">
        <v>4</v>
      </c>
      <c r="B90" s="6" t="s">
        <v>2</v>
      </c>
      <c r="C90" s="12">
        <f>SUM(D90:F90)</f>
        <v>44000</v>
      </c>
      <c r="D90" s="12">
        <v>44000</v>
      </c>
      <c r="E90" s="12">
        <v>0</v>
      </c>
      <c r="F90" s="12">
        <v>0</v>
      </c>
      <c r="G90" s="115">
        <v>44000</v>
      </c>
      <c r="H90" s="115">
        <f>C90-G90</f>
        <v>0</v>
      </c>
    </row>
    <row r="91" spans="1:8" ht="24" x14ac:dyDescent="0.2">
      <c r="A91" s="92"/>
      <c r="B91" s="24" t="s">
        <v>1</v>
      </c>
      <c r="C91" s="14"/>
      <c r="D91" s="14"/>
      <c r="E91" s="14"/>
      <c r="F91" s="14"/>
    </row>
    <row r="92" spans="1:8" s="5" customFormat="1" ht="24" x14ac:dyDescent="0.2">
      <c r="A92" s="42" t="s">
        <v>20</v>
      </c>
      <c r="B92" s="6" t="s">
        <v>2</v>
      </c>
      <c r="C92" s="12">
        <f>SUM(D92:F92)</f>
        <v>46100</v>
      </c>
      <c r="D92" s="12">
        <v>46100</v>
      </c>
      <c r="E92" s="12">
        <v>0</v>
      </c>
      <c r="F92" s="12">
        <v>0</v>
      </c>
      <c r="G92" s="115">
        <v>46100</v>
      </c>
      <c r="H92" s="115">
        <f>C92-G92</f>
        <v>0</v>
      </c>
    </row>
    <row r="93" spans="1:8" ht="24" x14ac:dyDescent="0.2">
      <c r="A93" s="92"/>
      <c r="B93" s="24" t="s">
        <v>1</v>
      </c>
      <c r="C93" s="14"/>
      <c r="D93" s="14"/>
      <c r="E93" s="14"/>
      <c r="F93" s="14"/>
    </row>
    <row r="94" spans="1:8" s="5" customFormat="1" ht="24" x14ac:dyDescent="0.2">
      <c r="A94" s="102" t="s">
        <v>22</v>
      </c>
      <c r="B94" s="6" t="s">
        <v>2</v>
      </c>
      <c r="C94" s="12">
        <f>SUM(D94:F94)</f>
        <v>99500</v>
      </c>
      <c r="D94" s="12">
        <v>99500</v>
      </c>
      <c r="E94" s="12">
        <v>0</v>
      </c>
      <c r="F94" s="12">
        <v>0</v>
      </c>
      <c r="G94" s="115">
        <v>99500</v>
      </c>
      <c r="H94" s="115">
        <f>C94-G94</f>
        <v>0</v>
      </c>
    </row>
    <row r="95" spans="1:8" ht="24" x14ac:dyDescent="0.2">
      <c r="A95" s="92"/>
      <c r="B95" s="24" t="s">
        <v>1</v>
      </c>
      <c r="C95" s="14"/>
      <c r="D95" s="14"/>
      <c r="E95" s="14"/>
      <c r="F95" s="14"/>
    </row>
    <row r="96" spans="1:8" s="4" customFormat="1" ht="24" x14ac:dyDescent="0.2">
      <c r="A96" s="142" t="s">
        <v>51</v>
      </c>
      <c r="B96" s="81" t="s">
        <v>2</v>
      </c>
      <c r="C96" s="82">
        <f>SUM(D96:F96)</f>
        <v>22761200</v>
      </c>
      <c r="D96" s="82">
        <f>D7+D27+D43+D74</f>
        <v>8480600</v>
      </c>
      <c r="E96" s="82">
        <f>E7+E27+E43+E74</f>
        <v>8214800</v>
      </c>
      <c r="F96" s="82">
        <f>F7+F27+F43+F74</f>
        <v>6065800</v>
      </c>
      <c r="G96" s="82">
        <f>G7+G27+G43+G74</f>
        <v>22761200</v>
      </c>
      <c r="H96" s="115">
        <f>C96-G96</f>
        <v>0</v>
      </c>
    </row>
    <row r="97" spans="1:8" s="4" customFormat="1" ht="24" x14ac:dyDescent="0.2">
      <c r="A97" s="143"/>
      <c r="B97" s="81" t="s">
        <v>1</v>
      </c>
      <c r="C97" s="82"/>
      <c r="D97" s="82"/>
      <c r="E97" s="82"/>
      <c r="F97" s="82"/>
    </row>
    <row r="98" spans="1:8" ht="24" x14ac:dyDescent="0.2">
      <c r="A98" s="144" t="s">
        <v>29</v>
      </c>
      <c r="B98" s="3" t="s">
        <v>2</v>
      </c>
      <c r="C98" s="44">
        <f>SUM(D98:F98)</f>
        <v>22761200</v>
      </c>
      <c r="D98" s="44">
        <f>D96</f>
        <v>8480600</v>
      </c>
      <c r="E98" s="44">
        <f t="shared" ref="E98:F98" si="4">E96</f>
        <v>8214800</v>
      </c>
      <c r="F98" s="44">
        <f t="shared" si="4"/>
        <v>6065800</v>
      </c>
      <c r="G98" s="44">
        <f>G96</f>
        <v>22761200</v>
      </c>
      <c r="H98" s="115">
        <f>C98-G98</f>
        <v>0</v>
      </c>
    </row>
    <row r="99" spans="1:8" ht="24" x14ac:dyDescent="0.2">
      <c r="A99" s="145"/>
      <c r="B99" s="3" t="s">
        <v>1</v>
      </c>
      <c r="C99" s="44"/>
      <c r="D99" s="44"/>
      <c r="E99" s="44"/>
      <c r="F99" s="44"/>
    </row>
    <row r="100" spans="1:8" ht="24" x14ac:dyDescent="0.2">
      <c r="A100" s="1"/>
      <c r="B100" s="1"/>
      <c r="C100" s="1"/>
    </row>
    <row r="101" spans="1:8" ht="28.5" customHeight="1" x14ac:dyDescent="0.2">
      <c r="A101" s="2" t="s">
        <v>0</v>
      </c>
      <c r="B101" s="1"/>
      <c r="C101" s="1"/>
    </row>
    <row r="103" spans="1:8" s="122" customFormat="1" ht="27.75" x14ac:dyDescent="0.65">
      <c r="C103" s="123">
        <v>0.3</v>
      </c>
      <c r="D103" s="125">
        <f>G103*0.3</f>
        <v>6120240</v>
      </c>
      <c r="E103" s="125"/>
      <c r="F103" s="125"/>
      <c r="G103" s="125">
        <f>SUM(G13:G23,G33,G49:G58,G64,G80:G83,G88)</f>
        <v>20400800</v>
      </c>
    </row>
    <row r="104" spans="1:8" s="122" customFormat="1" ht="27.75" x14ac:dyDescent="0.65">
      <c r="C104" s="126" t="s">
        <v>81</v>
      </c>
      <c r="D104" s="125">
        <f>SUM(D13:D23,D33,D49:D58,D64,D80:D83,D88)</f>
        <v>6120200</v>
      </c>
    </row>
    <row r="105" spans="1:8" s="122" customFormat="1" ht="27.75" x14ac:dyDescent="0.65">
      <c r="C105" s="126" t="s">
        <v>82</v>
      </c>
      <c r="D105" s="127">
        <f>D103-D104</f>
        <v>40</v>
      </c>
    </row>
  </sheetData>
  <mergeCells count="3">
    <mergeCell ref="A1:F1"/>
    <mergeCell ref="A98:A99"/>
    <mergeCell ref="A96:A97"/>
  </mergeCells>
  <printOptions horizontalCentered="1"/>
  <pageMargins left="0.15748031496062992" right="0.15748031496062992" top="0.39370078740157483" bottom="0.23622047244094491" header="0.19685039370078741" footer="0.19685039370078741"/>
  <pageSetup paperSize="9" scale="80" orientation="landscape" r:id="rId1"/>
  <rowBreaks count="5" manualBreakCount="5">
    <brk id="26" max="5" man="1"/>
    <brk id="42" max="5" man="1"/>
    <brk id="63" max="5" man="1"/>
    <brk id="73" max="5" man="1"/>
    <brk id="93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53"/>
  <sheetViews>
    <sheetView view="pageBreakPreview" topLeftCell="A34" zoomScaleSheetLayoutView="100" workbookViewId="0">
      <selection activeCell="D34" sqref="D34:F34"/>
    </sheetView>
  </sheetViews>
  <sheetFormatPr defaultRowHeight="14.25" x14ac:dyDescent="0.2"/>
  <cols>
    <col min="1" max="1" width="64.625" customWidth="1"/>
    <col min="2" max="2" width="8.625" customWidth="1"/>
    <col min="3" max="6" width="22.625" customWidth="1"/>
    <col min="7" max="8" width="14.25" customWidth="1"/>
  </cols>
  <sheetData>
    <row r="1" spans="1:8" ht="24" x14ac:dyDescent="0.2">
      <c r="A1" s="146" t="s">
        <v>84</v>
      </c>
      <c r="B1" s="146"/>
      <c r="C1" s="146"/>
      <c r="D1" s="146"/>
      <c r="E1" s="146"/>
      <c r="F1" s="146"/>
    </row>
    <row r="2" spans="1:8" ht="24" x14ac:dyDescent="0.2">
      <c r="A2" s="10" t="s">
        <v>13</v>
      </c>
      <c r="B2" s="10"/>
      <c r="C2" s="10"/>
    </row>
    <row r="3" spans="1:8" ht="24" x14ac:dyDescent="0.2">
      <c r="A3" s="2" t="s">
        <v>38</v>
      </c>
      <c r="B3" s="2"/>
      <c r="C3" s="2"/>
    </row>
    <row r="4" spans="1:8" ht="24" x14ac:dyDescent="0.2">
      <c r="A4" s="2"/>
      <c r="B4" s="2"/>
      <c r="C4" s="113"/>
      <c r="D4" s="9"/>
      <c r="E4" s="9"/>
      <c r="F4" s="9" t="s">
        <v>12</v>
      </c>
    </row>
    <row r="5" spans="1:8" ht="24" customHeight="1" x14ac:dyDescent="0.2">
      <c r="A5" s="7" t="s">
        <v>31</v>
      </c>
      <c r="B5" s="94" t="s">
        <v>77</v>
      </c>
      <c r="C5" s="7" t="s">
        <v>29</v>
      </c>
      <c r="D5" s="95" t="s">
        <v>85</v>
      </c>
      <c r="E5" s="95" t="s">
        <v>86</v>
      </c>
      <c r="F5" s="95" t="s">
        <v>87</v>
      </c>
    </row>
    <row r="6" spans="1:8" ht="24" x14ac:dyDescent="0.2">
      <c r="A6" s="68" t="s">
        <v>45</v>
      </c>
      <c r="B6" s="79"/>
      <c r="C6" s="3"/>
      <c r="D6" s="3"/>
      <c r="E6" s="3"/>
      <c r="F6" s="3"/>
      <c r="G6" s="117" t="s">
        <v>79</v>
      </c>
      <c r="H6" s="117" t="s">
        <v>80</v>
      </c>
    </row>
    <row r="7" spans="1:8" ht="24" x14ac:dyDescent="0.2">
      <c r="A7" s="28" t="s">
        <v>61</v>
      </c>
      <c r="B7" s="8" t="s">
        <v>2</v>
      </c>
      <c r="C7" s="43">
        <f>SUM(D7:F7)</f>
        <v>2992900</v>
      </c>
      <c r="D7" s="43">
        <f>D9</f>
        <v>909100</v>
      </c>
      <c r="E7" s="43">
        <f t="shared" ref="E7:G7" si="0">E9</f>
        <v>1174500</v>
      </c>
      <c r="F7" s="43">
        <f t="shared" si="0"/>
        <v>909300</v>
      </c>
      <c r="G7" s="43">
        <f t="shared" si="0"/>
        <v>2992900</v>
      </c>
      <c r="H7" s="115">
        <f>C7-G7</f>
        <v>0</v>
      </c>
    </row>
    <row r="8" spans="1:8" ht="24" x14ac:dyDescent="0.2">
      <c r="A8" s="17"/>
      <c r="B8" s="8" t="s">
        <v>1</v>
      </c>
      <c r="C8" s="43"/>
      <c r="D8" s="43"/>
      <c r="E8" s="43"/>
      <c r="F8" s="43"/>
    </row>
    <row r="9" spans="1:8" s="4" customFormat="1" ht="24" x14ac:dyDescent="0.2">
      <c r="A9" s="18" t="s">
        <v>46</v>
      </c>
      <c r="B9" s="7" t="s">
        <v>2</v>
      </c>
      <c r="C9" s="11">
        <f>SUM(D9:F9)</f>
        <v>2992900</v>
      </c>
      <c r="D9" s="11">
        <f>SUM(D13:D27)</f>
        <v>909100</v>
      </c>
      <c r="E9" s="11">
        <f t="shared" ref="E9:G9" si="1">SUM(E13:E27)</f>
        <v>1174500</v>
      </c>
      <c r="F9" s="11">
        <f t="shared" si="1"/>
        <v>909300</v>
      </c>
      <c r="G9" s="11">
        <f t="shared" si="1"/>
        <v>2992900</v>
      </c>
      <c r="H9" s="115">
        <f>C9-G9</f>
        <v>0</v>
      </c>
    </row>
    <row r="10" spans="1:8" s="4" customFormat="1" ht="24" x14ac:dyDescent="0.2">
      <c r="A10" s="19"/>
      <c r="B10" s="7" t="s">
        <v>1</v>
      </c>
      <c r="C10" s="11"/>
      <c r="D10" s="11"/>
      <c r="E10" s="11"/>
      <c r="F10" s="11"/>
    </row>
    <row r="11" spans="1:8" s="5" customFormat="1" ht="24" x14ac:dyDescent="0.2">
      <c r="A11" s="35" t="s">
        <v>33</v>
      </c>
      <c r="B11" s="6"/>
      <c r="C11" s="12"/>
      <c r="D11" s="12"/>
      <c r="E11" s="12"/>
      <c r="F11" s="12"/>
    </row>
    <row r="12" spans="1:8" s="5" customFormat="1" ht="24" x14ac:dyDescent="0.2">
      <c r="A12" s="80" t="s">
        <v>14</v>
      </c>
      <c r="B12" s="6"/>
      <c r="C12" s="12"/>
      <c r="D12" s="12"/>
      <c r="E12" s="12"/>
      <c r="F12" s="12"/>
    </row>
    <row r="13" spans="1:8" s="5" customFormat="1" ht="24" x14ac:dyDescent="0.2">
      <c r="A13" s="30" t="s">
        <v>91</v>
      </c>
      <c r="B13" s="6" t="s">
        <v>2</v>
      </c>
      <c r="C13" s="12">
        <f t="shared" ref="C13:C15" si="2">SUM(D13:F13)</f>
        <v>2703900</v>
      </c>
      <c r="D13" s="83">
        <v>889700</v>
      </c>
      <c r="E13" s="83">
        <v>924900</v>
      </c>
      <c r="F13" s="83">
        <v>889300</v>
      </c>
      <c r="G13" s="115">
        <v>2703900</v>
      </c>
      <c r="H13" s="115">
        <f>C13-G13</f>
        <v>0</v>
      </c>
    </row>
    <row r="14" spans="1:8" ht="24" x14ac:dyDescent="0.2">
      <c r="A14" s="92"/>
      <c r="B14" s="24" t="s">
        <v>1</v>
      </c>
      <c r="C14" s="14"/>
      <c r="D14" s="70"/>
      <c r="E14" s="70"/>
      <c r="F14" s="70"/>
    </row>
    <row r="15" spans="1:8" s="5" customFormat="1" ht="24" x14ac:dyDescent="0.2">
      <c r="A15" s="30" t="s">
        <v>107</v>
      </c>
      <c r="B15" s="6" t="s">
        <v>2</v>
      </c>
      <c r="C15" s="12">
        <f t="shared" si="2"/>
        <v>44600</v>
      </c>
      <c r="D15" s="83">
        <v>0</v>
      </c>
      <c r="E15" s="83">
        <v>24600</v>
      </c>
      <c r="F15" s="83">
        <v>20000</v>
      </c>
      <c r="G15" s="115">
        <v>44600</v>
      </c>
      <c r="H15" s="115">
        <f>C15-G15</f>
        <v>0</v>
      </c>
    </row>
    <row r="16" spans="1:8" ht="24" x14ac:dyDescent="0.2">
      <c r="A16" s="92"/>
      <c r="B16" s="24" t="s">
        <v>1</v>
      </c>
      <c r="C16" s="14"/>
      <c r="D16" s="70"/>
      <c r="E16" s="70"/>
      <c r="F16" s="70"/>
    </row>
    <row r="17" spans="1:8" s="5" customFormat="1" ht="24" x14ac:dyDescent="0.2">
      <c r="A17" s="31" t="s">
        <v>15</v>
      </c>
      <c r="B17" s="6"/>
      <c r="C17" s="12"/>
      <c r="D17" s="83"/>
      <c r="E17" s="83"/>
      <c r="F17" s="83"/>
    </row>
    <row r="18" spans="1:8" s="5" customFormat="1" ht="24" x14ac:dyDescent="0.2">
      <c r="A18" s="30" t="s">
        <v>24</v>
      </c>
      <c r="B18" s="6" t="s">
        <v>2</v>
      </c>
      <c r="C18" s="12">
        <f t="shared" ref="C18:C20" si="3">SUM(D18:F18)</f>
        <v>72400</v>
      </c>
      <c r="D18" s="83">
        <v>7400</v>
      </c>
      <c r="E18" s="83">
        <v>65000</v>
      </c>
      <c r="F18" s="83">
        <v>0</v>
      </c>
      <c r="G18" s="115">
        <v>72400</v>
      </c>
      <c r="H18" s="115">
        <f>C18-G18</f>
        <v>0</v>
      </c>
    </row>
    <row r="19" spans="1:8" ht="24" x14ac:dyDescent="0.2">
      <c r="A19" s="92"/>
      <c r="B19" s="24" t="s">
        <v>1</v>
      </c>
      <c r="C19" s="14"/>
      <c r="D19" s="70"/>
      <c r="E19" s="70"/>
      <c r="F19" s="70"/>
    </row>
    <row r="20" spans="1:8" s="5" customFormat="1" ht="24" x14ac:dyDescent="0.2">
      <c r="A20" s="30" t="s">
        <v>26</v>
      </c>
      <c r="B20" s="6" t="s">
        <v>2</v>
      </c>
      <c r="C20" s="12">
        <f t="shared" si="3"/>
        <v>12000</v>
      </c>
      <c r="D20" s="83">
        <v>12000</v>
      </c>
      <c r="E20" s="83">
        <v>0</v>
      </c>
      <c r="F20" s="83">
        <v>0</v>
      </c>
      <c r="G20" s="115">
        <v>12000</v>
      </c>
      <c r="H20" s="115">
        <f>C20-G20</f>
        <v>0</v>
      </c>
    </row>
    <row r="21" spans="1:8" ht="24" x14ac:dyDescent="0.2">
      <c r="A21" s="92"/>
      <c r="B21" s="24" t="s">
        <v>1</v>
      </c>
      <c r="C21" s="14"/>
      <c r="D21" s="70"/>
      <c r="E21" s="70"/>
      <c r="F21" s="70"/>
    </row>
    <row r="22" spans="1:8" s="5" customFormat="1" ht="24" x14ac:dyDescent="0.2">
      <c r="A22" s="32" t="s">
        <v>34</v>
      </c>
      <c r="B22" s="6"/>
      <c r="C22" s="12"/>
      <c r="D22" s="83"/>
      <c r="E22" s="83"/>
      <c r="F22" s="83"/>
    </row>
    <row r="23" spans="1:8" s="5" customFormat="1" ht="24" x14ac:dyDescent="0.2">
      <c r="A23" s="30" t="s">
        <v>92</v>
      </c>
      <c r="B23" s="6" t="s">
        <v>2</v>
      </c>
      <c r="C23" s="12">
        <f t="shared" ref="C23:C32" si="4">SUM(D23:F23)</f>
        <v>47000</v>
      </c>
      <c r="D23" s="83">
        <v>0</v>
      </c>
      <c r="E23" s="83">
        <v>47000</v>
      </c>
      <c r="F23" s="83">
        <v>0</v>
      </c>
      <c r="G23" s="115">
        <v>47000</v>
      </c>
      <c r="H23" s="115">
        <f>C23-G23</f>
        <v>0</v>
      </c>
    </row>
    <row r="24" spans="1:8" ht="24" x14ac:dyDescent="0.2">
      <c r="A24" s="92"/>
      <c r="B24" s="24" t="s">
        <v>1</v>
      </c>
      <c r="C24" s="14"/>
      <c r="D24" s="70"/>
      <c r="E24" s="70"/>
      <c r="F24" s="70"/>
    </row>
    <row r="25" spans="1:8" s="5" customFormat="1" ht="24" x14ac:dyDescent="0.2">
      <c r="A25" s="30" t="s">
        <v>93</v>
      </c>
      <c r="B25" s="6" t="s">
        <v>2</v>
      </c>
      <c r="C25" s="12">
        <f t="shared" si="4"/>
        <v>65000</v>
      </c>
      <c r="D25" s="83">
        <v>0</v>
      </c>
      <c r="E25" s="83">
        <v>65000</v>
      </c>
      <c r="F25" s="83">
        <v>0</v>
      </c>
      <c r="G25" s="115">
        <v>65000</v>
      </c>
      <c r="H25" s="115">
        <f>C25-G25</f>
        <v>0</v>
      </c>
    </row>
    <row r="26" spans="1:8" ht="24" x14ac:dyDescent="0.2">
      <c r="A26" s="92"/>
      <c r="B26" s="24" t="s">
        <v>1</v>
      </c>
      <c r="C26" s="14"/>
      <c r="D26" s="70"/>
      <c r="E26" s="70"/>
      <c r="F26" s="70"/>
    </row>
    <row r="27" spans="1:8" s="5" customFormat="1" ht="24" x14ac:dyDescent="0.2">
      <c r="A27" s="30" t="s">
        <v>94</v>
      </c>
      <c r="B27" s="6" t="s">
        <v>2</v>
      </c>
      <c r="C27" s="12">
        <f t="shared" si="4"/>
        <v>48000</v>
      </c>
      <c r="D27" s="83">
        <v>0</v>
      </c>
      <c r="E27" s="83">
        <v>48000</v>
      </c>
      <c r="F27" s="83">
        <v>0</v>
      </c>
      <c r="G27" s="115">
        <v>48000</v>
      </c>
      <c r="H27" s="115">
        <f>C27-G27</f>
        <v>0</v>
      </c>
    </row>
    <row r="28" spans="1:8" ht="24" x14ac:dyDescent="0.2">
      <c r="A28" s="92"/>
      <c r="B28" s="24" t="s">
        <v>1</v>
      </c>
      <c r="C28" s="14"/>
      <c r="D28" s="14"/>
      <c r="E28" s="14"/>
      <c r="F28" s="14"/>
    </row>
    <row r="29" spans="1:8" ht="24" x14ac:dyDescent="0.2">
      <c r="A29" s="136"/>
      <c r="B29" s="99"/>
      <c r="C29" s="100"/>
      <c r="D29" s="100"/>
      <c r="E29" s="100"/>
      <c r="F29" s="100"/>
    </row>
    <row r="30" spans="1:8" ht="24" x14ac:dyDescent="0.55000000000000004">
      <c r="A30" s="134" t="s">
        <v>0</v>
      </c>
      <c r="B30" s="135"/>
      <c r="C30" s="108"/>
      <c r="D30" s="108"/>
      <c r="E30" s="108"/>
      <c r="F30" s="108"/>
    </row>
    <row r="31" spans="1:8" ht="6.75" customHeight="1" x14ac:dyDescent="0.2">
      <c r="A31" s="2"/>
      <c r="B31" s="107"/>
      <c r="C31" s="108"/>
      <c r="D31" s="108"/>
      <c r="E31" s="108"/>
      <c r="F31" s="108"/>
    </row>
    <row r="32" spans="1:8" ht="24" x14ac:dyDescent="0.2">
      <c r="A32" s="28" t="s">
        <v>62</v>
      </c>
      <c r="B32" s="8" t="s">
        <v>2</v>
      </c>
      <c r="C32" s="43">
        <f t="shared" si="4"/>
        <v>167000</v>
      </c>
      <c r="D32" s="43">
        <f>D34</f>
        <v>167000</v>
      </c>
      <c r="E32" s="43">
        <f>E34</f>
        <v>0</v>
      </c>
      <c r="F32" s="43">
        <f>F34</f>
        <v>0</v>
      </c>
      <c r="G32" s="43">
        <f>G34</f>
        <v>167000</v>
      </c>
      <c r="H32" s="115">
        <f>C32-G32</f>
        <v>0</v>
      </c>
    </row>
    <row r="33" spans="1:8" ht="24" x14ac:dyDescent="0.2">
      <c r="A33" s="17"/>
      <c r="B33" s="8" t="s">
        <v>1</v>
      </c>
      <c r="C33" s="43"/>
      <c r="D33" s="43"/>
      <c r="E33" s="43"/>
      <c r="F33" s="43"/>
    </row>
    <row r="34" spans="1:8" s="4" customFormat="1" ht="24" x14ac:dyDescent="0.2">
      <c r="A34" s="18" t="s">
        <v>46</v>
      </c>
      <c r="B34" s="7" t="s">
        <v>2</v>
      </c>
      <c r="C34" s="11">
        <f t="shared" ref="C34" si="5">SUM(D34:F34)</f>
        <v>167000</v>
      </c>
      <c r="D34" s="11">
        <f>SUM(D38:D42)</f>
        <v>167000</v>
      </c>
      <c r="E34" s="11">
        <f>SUM(E38:E42)</f>
        <v>0</v>
      </c>
      <c r="F34" s="11">
        <f>SUM(F38:F42)</f>
        <v>0</v>
      </c>
      <c r="G34" s="11">
        <f>SUM(G38:G42)</f>
        <v>167000</v>
      </c>
      <c r="H34" s="115">
        <f>C34-G34</f>
        <v>0</v>
      </c>
    </row>
    <row r="35" spans="1:8" s="4" customFormat="1" ht="24" x14ac:dyDescent="0.2">
      <c r="A35" s="19"/>
      <c r="B35" s="7" t="s">
        <v>1</v>
      </c>
      <c r="C35" s="11"/>
      <c r="D35" s="11"/>
      <c r="E35" s="11"/>
      <c r="F35" s="11"/>
    </row>
    <row r="36" spans="1:8" s="4" customFormat="1" ht="24" x14ac:dyDescent="0.2">
      <c r="A36" s="35" t="s">
        <v>33</v>
      </c>
      <c r="B36" s="7"/>
      <c r="C36" s="11"/>
      <c r="D36" s="11"/>
      <c r="E36" s="11"/>
      <c r="F36" s="11"/>
    </row>
    <row r="37" spans="1:8" s="5" customFormat="1" ht="24" x14ac:dyDescent="0.2">
      <c r="A37" s="80" t="s">
        <v>14</v>
      </c>
      <c r="B37" s="6"/>
      <c r="C37" s="12"/>
      <c r="D37" s="12"/>
      <c r="E37" s="12"/>
      <c r="F37" s="12"/>
    </row>
    <row r="38" spans="1:8" s="5" customFormat="1" ht="24" x14ac:dyDescent="0.2">
      <c r="A38" s="30" t="s">
        <v>95</v>
      </c>
      <c r="B38" s="6" t="s">
        <v>2</v>
      </c>
      <c r="C38" s="12">
        <f t="shared" ref="C38" si="6">SUM(D38:F38)</f>
        <v>8800</v>
      </c>
      <c r="D38" s="12">
        <v>8800</v>
      </c>
      <c r="E38" s="12">
        <v>0</v>
      </c>
      <c r="F38" s="12">
        <v>0</v>
      </c>
      <c r="G38" s="115">
        <v>8800</v>
      </c>
      <c r="H38" s="115">
        <f>C38-G38</f>
        <v>0</v>
      </c>
    </row>
    <row r="39" spans="1:8" ht="24" x14ac:dyDescent="0.2">
      <c r="A39" s="92"/>
      <c r="B39" s="24" t="s">
        <v>1</v>
      </c>
      <c r="C39" s="14"/>
      <c r="D39" s="14"/>
      <c r="E39" s="14"/>
      <c r="F39" s="14"/>
    </row>
    <row r="40" spans="1:8" s="5" customFormat="1" ht="24" x14ac:dyDescent="0.2">
      <c r="A40" s="30" t="s">
        <v>106</v>
      </c>
      <c r="B40" s="6" t="s">
        <v>2</v>
      </c>
      <c r="C40" s="12">
        <f t="shared" ref="C40" si="7">SUM(D40:F40)</f>
        <v>36000</v>
      </c>
      <c r="D40" s="12">
        <v>36000</v>
      </c>
      <c r="E40" s="12">
        <v>0</v>
      </c>
      <c r="F40" s="12">
        <v>0</v>
      </c>
      <c r="G40" s="115">
        <v>36000</v>
      </c>
      <c r="H40" s="115">
        <f>C40-G40</f>
        <v>0</v>
      </c>
    </row>
    <row r="41" spans="1:8" ht="24" x14ac:dyDescent="0.2">
      <c r="A41" s="92"/>
      <c r="B41" s="24" t="s">
        <v>1</v>
      </c>
      <c r="C41" s="14"/>
      <c r="D41" s="14"/>
      <c r="E41" s="14"/>
      <c r="F41" s="14"/>
    </row>
    <row r="42" spans="1:8" s="5" customFormat="1" ht="24" x14ac:dyDescent="0.2">
      <c r="A42" s="30" t="s">
        <v>105</v>
      </c>
      <c r="B42" s="6" t="s">
        <v>2</v>
      </c>
      <c r="C42" s="12">
        <f t="shared" ref="C42" si="8">SUM(D42:F42)</f>
        <v>122200</v>
      </c>
      <c r="D42" s="12">
        <v>122200</v>
      </c>
      <c r="E42" s="12">
        <v>0</v>
      </c>
      <c r="F42" s="12">
        <v>0</v>
      </c>
      <c r="G42" s="115">
        <v>122200</v>
      </c>
      <c r="H42" s="115">
        <f>C42-G42</f>
        <v>0</v>
      </c>
    </row>
    <row r="43" spans="1:8" ht="24" x14ac:dyDescent="0.2">
      <c r="A43" s="92"/>
      <c r="B43" s="24" t="s">
        <v>1</v>
      </c>
      <c r="C43" s="14"/>
      <c r="D43" s="14"/>
      <c r="E43" s="14"/>
      <c r="F43" s="14"/>
    </row>
    <row r="44" spans="1:8" s="4" customFormat="1" ht="24" x14ac:dyDescent="0.2">
      <c r="A44" s="142" t="s">
        <v>51</v>
      </c>
      <c r="B44" s="81" t="s">
        <v>2</v>
      </c>
      <c r="C44" s="82">
        <f>SUM(D44:F44)</f>
        <v>3159900</v>
      </c>
      <c r="D44" s="82">
        <f>D7+D32</f>
        <v>1076100</v>
      </c>
      <c r="E44" s="82">
        <f>E7+E32</f>
        <v>1174500</v>
      </c>
      <c r="F44" s="82">
        <f>F7+F32</f>
        <v>909300</v>
      </c>
      <c r="G44" s="82">
        <f>G7+G32</f>
        <v>3159900</v>
      </c>
      <c r="H44" s="115">
        <f>C44-G44</f>
        <v>0</v>
      </c>
    </row>
    <row r="45" spans="1:8" s="4" customFormat="1" ht="24" x14ac:dyDescent="0.2">
      <c r="A45" s="143"/>
      <c r="B45" s="81" t="s">
        <v>1</v>
      </c>
      <c r="C45" s="82"/>
      <c r="D45" s="82"/>
      <c r="E45" s="82"/>
      <c r="F45" s="82"/>
    </row>
    <row r="46" spans="1:8" ht="24" x14ac:dyDescent="0.2">
      <c r="A46" s="144" t="s">
        <v>29</v>
      </c>
      <c r="B46" s="3" t="s">
        <v>2</v>
      </c>
      <c r="C46" s="44">
        <f>SUM(D46:F46)</f>
        <v>3159900</v>
      </c>
      <c r="D46" s="44">
        <f>D44</f>
        <v>1076100</v>
      </c>
      <c r="E46" s="44">
        <f t="shared" ref="E46:F46" si="9">E44</f>
        <v>1174500</v>
      </c>
      <c r="F46" s="44">
        <f t="shared" si="9"/>
        <v>909300</v>
      </c>
      <c r="G46" s="44">
        <f>G44</f>
        <v>3159900</v>
      </c>
      <c r="H46" s="115">
        <f>C46-G46</f>
        <v>0</v>
      </c>
    </row>
    <row r="47" spans="1:8" ht="24" x14ac:dyDescent="0.2">
      <c r="A47" s="145"/>
      <c r="B47" s="3" t="s">
        <v>1</v>
      </c>
      <c r="C47" s="44"/>
      <c r="D47" s="44"/>
      <c r="E47" s="44"/>
      <c r="F47" s="44"/>
    </row>
    <row r="48" spans="1:8" ht="24" x14ac:dyDescent="0.2">
      <c r="A48" s="1"/>
      <c r="B48" s="1"/>
      <c r="C48" s="1"/>
    </row>
    <row r="49" spans="1:7" ht="28.5" customHeight="1" x14ac:dyDescent="0.2">
      <c r="A49" s="2" t="s">
        <v>0</v>
      </c>
      <c r="B49" s="1"/>
      <c r="C49" s="1"/>
    </row>
    <row r="51" spans="1:7" s="122" customFormat="1" ht="27.75" x14ac:dyDescent="0.65">
      <c r="C51" s="123">
        <v>0.3</v>
      </c>
      <c r="D51" s="125">
        <f>G51*0.3</f>
        <v>897870</v>
      </c>
      <c r="G51" s="125">
        <f>SUM(G13:G27)</f>
        <v>2992900</v>
      </c>
    </row>
    <row r="52" spans="1:7" s="122" customFormat="1" ht="27.75" x14ac:dyDescent="0.65">
      <c r="C52" s="126" t="s">
        <v>81</v>
      </c>
      <c r="D52" s="125">
        <f>SUM(D13:D27)</f>
        <v>909100</v>
      </c>
    </row>
    <row r="53" spans="1:7" s="122" customFormat="1" ht="27.75" x14ac:dyDescent="0.65">
      <c r="C53" s="126" t="s">
        <v>82</v>
      </c>
      <c r="D53" s="127">
        <f>D51-D52</f>
        <v>-11230</v>
      </c>
    </row>
  </sheetData>
  <mergeCells count="3">
    <mergeCell ref="A1:F1"/>
    <mergeCell ref="A46:A47"/>
    <mergeCell ref="A44:A45"/>
  </mergeCells>
  <printOptions horizontalCentered="1"/>
  <pageMargins left="0.15748031496062992" right="0.15748031496062992" top="0.39370078740157483" bottom="0.23622047244094491" header="0.19685039370078741" footer="0.19685039370078741"/>
  <pageSetup paperSize="9" scale="80" orientation="landscape" r:id="rId1"/>
  <rowBreaks count="2" manualBreakCount="2">
    <brk id="26" max="5" man="1"/>
    <brk id="31" max="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H64"/>
  <sheetViews>
    <sheetView view="pageBreakPreview" topLeftCell="A31" zoomScaleSheetLayoutView="100" workbookViewId="0">
      <selection activeCell="D47" activeCellId="1" sqref="D45 D47"/>
    </sheetView>
  </sheetViews>
  <sheetFormatPr defaultRowHeight="14.25" x14ac:dyDescent="0.2"/>
  <cols>
    <col min="1" max="1" width="65.625" customWidth="1"/>
    <col min="2" max="2" width="8.125" customWidth="1"/>
    <col min="3" max="6" width="22.625" customWidth="1"/>
    <col min="7" max="7" width="14.5" customWidth="1"/>
    <col min="8" max="8" width="12.875" customWidth="1"/>
  </cols>
  <sheetData>
    <row r="1" spans="1:8" ht="24" x14ac:dyDescent="0.2">
      <c r="A1" s="146" t="s">
        <v>84</v>
      </c>
      <c r="B1" s="146"/>
      <c r="C1" s="146"/>
      <c r="D1" s="146"/>
      <c r="E1" s="146"/>
      <c r="F1" s="146"/>
    </row>
    <row r="2" spans="1:8" ht="24" x14ac:dyDescent="0.2">
      <c r="A2" s="10" t="s">
        <v>13</v>
      </c>
      <c r="B2" s="10"/>
      <c r="C2" s="10"/>
    </row>
    <row r="3" spans="1:8" ht="24" x14ac:dyDescent="0.2">
      <c r="A3" s="2" t="s">
        <v>44</v>
      </c>
      <c r="B3" s="2"/>
      <c r="C3" s="2"/>
    </row>
    <row r="4" spans="1:8" ht="24" x14ac:dyDescent="0.2">
      <c r="A4" s="2"/>
      <c r="B4" s="2"/>
      <c r="C4" s="113"/>
      <c r="D4" s="9"/>
      <c r="E4" s="9"/>
      <c r="F4" s="9" t="s">
        <v>12</v>
      </c>
    </row>
    <row r="5" spans="1:8" ht="24" customHeight="1" x14ac:dyDescent="0.2">
      <c r="A5" s="96" t="s">
        <v>31</v>
      </c>
      <c r="B5" s="94" t="s">
        <v>77</v>
      </c>
      <c r="C5" s="96" t="s">
        <v>29</v>
      </c>
      <c r="D5" s="95" t="s">
        <v>85</v>
      </c>
      <c r="E5" s="95" t="s">
        <v>86</v>
      </c>
      <c r="F5" s="95" t="s">
        <v>87</v>
      </c>
    </row>
    <row r="6" spans="1:8" ht="24" x14ac:dyDescent="0.2">
      <c r="A6" s="68" t="s">
        <v>45</v>
      </c>
      <c r="B6" s="79"/>
      <c r="C6" s="3"/>
      <c r="D6" s="3"/>
      <c r="E6" s="3"/>
      <c r="F6" s="3"/>
      <c r="G6" s="117" t="s">
        <v>79</v>
      </c>
      <c r="H6" s="117" t="s">
        <v>80</v>
      </c>
    </row>
    <row r="7" spans="1:8" ht="24" x14ac:dyDescent="0.2">
      <c r="A7" s="16" t="s">
        <v>63</v>
      </c>
      <c r="B7" s="8" t="s">
        <v>2</v>
      </c>
      <c r="C7" s="43">
        <f>SUM(D7:F7)</f>
        <v>1636400</v>
      </c>
      <c r="D7" s="43">
        <f>D9</f>
        <v>476000</v>
      </c>
      <c r="E7" s="43">
        <f>E9</f>
        <v>771100</v>
      </c>
      <c r="F7" s="43">
        <f>F9</f>
        <v>389300</v>
      </c>
      <c r="G7" s="43">
        <f>G9</f>
        <v>1636400</v>
      </c>
      <c r="H7" s="115">
        <f>C7-G7</f>
        <v>0</v>
      </c>
    </row>
    <row r="8" spans="1:8" ht="24" x14ac:dyDescent="0.2">
      <c r="A8" s="17"/>
      <c r="B8" s="8" t="s">
        <v>1</v>
      </c>
      <c r="C8" s="43"/>
      <c r="D8" s="43"/>
      <c r="E8" s="43"/>
      <c r="F8" s="43"/>
    </row>
    <row r="9" spans="1:8" s="4" customFormat="1" ht="24" x14ac:dyDescent="0.2">
      <c r="A9" s="18" t="s">
        <v>46</v>
      </c>
      <c r="B9" s="7" t="s">
        <v>2</v>
      </c>
      <c r="C9" s="11">
        <f t="shared" ref="C9" si="0">SUM(D9:F9)</f>
        <v>1636400</v>
      </c>
      <c r="D9" s="11">
        <f>SUM(D12:D25)</f>
        <v>476000</v>
      </c>
      <c r="E9" s="11">
        <f t="shared" ref="E9:G9" si="1">SUM(E12:E25)</f>
        <v>771100</v>
      </c>
      <c r="F9" s="11">
        <f t="shared" si="1"/>
        <v>389300</v>
      </c>
      <c r="G9" s="11">
        <f t="shared" si="1"/>
        <v>1636400</v>
      </c>
      <c r="H9" s="115">
        <f>C9-G9</f>
        <v>0</v>
      </c>
    </row>
    <row r="10" spans="1:8" s="4" customFormat="1" ht="24" x14ac:dyDescent="0.2">
      <c r="A10" s="19"/>
      <c r="B10" s="7" t="s">
        <v>1</v>
      </c>
      <c r="C10" s="11"/>
      <c r="D10" s="11"/>
      <c r="E10" s="11"/>
      <c r="F10" s="11"/>
    </row>
    <row r="11" spans="1:8" s="4" customFormat="1" ht="24" x14ac:dyDescent="0.2">
      <c r="A11" s="35" t="s">
        <v>33</v>
      </c>
      <c r="B11" s="71"/>
      <c r="C11" s="78"/>
      <c r="D11" s="78"/>
      <c r="E11" s="78"/>
      <c r="F11" s="78"/>
    </row>
    <row r="12" spans="1:8" s="5" customFormat="1" ht="24" x14ac:dyDescent="0.2">
      <c r="A12" s="80" t="s">
        <v>14</v>
      </c>
      <c r="B12" s="6"/>
      <c r="C12" s="12"/>
      <c r="D12" s="12"/>
      <c r="E12" s="12"/>
      <c r="F12" s="12"/>
    </row>
    <row r="13" spans="1:8" s="5" customFormat="1" ht="24" x14ac:dyDescent="0.2">
      <c r="A13" s="46" t="s">
        <v>91</v>
      </c>
      <c r="B13" s="6" t="s">
        <v>2</v>
      </c>
      <c r="C13" s="12">
        <f>SUM(D13:F13)</f>
        <v>1165300</v>
      </c>
      <c r="D13" s="83">
        <v>388000</v>
      </c>
      <c r="E13" s="83">
        <v>388000</v>
      </c>
      <c r="F13" s="83">
        <v>389300</v>
      </c>
      <c r="G13" s="115">
        <v>1165300</v>
      </c>
      <c r="H13" s="115">
        <f>C13-G13</f>
        <v>0</v>
      </c>
    </row>
    <row r="14" spans="1:8" ht="24" x14ac:dyDescent="0.2">
      <c r="A14" s="92"/>
      <c r="B14" s="24" t="s">
        <v>1</v>
      </c>
      <c r="C14" s="14"/>
      <c r="D14" s="70"/>
      <c r="E14" s="70"/>
      <c r="F14" s="70"/>
    </row>
    <row r="15" spans="1:8" s="5" customFormat="1" ht="24" x14ac:dyDescent="0.2">
      <c r="A15" s="31" t="s">
        <v>15</v>
      </c>
      <c r="B15" s="6"/>
      <c r="C15" s="12"/>
      <c r="D15" s="83"/>
      <c r="E15" s="83"/>
      <c r="F15" s="83"/>
    </row>
    <row r="16" spans="1:8" s="5" customFormat="1" ht="24" x14ac:dyDescent="0.2">
      <c r="A16" s="27" t="s">
        <v>24</v>
      </c>
      <c r="B16" s="6" t="s">
        <v>2</v>
      </c>
      <c r="C16" s="12">
        <f t="shared" ref="C16:C18" si="2">SUM(D16:F16)</f>
        <v>115100</v>
      </c>
      <c r="D16" s="83">
        <v>88000</v>
      </c>
      <c r="E16" s="83">
        <v>27100</v>
      </c>
      <c r="F16" s="83">
        <v>0</v>
      </c>
      <c r="G16" s="115">
        <v>115100</v>
      </c>
      <c r="H16" s="115">
        <f>C16-G16</f>
        <v>0</v>
      </c>
    </row>
    <row r="17" spans="1:8" ht="24" x14ac:dyDescent="0.2">
      <c r="A17" s="92"/>
      <c r="B17" s="24" t="s">
        <v>1</v>
      </c>
      <c r="C17" s="14"/>
      <c r="D17" s="70"/>
      <c r="E17" s="70"/>
      <c r="F17" s="70"/>
    </row>
    <row r="18" spans="1:8" s="5" customFormat="1" ht="24" x14ac:dyDescent="0.2">
      <c r="A18" s="27" t="s">
        <v>26</v>
      </c>
      <c r="B18" s="6" t="s">
        <v>2</v>
      </c>
      <c r="C18" s="12">
        <f t="shared" si="2"/>
        <v>44000</v>
      </c>
      <c r="D18" s="83">
        <v>0</v>
      </c>
      <c r="E18" s="83">
        <v>44000</v>
      </c>
      <c r="F18" s="83">
        <v>0</v>
      </c>
      <c r="G18" s="115">
        <v>44000</v>
      </c>
      <c r="H18" s="115">
        <f>C18-G18</f>
        <v>0</v>
      </c>
    </row>
    <row r="19" spans="1:8" ht="24" x14ac:dyDescent="0.2">
      <c r="A19" s="92"/>
      <c r="B19" s="24" t="s">
        <v>1</v>
      </c>
      <c r="C19" s="14"/>
      <c r="D19" s="70"/>
      <c r="E19" s="70"/>
      <c r="F19" s="70"/>
    </row>
    <row r="20" spans="1:8" s="5" customFormat="1" ht="24" x14ac:dyDescent="0.2">
      <c r="A20" s="32" t="s">
        <v>34</v>
      </c>
      <c r="B20" s="6"/>
      <c r="C20" s="12"/>
      <c r="D20" s="83"/>
      <c r="E20" s="83"/>
      <c r="F20" s="83"/>
    </row>
    <row r="21" spans="1:8" s="5" customFormat="1" ht="24" x14ac:dyDescent="0.2">
      <c r="A21" s="48" t="s">
        <v>92</v>
      </c>
      <c r="B21" s="121" t="s">
        <v>2</v>
      </c>
      <c r="C21" s="83">
        <f>SUM(D21:F21)</f>
        <v>132000</v>
      </c>
      <c r="D21" s="83">
        <v>0</v>
      </c>
      <c r="E21" s="83">
        <v>132000</v>
      </c>
      <c r="F21" s="83">
        <v>0</v>
      </c>
      <c r="G21" s="115">
        <v>132000</v>
      </c>
      <c r="H21" s="115">
        <f>C21-G21</f>
        <v>0</v>
      </c>
    </row>
    <row r="22" spans="1:8" ht="24" x14ac:dyDescent="0.2">
      <c r="A22" s="92"/>
      <c r="B22" s="24" t="s">
        <v>1</v>
      </c>
      <c r="C22" s="14"/>
      <c r="D22" s="70"/>
      <c r="E22" s="70"/>
      <c r="F22" s="70"/>
    </row>
    <row r="23" spans="1:8" s="5" customFormat="1" ht="24" x14ac:dyDescent="0.2">
      <c r="A23" s="27" t="s">
        <v>93</v>
      </c>
      <c r="B23" s="6" t="s">
        <v>2</v>
      </c>
      <c r="C23" s="12">
        <f t="shared" ref="C23:C29" si="3">SUM(D23:F23)</f>
        <v>80000</v>
      </c>
      <c r="D23" s="83">
        <v>0</v>
      </c>
      <c r="E23" s="83">
        <v>80000</v>
      </c>
      <c r="F23" s="83">
        <v>0</v>
      </c>
      <c r="G23" s="115">
        <v>80000</v>
      </c>
      <c r="H23" s="115">
        <f>C23-G23</f>
        <v>0</v>
      </c>
    </row>
    <row r="24" spans="1:8" ht="24" x14ac:dyDescent="0.2">
      <c r="A24" s="92"/>
      <c r="B24" s="24" t="s">
        <v>1</v>
      </c>
      <c r="C24" s="14"/>
      <c r="D24" s="70"/>
      <c r="E24" s="70"/>
      <c r="F24" s="70"/>
    </row>
    <row r="25" spans="1:8" s="5" customFormat="1" ht="24" x14ac:dyDescent="0.2">
      <c r="A25" s="27" t="s">
        <v>94</v>
      </c>
      <c r="B25" s="6" t="s">
        <v>2</v>
      </c>
      <c r="C25" s="12">
        <f t="shared" si="3"/>
        <v>100000</v>
      </c>
      <c r="D25" s="83">
        <v>0</v>
      </c>
      <c r="E25" s="83">
        <v>100000</v>
      </c>
      <c r="F25" s="83">
        <v>0</v>
      </c>
      <c r="G25" s="115">
        <v>100000</v>
      </c>
      <c r="H25" s="115">
        <f>C25-G25</f>
        <v>0</v>
      </c>
    </row>
    <row r="26" spans="1:8" ht="24" x14ac:dyDescent="0.2">
      <c r="A26" s="92"/>
      <c r="B26" s="24" t="s">
        <v>1</v>
      </c>
      <c r="C26" s="14"/>
      <c r="D26" s="14"/>
      <c r="E26" s="14"/>
      <c r="F26" s="14"/>
    </row>
    <row r="27" spans="1:8" ht="24" x14ac:dyDescent="0.2">
      <c r="A27" s="1"/>
      <c r="B27" s="1"/>
      <c r="C27" s="1"/>
    </row>
    <row r="28" spans="1:8" ht="24" x14ac:dyDescent="0.2">
      <c r="A28" s="2" t="s">
        <v>0</v>
      </c>
      <c r="B28" s="1"/>
      <c r="C28" s="1"/>
    </row>
    <row r="29" spans="1:8" ht="24" x14ac:dyDescent="0.2">
      <c r="A29" s="16" t="s">
        <v>64</v>
      </c>
      <c r="B29" s="8" t="s">
        <v>2</v>
      </c>
      <c r="C29" s="43">
        <f t="shared" si="3"/>
        <v>5000</v>
      </c>
      <c r="D29" s="43">
        <f>D31</f>
        <v>0</v>
      </c>
      <c r="E29" s="43">
        <f>E31</f>
        <v>5000</v>
      </c>
      <c r="F29" s="43">
        <f>F31</f>
        <v>0</v>
      </c>
      <c r="G29" s="43">
        <f>G31</f>
        <v>5000</v>
      </c>
      <c r="H29" s="115">
        <f>C29-G29</f>
        <v>0</v>
      </c>
    </row>
    <row r="30" spans="1:8" ht="24" x14ac:dyDescent="0.2">
      <c r="A30" s="17"/>
      <c r="B30" s="8" t="s">
        <v>1</v>
      </c>
      <c r="C30" s="43"/>
      <c r="D30" s="43"/>
      <c r="E30" s="43"/>
      <c r="F30" s="43"/>
    </row>
    <row r="31" spans="1:8" s="4" customFormat="1" ht="24" x14ac:dyDescent="0.2">
      <c r="A31" s="18" t="s">
        <v>46</v>
      </c>
      <c r="B31" s="7" t="s">
        <v>2</v>
      </c>
      <c r="C31" s="11">
        <f t="shared" ref="C31" si="4">SUM(D31:F31)</f>
        <v>5000</v>
      </c>
      <c r="D31" s="11">
        <f>SUM(D34:D35)</f>
        <v>0</v>
      </c>
      <c r="E31" s="11">
        <f>SUM(E34:E35)</f>
        <v>5000</v>
      </c>
      <c r="F31" s="11">
        <f>SUM(F34:F35)</f>
        <v>0</v>
      </c>
      <c r="G31" s="11">
        <f>SUM(G34:G35)</f>
        <v>5000</v>
      </c>
      <c r="H31" s="115">
        <f>C31-G31</f>
        <v>0</v>
      </c>
    </row>
    <row r="32" spans="1:8" s="4" customFormat="1" ht="24" x14ac:dyDescent="0.2">
      <c r="A32" s="19"/>
      <c r="B32" s="7" t="s">
        <v>1</v>
      </c>
      <c r="C32" s="11"/>
      <c r="D32" s="11"/>
      <c r="E32" s="11"/>
      <c r="F32" s="11"/>
    </row>
    <row r="33" spans="1:8" s="4" customFormat="1" ht="24" x14ac:dyDescent="0.2">
      <c r="A33" s="35" t="s">
        <v>33</v>
      </c>
      <c r="B33" s="71"/>
      <c r="C33" s="78"/>
      <c r="D33" s="78"/>
      <c r="E33" s="78"/>
      <c r="F33" s="78"/>
    </row>
    <row r="34" spans="1:8" s="5" customFormat="1" ht="24" x14ac:dyDescent="0.2">
      <c r="A34" s="32" t="s">
        <v>34</v>
      </c>
      <c r="B34" s="6"/>
      <c r="C34" s="12"/>
      <c r="D34" s="12"/>
      <c r="E34" s="12"/>
      <c r="F34" s="12"/>
    </row>
    <row r="35" spans="1:8" s="5" customFormat="1" ht="24" x14ac:dyDescent="0.2">
      <c r="A35" s="48" t="s">
        <v>92</v>
      </c>
      <c r="B35" s="6" t="s">
        <v>2</v>
      </c>
      <c r="C35" s="83">
        <f t="shared" ref="C35" si="5">SUM(D35:F35)</f>
        <v>5000</v>
      </c>
      <c r="D35" s="83">
        <v>0</v>
      </c>
      <c r="E35" s="83">
        <v>5000</v>
      </c>
      <c r="F35" s="83">
        <v>0</v>
      </c>
      <c r="G35" s="115">
        <v>5000</v>
      </c>
      <c r="H35" s="115">
        <f>C35-G35</f>
        <v>0</v>
      </c>
    </row>
    <row r="36" spans="1:8" ht="24" x14ac:dyDescent="0.2">
      <c r="A36" s="92"/>
      <c r="B36" s="24" t="s">
        <v>1</v>
      </c>
      <c r="C36" s="14"/>
      <c r="D36" s="14"/>
      <c r="E36" s="14"/>
      <c r="F36" s="14"/>
    </row>
    <row r="37" spans="1:8" ht="24" x14ac:dyDescent="0.2">
      <c r="A37" s="1"/>
      <c r="B37" s="1"/>
      <c r="C37" s="1"/>
    </row>
    <row r="38" spans="1:8" ht="24" x14ac:dyDescent="0.2">
      <c r="A38" s="2" t="s">
        <v>0</v>
      </c>
      <c r="B38" s="1"/>
      <c r="C38" s="1"/>
    </row>
    <row r="39" spans="1:8" ht="24" x14ac:dyDescent="0.2">
      <c r="A39" s="16" t="s">
        <v>65</v>
      </c>
      <c r="B39" s="8" t="s">
        <v>2</v>
      </c>
      <c r="C39" s="43">
        <f t="shared" ref="C39" si="6">SUM(D39:F39)</f>
        <v>9447300</v>
      </c>
      <c r="D39" s="43">
        <f>D41</f>
        <v>4717300</v>
      </c>
      <c r="E39" s="43">
        <f>E41</f>
        <v>2750000</v>
      </c>
      <c r="F39" s="43">
        <f>F41</f>
        <v>1980000</v>
      </c>
      <c r="G39" s="43">
        <f>G41</f>
        <v>9447300</v>
      </c>
      <c r="H39" s="115">
        <f>C39-G39</f>
        <v>0</v>
      </c>
    </row>
    <row r="40" spans="1:8" ht="24" x14ac:dyDescent="0.2">
      <c r="A40" s="17"/>
      <c r="B40" s="8" t="s">
        <v>1</v>
      </c>
      <c r="C40" s="43"/>
      <c r="D40" s="43"/>
      <c r="E40" s="43"/>
      <c r="F40" s="43"/>
    </row>
    <row r="41" spans="1:8" s="4" customFormat="1" ht="24" x14ac:dyDescent="0.2">
      <c r="A41" s="18" t="s">
        <v>46</v>
      </c>
      <c r="B41" s="7" t="s">
        <v>2</v>
      </c>
      <c r="C41" s="11">
        <f t="shared" ref="C41" si="7">SUM(D41:F41)</f>
        <v>9447300</v>
      </c>
      <c r="D41" s="11">
        <f>SUM(D44:D56)</f>
        <v>4717300</v>
      </c>
      <c r="E41" s="11">
        <f>SUM(E44:E56)</f>
        <v>2750000</v>
      </c>
      <c r="F41" s="11">
        <f>SUM(F44:F56)</f>
        <v>1980000</v>
      </c>
      <c r="G41" s="11">
        <f>SUM(G44:G56)</f>
        <v>9447300</v>
      </c>
      <c r="H41" s="115">
        <f>C41-G41</f>
        <v>0</v>
      </c>
    </row>
    <row r="42" spans="1:8" s="4" customFormat="1" ht="24" x14ac:dyDescent="0.2">
      <c r="A42" s="19"/>
      <c r="B42" s="7" t="s">
        <v>1</v>
      </c>
      <c r="C42" s="11"/>
      <c r="D42" s="11"/>
      <c r="E42" s="11"/>
      <c r="F42" s="11"/>
    </row>
    <row r="43" spans="1:8" s="4" customFormat="1" ht="24" x14ac:dyDescent="0.2">
      <c r="A43" s="35" t="s">
        <v>33</v>
      </c>
      <c r="B43" s="71"/>
      <c r="C43" s="78"/>
      <c r="D43" s="78"/>
      <c r="E43" s="78"/>
      <c r="F43" s="78"/>
    </row>
    <row r="44" spans="1:8" s="5" customFormat="1" ht="24" x14ac:dyDescent="0.2">
      <c r="A44" s="31" t="s">
        <v>15</v>
      </c>
      <c r="B44" s="6"/>
      <c r="C44" s="12"/>
      <c r="D44" s="12"/>
      <c r="E44" s="12"/>
      <c r="F44" s="12"/>
    </row>
    <row r="45" spans="1:8" s="5" customFormat="1" ht="24" x14ac:dyDescent="0.2">
      <c r="A45" s="27" t="s">
        <v>108</v>
      </c>
      <c r="B45" s="6" t="s">
        <v>2</v>
      </c>
      <c r="C45" s="12">
        <f>SUM(D45:F45)</f>
        <v>5000000</v>
      </c>
      <c r="D45" s="83">
        <v>3000000</v>
      </c>
      <c r="E45" s="83">
        <v>1000000</v>
      </c>
      <c r="F45" s="83">
        <v>1000000</v>
      </c>
      <c r="G45" s="115">
        <v>5000000</v>
      </c>
      <c r="H45" s="115">
        <f>C45-G45</f>
        <v>0</v>
      </c>
    </row>
    <row r="46" spans="1:8" ht="24" x14ac:dyDescent="0.2">
      <c r="A46" s="92"/>
      <c r="B46" s="24" t="s">
        <v>1</v>
      </c>
      <c r="C46" s="14"/>
      <c r="D46" s="70"/>
      <c r="E46" s="70"/>
      <c r="F46" s="70"/>
    </row>
    <row r="47" spans="1:8" s="5" customFormat="1" ht="24" x14ac:dyDescent="0.2">
      <c r="A47" s="27" t="s">
        <v>109</v>
      </c>
      <c r="B47" s="6" t="s">
        <v>2</v>
      </c>
      <c r="C47" s="12">
        <f>SUM(D47:F47)</f>
        <v>3180000</v>
      </c>
      <c r="D47" s="83">
        <v>1300000</v>
      </c>
      <c r="E47" s="83">
        <v>1000000</v>
      </c>
      <c r="F47" s="83">
        <v>880000</v>
      </c>
      <c r="G47" s="115">
        <v>3180000</v>
      </c>
      <c r="H47" s="115">
        <f>C47-G47</f>
        <v>0</v>
      </c>
    </row>
    <row r="48" spans="1:8" ht="24" x14ac:dyDescent="0.2">
      <c r="A48" s="92"/>
      <c r="B48" s="24" t="s">
        <v>1</v>
      </c>
      <c r="C48" s="14"/>
      <c r="D48" s="70"/>
      <c r="E48" s="70"/>
      <c r="F48" s="70"/>
    </row>
    <row r="49" spans="1:8" s="5" customFormat="1" ht="24" x14ac:dyDescent="0.2">
      <c r="A49" s="32" t="s">
        <v>34</v>
      </c>
      <c r="B49" s="6"/>
      <c r="C49" s="12"/>
      <c r="D49" s="83"/>
      <c r="E49" s="83"/>
      <c r="F49" s="83"/>
    </row>
    <row r="50" spans="1:8" s="5" customFormat="1" ht="24" x14ac:dyDescent="0.2">
      <c r="A50" s="27" t="s">
        <v>110</v>
      </c>
      <c r="B50" s="6" t="s">
        <v>2</v>
      </c>
      <c r="C50" s="12">
        <f t="shared" ref="C50:C56" si="8">SUM(D50:F50)</f>
        <v>350000</v>
      </c>
      <c r="D50" s="83">
        <v>100000</v>
      </c>
      <c r="E50" s="83">
        <v>150000</v>
      </c>
      <c r="F50" s="83">
        <v>100000</v>
      </c>
      <c r="G50" s="115">
        <v>350000</v>
      </c>
      <c r="H50" s="115">
        <f>C50-G50</f>
        <v>0</v>
      </c>
    </row>
    <row r="51" spans="1:8" ht="24" x14ac:dyDescent="0.2">
      <c r="A51" s="92"/>
      <c r="B51" s="24" t="s">
        <v>1</v>
      </c>
      <c r="C51" s="14"/>
      <c r="D51" s="70"/>
      <c r="E51" s="70"/>
      <c r="F51" s="70"/>
    </row>
    <row r="52" spans="1:8" s="5" customFormat="1" ht="24" x14ac:dyDescent="0.2">
      <c r="A52" s="36" t="s">
        <v>95</v>
      </c>
      <c r="B52" s="6" t="s">
        <v>2</v>
      </c>
      <c r="C52" s="12">
        <f t="shared" ref="C52" si="9">SUM(D52:F52)</f>
        <v>13200</v>
      </c>
      <c r="D52" s="83">
        <v>13200</v>
      </c>
      <c r="E52" s="83">
        <v>0</v>
      </c>
      <c r="F52" s="83">
        <v>0</v>
      </c>
      <c r="G52" s="115">
        <v>13200</v>
      </c>
      <c r="H52" s="115">
        <f>C52-G52</f>
        <v>0</v>
      </c>
    </row>
    <row r="53" spans="1:8" ht="24" x14ac:dyDescent="0.2">
      <c r="A53" s="92"/>
      <c r="B53" s="24" t="s">
        <v>1</v>
      </c>
      <c r="C53" s="14"/>
      <c r="D53" s="70"/>
      <c r="E53" s="70"/>
      <c r="F53" s="70"/>
      <c r="G53" s="115"/>
      <c r="H53" s="115"/>
    </row>
    <row r="54" spans="1:8" s="5" customFormat="1" ht="24" x14ac:dyDescent="0.2">
      <c r="A54" s="27" t="s">
        <v>106</v>
      </c>
      <c r="B54" s="6" t="s">
        <v>2</v>
      </c>
      <c r="C54" s="12">
        <f t="shared" si="8"/>
        <v>4100</v>
      </c>
      <c r="D54" s="83">
        <v>4100</v>
      </c>
      <c r="E54" s="83">
        <v>0</v>
      </c>
      <c r="F54" s="83">
        <v>0</v>
      </c>
      <c r="G54" s="115">
        <v>4100</v>
      </c>
      <c r="H54" s="115">
        <f>C54-G54</f>
        <v>0</v>
      </c>
    </row>
    <row r="55" spans="1:8" ht="24" x14ac:dyDescent="0.2">
      <c r="A55" s="92"/>
      <c r="B55" s="24" t="s">
        <v>1</v>
      </c>
      <c r="C55" s="14"/>
      <c r="D55" s="70"/>
      <c r="E55" s="70"/>
      <c r="F55" s="70"/>
    </row>
    <row r="56" spans="1:8" s="5" customFormat="1" ht="24" x14ac:dyDescent="0.2">
      <c r="A56" s="97" t="s">
        <v>111</v>
      </c>
      <c r="B56" s="6" t="s">
        <v>2</v>
      </c>
      <c r="C56" s="12">
        <f t="shared" si="8"/>
        <v>900000</v>
      </c>
      <c r="D56" s="83">
        <v>300000</v>
      </c>
      <c r="E56" s="83">
        <v>600000</v>
      </c>
      <c r="F56" s="83">
        <v>0</v>
      </c>
      <c r="G56" s="115">
        <v>900000</v>
      </c>
      <c r="H56" s="115">
        <f>C56-G56</f>
        <v>0</v>
      </c>
    </row>
    <row r="57" spans="1:8" ht="24" x14ac:dyDescent="0.2">
      <c r="A57" s="92"/>
      <c r="B57" s="24" t="s">
        <v>1</v>
      </c>
      <c r="C57" s="14"/>
      <c r="D57" s="14"/>
      <c r="E57" s="14"/>
      <c r="F57" s="14"/>
    </row>
    <row r="58" spans="1:8" ht="24" x14ac:dyDescent="0.2">
      <c r="A58" s="1"/>
      <c r="B58" s="1"/>
      <c r="C58" s="1"/>
    </row>
    <row r="59" spans="1:8" ht="24" x14ac:dyDescent="0.2">
      <c r="A59" s="2" t="s">
        <v>0</v>
      </c>
      <c r="B59" s="1"/>
      <c r="C59" s="1"/>
    </row>
    <row r="60" spans="1:8" x14ac:dyDescent="0.2">
      <c r="F60" s="75"/>
    </row>
    <row r="61" spans="1:8" s="122" customFormat="1" ht="27.75" x14ac:dyDescent="0.65">
      <c r="C61" s="123">
        <v>0.3</v>
      </c>
      <c r="D61" s="124">
        <f>G61*0.3</f>
        <v>867420</v>
      </c>
      <c r="E61" s="125"/>
      <c r="F61" s="125"/>
      <c r="G61" s="125">
        <f>SUM(G13:G25,G35,G50,G56)</f>
        <v>2891400</v>
      </c>
    </row>
    <row r="62" spans="1:8" s="122" customFormat="1" ht="27.75" x14ac:dyDescent="0.65">
      <c r="D62" s="124">
        <f>SUM(D13:D25,D35,D50,D56)</f>
        <v>876000</v>
      </c>
    </row>
    <row r="63" spans="1:8" s="122" customFormat="1" ht="27.75" x14ac:dyDescent="0.65">
      <c r="C63" s="126" t="s">
        <v>82</v>
      </c>
      <c r="D63" s="124">
        <f>D61-D62</f>
        <v>-8580</v>
      </c>
    </row>
    <row r="64" spans="1:8" s="122" customFormat="1" ht="27.75" x14ac:dyDescent="0.65"/>
  </sheetData>
  <mergeCells count="1">
    <mergeCell ref="A1:F1"/>
  </mergeCells>
  <printOptions horizontalCentered="1"/>
  <pageMargins left="0.11811023622047245" right="0.11811023622047245" top="0.27559055118110237" bottom="0.15748031496062992" header="0.19685039370078741" footer="0.19685039370078741"/>
  <pageSetup paperSize="9" scale="80" orientation="landscape" r:id="rId1"/>
  <rowBreaks count="2" manualBreakCount="2">
    <brk id="28" max="5" man="1"/>
    <brk id="38" max="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38"/>
  <sheetViews>
    <sheetView view="pageBreakPreview" topLeftCell="A19" zoomScaleSheetLayoutView="100" workbookViewId="0">
      <selection activeCell="D8" sqref="D8:F8"/>
    </sheetView>
  </sheetViews>
  <sheetFormatPr defaultRowHeight="14.25" x14ac:dyDescent="0.2"/>
  <cols>
    <col min="1" max="1" width="65.625" customWidth="1"/>
    <col min="2" max="2" width="8.625" customWidth="1"/>
    <col min="3" max="6" width="22.625" customWidth="1"/>
    <col min="7" max="8" width="13.875" customWidth="1"/>
  </cols>
  <sheetData>
    <row r="1" spans="1:8" ht="24" x14ac:dyDescent="0.2">
      <c r="A1" s="146" t="s">
        <v>84</v>
      </c>
      <c r="B1" s="146"/>
      <c r="C1" s="146"/>
      <c r="D1" s="146"/>
      <c r="E1" s="146"/>
      <c r="F1" s="146"/>
    </row>
    <row r="2" spans="1:8" ht="24" x14ac:dyDescent="0.2">
      <c r="A2" s="10" t="s">
        <v>13</v>
      </c>
      <c r="B2" s="10"/>
      <c r="C2" s="10"/>
    </row>
    <row r="3" spans="1:8" ht="24" x14ac:dyDescent="0.2">
      <c r="A3" s="2" t="s">
        <v>44</v>
      </c>
      <c r="B3" s="2"/>
      <c r="C3" s="2"/>
    </row>
    <row r="4" spans="1:8" ht="24" x14ac:dyDescent="0.2">
      <c r="A4" s="2"/>
      <c r="B4" s="2"/>
      <c r="C4" s="113"/>
      <c r="D4" s="9"/>
      <c r="E4" s="9"/>
      <c r="F4" s="9" t="s">
        <v>12</v>
      </c>
    </row>
    <row r="5" spans="1:8" ht="24" customHeight="1" x14ac:dyDescent="0.2">
      <c r="A5" s="96" t="s">
        <v>31</v>
      </c>
      <c r="B5" s="94" t="s">
        <v>77</v>
      </c>
      <c r="C5" s="96" t="s">
        <v>29</v>
      </c>
      <c r="D5" s="95" t="s">
        <v>85</v>
      </c>
      <c r="E5" s="95" t="s">
        <v>86</v>
      </c>
      <c r="F5" s="95" t="s">
        <v>87</v>
      </c>
      <c r="G5" s="117" t="s">
        <v>79</v>
      </c>
      <c r="H5" s="117" t="s">
        <v>80</v>
      </c>
    </row>
    <row r="6" spans="1:8" ht="24" x14ac:dyDescent="0.2">
      <c r="A6" s="28" t="s">
        <v>66</v>
      </c>
      <c r="B6" s="8" t="s">
        <v>2</v>
      </c>
      <c r="C6" s="43">
        <f>SUM(D6:F6)</f>
        <v>4826300</v>
      </c>
      <c r="D6" s="43">
        <f>D8</f>
        <v>4267200</v>
      </c>
      <c r="E6" s="43">
        <f>E8</f>
        <v>349200</v>
      </c>
      <c r="F6" s="43">
        <f>F8</f>
        <v>209900</v>
      </c>
      <c r="G6" s="43">
        <f>G8</f>
        <v>4826300</v>
      </c>
      <c r="H6" s="115">
        <f>C6-G6</f>
        <v>0</v>
      </c>
    </row>
    <row r="7" spans="1:8" ht="24" x14ac:dyDescent="0.2">
      <c r="A7" s="17"/>
      <c r="B7" s="8" t="s">
        <v>1</v>
      </c>
      <c r="C7" s="43"/>
      <c r="D7" s="43"/>
      <c r="E7" s="43"/>
      <c r="F7" s="43"/>
    </row>
    <row r="8" spans="1:8" s="4" customFormat="1" ht="24" x14ac:dyDescent="0.2">
      <c r="A8" s="18" t="s">
        <v>46</v>
      </c>
      <c r="B8" s="7" t="s">
        <v>2</v>
      </c>
      <c r="C8" s="11">
        <f>SUM(D8:F8)</f>
        <v>4826300</v>
      </c>
      <c r="D8" s="11">
        <f>SUM(D12:D26)</f>
        <v>4267200</v>
      </c>
      <c r="E8" s="11">
        <f t="shared" ref="E8:G8" si="0">SUM(E12:E26)</f>
        <v>349200</v>
      </c>
      <c r="F8" s="11">
        <f t="shared" si="0"/>
        <v>209900</v>
      </c>
      <c r="G8" s="11">
        <f t="shared" si="0"/>
        <v>4826300</v>
      </c>
      <c r="H8" s="115">
        <f>C8-G8</f>
        <v>0</v>
      </c>
    </row>
    <row r="9" spans="1:8" s="4" customFormat="1" ht="24" x14ac:dyDescent="0.2">
      <c r="A9" s="19"/>
      <c r="B9" s="7" t="s">
        <v>1</v>
      </c>
      <c r="C9" s="11"/>
      <c r="D9" s="11"/>
      <c r="E9" s="11"/>
      <c r="F9" s="11"/>
    </row>
    <row r="10" spans="1:8" s="4" customFormat="1" ht="24" x14ac:dyDescent="0.2">
      <c r="A10" s="35" t="s">
        <v>33</v>
      </c>
      <c r="B10" s="71"/>
      <c r="C10" s="78"/>
      <c r="D10" s="78"/>
      <c r="E10" s="78"/>
      <c r="F10" s="78"/>
    </row>
    <row r="11" spans="1:8" s="5" customFormat="1" ht="24" x14ac:dyDescent="0.2">
      <c r="A11" s="72" t="s">
        <v>14</v>
      </c>
      <c r="B11" s="73"/>
      <c r="C11" s="74"/>
      <c r="D11" s="74"/>
      <c r="E11" s="74"/>
      <c r="F11" s="74"/>
      <c r="G11" s="118"/>
    </row>
    <row r="12" spans="1:8" s="5" customFormat="1" ht="24" x14ac:dyDescent="0.2">
      <c r="A12" s="46" t="s">
        <v>91</v>
      </c>
      <c r="B12" s="6" t="s">
        <v>2</v>
      </c>
      <c r="C12" s="12">
        <f>SUM(D12:F12)</f>
        <v>648900</v>
      </c>
      <c r="D12" s="83">
        <v>239000</v>
      </c>
      <c r="E12" s="83">
        <v>200000</v>
      </c>
      <c r="F12" s="83">
        <v>209900</v>
      </c>
      <c r="G12" s="115">
        <v>648900</v>
      </c>
      <c r="H12" s="115">
        <f>C12-G12</f>
        <v>0</v>
      </c>
    </row>
    <row r="13" spans="1:8" ht="24" x14ac:dyDescent="0.2">
      <c r="A13" s="92"/>
      <c r="B13" s="24" t="s">
        <v>1</v>
      </c>
      <c r="C13" s="14"/>
      <c r="D13" s="70"/>
      <c r="E13" s="70"/>
      <c r="F13" s="70"/>
      <c r="G13" s="119"/>
    </row>
    <row r="14" spans="1:8" s="5" customFormat="1" ht="24" x14ac:dyDescent="0.2">
      <c r="A14" s="31" t="s">
        <v>15</v>
      </c>
      <c r="B14" s="6"/>
      <c r="C14" s="12"/>
      <c r="D14" s="83"/>
      <c r="E14" s="83"/>
      <c r="F14" s="83"/>
      <c r="G14" s="118"/>
    </row>
    <row r="15" spans="1:8" s="5" customFormat="1" ht="24" x14ac:dyDescent="0.2">
      <c r="A15" s="27" t="s">
        <v>24</v>
      </c>
      <c r="B15" s="6" t="s">
        <v>2</v>
      </c>
      <c r="C15" s="12">
        <f t="shared" ref="C15:C17" si="1">SUM(D15:F15)</f>
        <v>103200</v>
      </c>
      <c r="D15" s="83">
        <v>40000</v>
      </c>
      <c r="E15" s="83">
        <v>63200</v>
      </c>
      <c r="F15" s="83">
        <v>0</v>
      </c>
      <c r="G15" s="115">
        <v>103200</v>
      </c>
      <c r="H15" s="115">
        <f>C15-G15</f>
        <v>0</v>
      </c>
    </row>
    <row r="16" spans="1:8" ht="24" x14ac:dyDescent="0.2">
      <c r="A16" s="92"/>
      <c r="B16" s="24" t="s">
        <v>1</v>
      </c>
      <c r="C16" s="14"/>
      <c r="D16" s="70"/>
      <c r="E16" s="70"/>
      <c r="F16" s="70"/>
      <c r="G16" s="119"/>
    </row>
    <row r="17" spans="1:8" s="5" customFormat="1" ht="24" x14ac:dyDescent="0.2">
      <c r="A17" s="48" t="s">
        <v>112</v>
      </c>
      <c r="B17" s="6" t="s">
        <v>2</v>
      </c>
      <c r="C17" s="12">
        <f t="shared" si="1"/>
        <v>3886000</v>
      </c>
      <c r="D17" s="83">
        <v>3886000</v>
      </c>
      <c r="E17" s="83">
        <v>0</v>
      </c>
      <c r="F17" s="83">
        <v>0</v>
      </c>
      <c r="G17" s="115">
        <v>3886000</v>
      </c>
      <c r="H17" s="115">
        <f>C17-G17</f>
        <v>0</v>
      </c>
    </row>
    <row r="18" spans="1:8" ht="24" x14ac:dyDescent="0.2">
      <c r="A18" s="92"/>
      <c r="B18" s="24" t="s">
        <v>1</v>
      </c>
      <c r="C18" s="14"/>
      <c r="D18" s="70"/>
      <c r="E18" s="70"/>
      <c r="F18" s="70"/>
      <c r="G18" s="119"/>
    </row>
    <row r="19" spans="1:8" s="5" customFormat="1" ht="24" x14ac:dyDescent="0.2">
      <c r="A19" s="31" t="s">
        <v>34</v>
      </c>
      <c r="B19" s="6"/>
      <c r="C19" s="12"/>
      <c r="D19" s="83"/>
      <c r="E19" s="83"/>
      <c r="F19" s="83"/>
      <c r="G19" s="118"/>
    </row>
    <row r="20" spans="1:8" s="5" customFormat="1" ht="24" x14ac:dyDescent="0.2">
      <c r="A20" s="47" t="s">
        <v>113</v>
      </c>
      <c r="B20" s="6" t="s">
        <v>2</v>
      </c>
      <c r="C20" s="12">
        <f t="shared" ref="C20:C28" si="2">SUM(D20:F20)</f>
        <v>36000</v>
      </c>
      <c r="D20" s="83">
        <v>0</v>
      </c>
      <c r="E20" s="83">
        <v>36000</v>
      </c>
      <c r="F20" s="83">
        <v>0</v>
      </c>
      <c r="G20" s="115">
        <v>36000</v>
      </c>
      <c r="H20" s="115">
        <f>C20-G20</f>
        <v>0</v>
      </c>
    </row>
    <row r="21" spans="1:8" ht="24" x14ac:dyDescent="0.2">
      <c r="A21" s="92"/>
      <c r="B21" s="24" t="s">
        <v>1</v>
      </c>
      <c r="C21" s="14"/>
      <c r="D21" s="70"/>
      <c r="E21" s="70"/>
      <c r="F21" s="70"/>
      <c r="G21" s="119"/>
    </row>
    <row r="22" spans="1:8" s="5" customFormat="1" ht="24" x14ac:dyDescent="0.2">
      <c r="A22" s="47" t="s">
        <v>114</v>
      </c>
      <c r="B22" s="6" t="s">
        <v>2</v>
      </c>
      <c r="C22" s="12">
        <f t="shared" si="2"/>
        <v>50000</v>
      </c>
      <c r="D22" s="83">
        <v>0</v>
      </c>
      <c r="E22" s="83">
        <v>50000</v>
      </c>
      <c r="F22" s="83">
        <v>0</v>
      </c>
      <c r="G22" s="115">
        <v>50000</v>
      </c>
      <c r="H22" s="115">
        <f>C22-G22</f>
        <v>0</v>
      </c>
    </row>
    <row r="23" spans="1:8" ht="24" x14ac:dyDescent="0.2">
      <c r="A23" s="92"/>
      <c r="B23" s="24" t="s">
        <v>1</v>
      </c>
      <c r="C23" s="14"/>
      <c r="D23" s="70"/>
      <c r="E23" s="70"/>
      <c r="F23" s="70"/>
      <c r="G23" s="119"/>
    </row>
    <row r="24" spans="1:8" s="5" customFormat="1" ht="24" x14ac:dyDescent="0.2">
      <c r="A24" s="36" t="s">
        <v>95</v>
      </c>
      <c r="B24" s="6" t="s">
        <v>2</v>
      </c>
      <c r="C24" s="12">
        <f t="shared" ref="C24" si="3">SUM(D24:F24)</f>
        <v>77000</v>
      </c>
      <c r="D24" s="83">
        <v>77000</v>
      </c>
      <c r="E24" s="83">
        <v>0</v>
      </c>
      <c r="F24" s="83">
        <v>0</v>
      </c>
      <c r="G24" s="115">
        <v>77000</v>
      </c>
      <c r="H24" s="115">
        <f>C24-G24</f>
        <v>0</v>
      </c>
    </row>
    <row r="25" spans="1:8" ht="24" x14ac:dyDescent="0.2">
      <c r="A25" s="92"/>
      <c r="B25" s="24" t="s">
        <v>1</v>
      </c>
      <c r="C25" s="14"/>
      <c r="D25" s="70"/>
      <c r="E25" s="70"/>
      <c r="F25" s="70"/>
      <c r="G25" s="119"/>
    </row>
    <row r="26" spans="1:8" s="5" customFormat="1" ht="24" x14ac:dyDescent="0.2">
      <c r="A26" s="109" t="s">
        <v>106</v>
      </c>
      <c r="B26" s="6" t="s">
        <v>2</v>
      </c>
      <c r="C26" s="12">
        <f t="shared" si="2"/>
        <v>25200</v>
      </c>
      <c r="D26" s="83">
        <v>25200</v>
      </c>
      <c r="E26" s="83">
        <v>0</v>
      </c>
      <c r="F26" s="83">
        <v>0</v>
      </c>
      <c r="G26" s="115">
        <v>25200</v>
      </c>
      <c r="H26" s="115">
        <f>C26-G26</f>
        <v>0</v>
      </c>
    </row>
    <row r="27" spans="1:8" ht="24" x14ac:dyDescent="0.2">
      <c r="A27" s="92"/>
      <c r="B27" s="24" t="s">
        <v>1</v>
      </c>
      <c r="C27" s="14"/>
      <c r="D27" s="14"/>
      <c r="E27" s="14"/>
      <c r="F27" s="14"/>
    </row>
    <row r="28" spans="1:8" s="4" customFormat="1" ht="24" x14ac:dyDescent="0.2">
      <c r="A28" s="142" t="s">
        <v>51</v>
      </c>
      <c r="B28" s="81" t="s">
        <v>2</v>
      </c>
      <c r="C28" s="82">
        <f t="shared" si="2"/>
        <v>15915000</v>
      </c>
      <c r="D28" s="82">
        <f>โยธา!D7+โยธา!D29+โยธา!D39+ระบายน้ำ!D6</f>
        <v>9460500</v>
      </c>
      <c r="E28" s="82">
        <f>โยธา!E7+โยธา!E29+โยธา!E39+ระบายน้ำ!E6</f>
        <v>3875300</v>
      </c>
      <c r="F28" s="82">
        <f>โยธา!F7+โยธา!F29+โยธา!F39+ระบายน้ำ!F6</f>
        <v>2579200</v>
      </c>
      <c r="G28" s="82">
        <f>โยธา!G7+โยธา!G29+โยธา!G39+ระบายน้ำ!G6</f>
        <v>15915000</v>
      </c>
      <c r="H28" s="115">
        <f>C28-G28</f>
        <v>0</v>
      </c>
    </row>
    <row r="29" spans="1:8" s="4" customFormat="1" ht="24" x14ac:dyDescent="0.2">
      <c r="A29" s="143"/>
      <c r="B29" s="81" t="s">
        <v>1</v>
      </c>
      <c r="C29" s="82"/>
      <c r="D29" s="82"/>
      <c r="E29" s="82"/>
      <c r="F29" s="82"/>
    </row>
    <row r="30" spans="1:8" ht="24" x14ac:dyDescent="0.2">
      <c r="A30" s="144" t="s">
        <v>29</v>
      </c>
      <c r="B30" s="3" t="s">
        <v>2</v>
      </c>
      <c r="C30" s="44">
        <f>SUM(D30:F30)</f>
        <v>15915000</v>
      </c>
      <c r="D30" s="44">
        <f>D28</f>
        <v>9460500</v>
      </c>
      <c r="E30" s="44">
        <f t="shared" ref="E30:F30" si="4">E28</f>
        <v>3875300</v>
      </c>
      <c r="F30" s="44">
        <f t="shared" si="4"/>
        <v>2579200</v>
      </c>
      <c r="G30" s="44">
        <f>G28</f>
        <v>15915000</v>
      </c>
      <c r="H30" s="115">
        <f>C30-G30</f>
        <v>0</v>
      </c>
    </row>
    <row r="31" spans="1:8" ht="24" x14ac:dyDescent="0.2">
      <c r="A31" s="145"/>
      <c r="B31" s="3" t="s">
        <v>1</v>
      </c>
      <c r="C31" s="44"/>
      <c r="D31" s="44"/>
      <c r="E31" s="44"/>
      <c r="F31" s="44"/>
    </row>
    <row r="32" spans="1:8" ht="24" x14ac:dyDescent="0.2">
      <c r="A32" s="1"/>
      <c r="B32" s="1"/>
      <c r="C32" s="1"/>
    </row>
    <row r="33" spans="1:7" ht="28.5" customHeight="1" x14ac:dyDescent="0.2">
      <c r="A33" s="2" t="s">
        <v>0</v>
      </c>
      <c r="B33" s="1"/>
      <c r="C33" s="1"/>
    </row>
    <row r="36" spans="1:7" s="122" customFormat="1" ht="27.75" x14ac:dyDescent="0.65">
      <c r="C36" s="123">
        <v>0.3</v>
      </c>
      <c r="D36" s="124">
        <f>G36*0.3</f>
        <v>251430</v>
      </c>
      <c r="E36" s="125"/>
      <c r="F36" s="125"/>
      <c r="G36" s="125">
        <f>SUM(G12,G15,G20,G22)</f>
        <v>838100</v>
      </c>
    </row>
    <row r="37" spans="1:7" s="122" customFormat="1" ht="27.75" x14ac:dyDescent="0.65">
      <c r="D37" s="124">
        <f>SUM(D12,D15,D20,D22)</f>
        <v>279000</v>
      </c>
    </row>
    <row r="38" spans="1:7" s="122" customFormat="1" ht="27.75" x14ac:dyDescent="0.65">
      <c r="C38" s="126" t="s">
        <v>82</v>
      </c>
      <c r="D38" s="124">
        <f>D36-D37</f>
        <v>-27570</v>
      </c>
    </row>
  </sheetData>
  <mergeCells count="3">
    <mergeCell ref="A1:F1"/>
    <mergeCell ref="A30:A31"/>
    <mergeCell ref="A28:A29"/>
  </mergeCells>
  <printOptions horizontalCentered="1"/>
  <pageMargins left="0.15748031496062992" right="0.15748031496062992" top="0.39370078740157483" bottom="0.23622047244094491" header="0.19685039370078741" footer="0.19685039370078741"/>
  <pageSetup paperSize="9" scale="80" orientation="landscape" r:id="rId1"/>
  <rowBreaks count="1" manualBreakCount="1">
    <brk id="2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24</vt:i4>
      </vt:variant>
    </vt:vector>
  </HeadingPairs>
  <TitlesOfParts>
    <vt:vector size="36" baseType="lpstr">
      <vt:lpstr>บุคลากร</vt:lpstr>
      <vt:lpstr>ปกครอง</vt:lpstr>
      <vt:lpstr>ทะเบียน</vt:lpstr>
      <vt:lpstr>คลัง</vt:lpstr>
      <vt:lpstr>รายได้</vt:lpstr>
      <vt:lpstr>รักษา-ปลูก</vt:lpstr>
      <vt:lpstr>เทศกิจ</vt:lpstr>
      <vt:lpstr>โยธา</vt:lpstr>
      <vt:lpstr>ระบายน้ำ</vt:lpstr>
      <vt:lpstr>พัฒนา</vt:lpstr>
      <vt:lpstr>อนามัย</vt:lpstr>
      <vt:lpstr>ศึกษา</vt:lpstr>
      <vt:lpstr>คลัง!Print_Area</vt:lpstr>
      <vt:lpstr>ทะเบียน!Print_Area</vt:lpstr>
      <vt:lpstr>เทศกิจ!Print_Area</vt:lpstr>
      <vt:lpstr>บุคลากร!Print_Area</vt:lpstr>
      <vt:lpstr>ปกครอง!Print_Area</vt:lpstr>
      <vt:lpstr>พัฒนา!Print_Area</vt:lpstr>
      <vt:lpstr>โยธา!Print_Area</vt:lpstr>
      <vt:lpstr>ระบายน้ำ!Print_Area</vt:lpstr>
      <vt:lpstr>'รักษา-ปลูก'!Print_Area</vt:lpstr>
      <vt:lpstr>รายได้!Print_Area</vt:lpstr>
      <vt:lpstr>ศึกษา!Print_Area</vt:lpstr>
      <vt:lpstr>อนามัย!Print_Area</vt:lpstr>
      <vt:lpstr>คลัง!Print_Titles</vt:lpstr>
      <vt:lpstr>ทะเบียน!Print_Titles</vt:lpstr>
      <vt:lpstr>เทศกิจ!Print_Titles</vt:lpstr>
      <vt:lpstr>บุคลากร!Print_Titles</vt:lpstr>
      <vt:lpstr>ปกครอง!Print_Titles</vt:lpstr>
      <vt:lpstr>พัฒนา!Print_Titles</vt:lpstr>
      <vt:lpstr>โยธา!Print_Titles</vt:lpstr>
      <vt:lpstr>ระบายน้ำ!Print_Titles</vt:lpstr>
      <vt:lpstr>'รักษา-ปลูก'!Print_Titles</vt:lpstr>
      <vt:lpstr>รายได้!Print_Titles</vt:lpstr>
      <vt:lpstr>ศึกษา!Print_Titles</vt:lpstr>
      <vt:lpstr>อนามัย!Print_Titles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finace</dc:creator>
  <cp:lastModifiedBy>PC</cp:lastModifiedBy>
  <cp:lastPrinted>2024-09-14T07:30:54Z</cp:lastPrinted>
  <dcterms:created xsi:type="dcterms:W3CDTF">2020-09-19T05:34:07Z</dcterms:created>
  <dcterms:modified xsi:type="dcterms:W3CDTF">2024-09-20T09:23:03Z</dcterms:modified>
</cp:coreProperties>
</file>