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บประมาณ\ปีงบประมาณ 2568\2 สงม.1-2 2568\"/>
    </mc:Choice>
  </mc:AlternateContent>
  <xr:revisionPtr revIDLastSave="0" documentId="13_ncr:1_{8A9C794F-4DB5-4BFD-8FAE-87897403EE85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สงม. 1 (แบบเก่าใต้งาน)" sheetId="1" state="hidden" r:id="rId1"/>
    <sheet name="สงม. 1 (แยกยุทธ ส่งสงม.)" sheetId="4" r:id="rId2"/>
    <sheet name="แบบแนบท้าย" sheetId="2" r:id="rId3"/>
    <sheet name="ก่อหนี้ทั้งจำนวน" sheetId="3" state="hidden" r:id="rId4"/>
  </sheets>
  <definedNames>
    <definedName name="_xlnm._FilterDatabase" localSheetId="3" hidden="1">ก่อหนี้ทั้งจำนวน!$A$1:$A$79</definedName>
    <definedName name="_xlnm.Print_Area" localSheetId="0">'สงม. 1 (แบบเก่าใต้งาน)'!$A$1:$E$77</definedName>
    <definedName name="_xlnm.Print_Area" localSheetId="1">'สงม. 1 (แยกยุทธ ส่งสงม.)'!$A$1:$E$63</definedName>
    <definedName name="_xlnm.Print_Titles" localSheetId="0">'สงม. 1 (แบบเก่าใต้งาน)'!$1:$6</definedName>
    <definedName name="_xlnm.Print_Titles" localSheetId="1">'สงม. 1 (แยกยุทธ ส่งสงม.)'!$1:$6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4" i="4" l="1"/>
  <c r="B74" i="4"/>
  <c r="D74" i="4"/>
  <c r="E74" i="4"/>
  <c r="B75" i="4"/>
  <c r="C75" i="4"/>
  <c r="D75" i="4"/>
  <c r="E75" i="4"/>
  <c r="B76" i="4"/>
  <c r="C76" i="4"/>
  <c r="D76" i="4"/>
  <c r="E76" i="4"/>
  <c r="B78" i="3"/>
  <c r="B47" i="3"/>
  <c r="B42" i="3"/>
  <c r="B36" i="3"/>
  <c r="B31" i="3"/>
  <c r="B26" i="3"/>
  <c r="B22" i="3"/>
  <c r="B18" i="3"/>
  <c r="B14" i="3"/>
  <c r="B86" i="3"/>
  <c r="F76" i="4" l="1"/>
  <c r="F75" i="4"/>
  <c r="F74" i="4"/>
  <c r="F77" i="4" s="1"/>
  <c r="D53" i="4"/>
  <c r="E53" i="4"/>
  <c r="F53" i="4"/>
  <c r="C53" i="4"/>
  <c r="B55" i="4"/>
  <c r="G55" i="4" s="1"/>
  <c r="B54" i="4"/>
  <c r="C22" i="4"/>
  <c r="C66" i="4"/>
  <c r="F65" i="4"/>
  <c r="E65" i="4"/>
  <c r="D65" i="4"/>
  <c r="C65" i="4"/>
  <c r="B61" i="4"/>
  <c r="G61" i="4" s="1"/>
  <c r="B60" i="4"/>
  <c r="G60" i="4" s="1"/>
  <c r="B59" i="4"/>
  <c r="G59" i="4" s="1"/>
  <c r="F58" i="4"/>
  <c r="E58" i="4"/>
  <c r="D58" i="4"/>
  <c r="C58" i="4"/>
  <c r="B57" i="4"/>
  <c r="G57" i="4" s="1"/>
  <c r="F56" i="4"/>
  <c r="E56" i="4"/>
  <c r="D56" i="4"/>
  <c r="C56" i="4"/>
  <c r="B52" i="4"/>
  <c r="G52" i="4" s="1"/>
  <c r="B51" i="4"/>
  <c r="G51" i="4" s="1"/>
  <c r="F50" i="4"/>
  <c r="E50" i="4"/>
  <c r="D50" i="4"/>
  <c r="C50" i="4"/>
  <c r="B49" i="4"/>
  <c r="B48" i="4" s="1"/>
  <c r="F48" i="4"/>
  <c r="E48" i="4"/>
  <c r="D48" i="4"/>
  <c r="C48" i="4"/>
  <c r="B47" i="4"/>
  <c r="B46" i="4"/>
  <c r="G46" i="4" s="1"/>
  <c r="F45" i="4"/>
  <c r="E45" i="4"/>
  <c r="D45" i="4"/>
  <c r="C45" i="4"/>
  <c r="B44" i="4"/>
  <c r="B43" i="4" s="1"/>
  <c r="F43" i="4"/>
  <c r="E43" i="4"/>
  <c r="D43" i="4"/>
  <c r="C43" i="4"/>
  <c r="B42" i="4"/>
  <c r="G42" i="4" s="1"/>
  <c r="F41" i="4"/>
  <c r="E41" i="4"/>
  <c r="D41" i="4"/>
  <c r="C41" i="4"/>
  <c r="B40" i="4"/>
  <c r="B39" i="4" s="1"/>
  <c r="F39" i="4"/>
  <c r="E39" i="4"/>
  <c r="D39" i="4"/>
  <c r="C39" i="4"/>
  <c r="B38" i="4"/>
  <c r="B37" i="4" s="1"/>
  <c r="F37" i="4"/>
  <c r="E37" i="4"/>
  <c r="D37" i="4"/>
  <c r="C37" i="4"/>
  <c r="B36" i="4"/>
  <c r="B35" i="4" s="1"/>
  <c r="F35" i="4"/>
  <c r="E35" i="4"/>
  <c r="D35" i="4"/>
  <c r="C35" i="4"/>
  <c r="B34" i="4"/>
  <c r="B33" i="4" s="1"/>
  <c r="F33" i="4"/>
  <c r="E33" i="4"/>
  <c r="D33" i="4"/>
  <c r="C33" i="4"/>
  <c r="B32" i="4"/>
  <c r="G32" i="4" s="1"/>
  <c r="F31" i="4"/>
  <c r="E31" i="4"/>
  <c r="D31" i="4"/>
  <c r="C31" i="4"/>
  <c r="B30" i="4"/>
  <c r="G30" i="4" s="1"/>
  <c r="F29" i="4"/>
  <c r="E29" i="4"/>
  <c r="D29" i="4"/>
  <c r="C29" i="4"/>
  <c r="B28" i="4"/>
  <c r="G28" i="4" s="1"/>
  <c r="B27" i="4"/>
  <c r="G27" i="4" s="1"/>
  <c r="F26" i="4"/>
  <c r="E26" i="4"/>
  <c r="D26" i="4"/>
  <c r="C26" i="4"/>
  <c r="B25" i="4"/>
  <c r="B24" i="4" s="1"/>
  <c r="F24" i="4"/>
  <c r="E24" i="4"/>
  <c r="D24" i="4"/>
  <c r="C24" i="4"/>
  <c r="B23" i="4"/>
  <c r="G23" i="4" s="1"/>
  <c r="F22" i="4"/>
  <c r="E22" i="4"/>
  <c r="D22" i="4"/>
  <c r="B21" i="4"/>
  <c r="G21" i="4" s="1"/>
  <c r="F20" i="4"/>
  <c r="E20" i="4"/>
  <c r="D20" i="4"/>
  <c r="C20" i="4"/>
  <c r="B19" i="4"/>
  <c r="B18" i="4" s="1"/>
  <c r="F18" i="4"/>
  <c r="E18" i="4"/>
  <c r="D18" i="4"/>
  <c r="C18" i="4"/>
  <c r="B17" i="4"/>
  <c r="G17" i="4" s="1"/>
  <c r="F16" i="4"/>
  <c r="E16" i="4"/>
  <c r="D16" i="4"/>
  <c r="C16" i="4"/>
  <c r="B15" i="4"/>
  <c r="G15" i="4" s="1"/>
  <c r="B14" i="4"/>
  <c r="F13" i="4"/>
  <c r="E13" i="4"/>
  <c r="D13" i="4"/>
  <c r="C13" i="4"/>
  <c r="B12" i="4"/>
  <c r="B11" i="4" s="1"/>
  <c r="F11" i="4"/>
  <c r="E11" i="4"/>
  <c r="D11" i="4"/>
  <c r="C11" i="4"/>
  <c r="B10" i="4"/>
  <c r="B9" i="4" s="1"/>
  <c r="F9" i="4"/>
  <c r="E9" i="4"/>
  <c r="D9" i="4"/>
  <c r="C9" i="4"/>
  <c r="B56" i="3"/>
  <c r="E8" i="4" l="1"/>
  <c r="E7" i="4" s="1"/>
  <c r="B53" i="4"/>
  <c r="D8" i="4"/>
  <c r="B56" i="4"/>
  <c r="G19" i="4"/>
  <c r="F8" i="4"/>
  <c r="B13" i="4"/>
  <c r="B45" i="4"/>
  <c r="C8" i="4"/>
  <c r="C7" i="4" s="1"/>
  <c r="G54" i="4"/>
  <c r="G25" i="4"/>
  <c r="B31" i="4"/>
  <c r="G36" i="4"/>
  <c r="B26" i="4"/>
  <c r="B29" i="4"/>
  <c r="B20" i="4"/>
  <c r="G14" i="4"/>
  <c r="B22" i="4"/>
  <c r="G44" i="4"/>
  <c r="B65" i="4"/>
  <c r="G10" i="4"/>
  <c r="G40" i="4"/>
  <c r="G49" i="4"/>
  <c r="G12" i="4"/>
  <c r="B16" i="4"/>
  <c r="G38" i="4"/>
  <c r="B41" i="4"/>
  <c r="B50" i="4"/>
  <c r="B58" i="4"/>
  <c r="G47" i="4"/>
  <c r="G34" i="4"/>
  <c r="E63" i="4" l="1"/>
  <c r="E62" i="4" s="1"/>
  <c r="F63" i="4"/>
  <c r="F7" i="4"/>
  <c r="D63" i="4"/>
  <c r="D62" i="4" s="1"/>
  <c r="D7" i="4"/>
  <c r="B7" i="4" s="1"/>
  <c r="B8" i="4"/>
  <c r="C63" i="4"/>
  <c r="C62" i="4" s="1"/>
  <c r="G65" i="4"/>
  <c r="F62" i="4" l="1"/>
  <c r="G77" i="4"/>
  <c r="B63" i="4"/>
  <c r="G63" i="4" s="1"/>
  <c r="B62" i="4"/>
  <c r="C72" i="4" s="1"/>
  <c r="D72" i="4" l="1"/>
  <c r="G62" i="4"/>
  <c r="E72" i="4"/>
  <c r="B72" i="4" s="1"/>
  <c r="C86" i="1" l="1"/>
  <c r="F79" i="1"/>
  <c r="B79" i="1"/>
  <c r="B78" i="1"/>
  <c r="C59" i="1"/>
  <c r="B53" i="1"/>
  <c r="B55" i="1"/>
  <c r="C80" i="1"/>
  <c r="D78" i="3"/>
  <c r="E78" i="3"/>
  <c r="F78" i="3"/>
  <c r="G78" i="3"/>
  <c r="H78" i="3"/>
  <c r="I78" i="3"/>
  <c r="J78" i="3"/>
  <c r="K78" i="3"/>
  <c r="L78" i="3"/>
  <c r="M78" i="3"/>
  <c r="N78" i="3"/>
  <c r="C78" i="3"/>
  <c r="C79" i="1" l="1"/>
  <c r="D79" i="1"/>
  <c r="E79" i="1"/>
  <c r="F71" i="1"/>
  <c r="F68" i="1"/>
  <c r="F67" i="1" s="1"/>
  <c r="F65" i="1"/>
  <c r="F64" i="1"/>
  <c r="F62" i="1"/>
  <c r="F59" i="1"/>
  <c r="F57" i="1"/>
  <c r="F56" i="1" s="1"/>
  <c r="F54" i="1"/>
  <c r="F52" i="1"/>
  <c r="F49" i="1" s="1"/>
  <c r="F77" i="1" s="1"/>
  <c r="F50" i="1"/>
  <c r="F46" i="1"/>
  <c r="F44" i="1"/>
  <c r="F42" i="1"/>
  <c r="F40" i="1"/>
  <c r="F38" i="1"/>
  <c r="F36" i="1"/>
  <c r="F34" i="1"/>
  <c r="F32" i="1"/>
  <c r="F30" i="1"/>
  <c r="F27" i="1"/>
  <c r="F25" i="1"/>
  <c r="F22" i="1"/>
  <c r="F20" i="1"/>
  <c r="F18" i="1"/>
  <c r="F16" i="1"/>
  <c r="F13" i="1"/>
  <c r="F11" i="1"/>
  <c r="F9" i="1"/>
  <c r="F8" i="1"/>
  <c r="C71" i="1"/>
  <c r="C67" i="1" s="1"/>
  <c r="D68" i="1"/>
  <c r="E68" i="1"/>
  <c r="C68" i="1"/>
  <c r="B70" i="1"/>
  <c r="G70" i="1" s="1"/>
  <c r="B69" i="1"/>
  <c r="G69" i="1" s="1"/>
  <c r="B63" i="1"/>
  <c r="G63" i="1" s="1"/>
  <c r="C52" i="1"/>
  <c r="C54" i="1"/>
  <c r="D50" i="1"/>
  <c r="E50" i="1"/>
  <c r="C50" i="1"/>
  <c r="C49" i="1" s="1"/>
  <c r="F7" i="1" l="1"/>
  <c r="F76" i="1"/>
  <c r="F75" i="1" s="1"/>
  <c r="B51" i="1" l="1"/>
  <c r="G51" i="1" s="1"/>
  <c r="B50" i="1"/>
  <c r="D22" i="1"/>
  <c r="E22" i="1"/>
  <c r="C22" i="1"/>
  <c r="B24" i="1"/>
  <c r="G24" i="1" s="1"/>
  <c r="B23" i="1"/>
  <c r="G23" i="1" s="1"/>
  <c r="D13" i="1"/>
  <c r="E13" i="1"/>
  <c r="C13" i="1"/>
  <c r="B15" i="1"/>
  <c r="G15" i="1" s="1"/>
  <c r="B14" i="1"/>
  <c r="G14" i="1" s="1"/>
  <c r="C11" i="1"/>
  <c r="N72" i="3" l="1"/>
  <c r="M72" i="3"/>
  <c r="L72" i="3"/>
  <c r="K72" i="3"/>
  <c r="J72" i="3"/>
  <c r="I72" i="3"/>
  <c r="H72" i="3"/>
  <c r="G72" i="3"/>
  <c r="F72" i="3"/>
  <c r="E72" i="3"/>
  <c r="D72" i="3"/>
  <c r="C72" i="3"/>
  <c r="B72" i="3"/>
  <c r="N69" i="3"/>
  <c r="M69" i="3"/>
  <c r="L69" i="3"/>
  <c r="K69" i="3"/>
  <c r="J69" i="3"/>
  <c r="I69" i="3"/>
  <c r="H69" i="3"/>
  <c r="G69" i="3"/>
  <c r="F69" i="3"/>
  <c r="E69" i="3"/>
  <c r="D69" i="3"/>
  <c r="C69" i="3"/>
  <c r="B69" i="3"/>
  <c r="N66" i="3"/>
  <c r="M66" i="3"/>
  <c r="L66" i="3"/>
  <c r="K66" i="3"/>
  <c r="J66" i="3"/>
  <c r="I66" i="3"/>
  <c r="H66" i="3"/>
  <c r="G66" i="3"/>
  <c r="F66" i="3"/>
  <c r="E66" i="3"/>
  <c r="D66" i="3"/>
  <c r="C66" i="3"/>
  <c r="B66" i="3"/>
  <c r="N62" i="3"/>
  <c r="M62" i="3"/>
  <c r="L62" i="3"/>
  <c r="K62" i="3"/>
  <c r="J62" i="3"/>
  <c r="I62" i="3"/>
  <c r="H62" i="3"/>
  <c r="G62" i="3"/>
  <c r="F62" i="3"/>
  <c r="E62" i="3"/>
  <c r="D62" i="3"/>
  <c r="C62" i="3"/>
  <c r="B62" i="3"/>
  <c r="N59" i="3"/>
  <c r="M59" i="3"/>
  <c r="L59" i="3"/>
  <c r="K59" i="3"/>
  <c r="J59" i="3"/>
  <c r="I59" i="3"/>
  <c r="H59" i="3"/>
  <c r="G59" i="3"/>
  <c r="F59" i="3"/>
  <c r="E59" i="3"/>
  <c r="D59" i="3"/>
  <c r="C59" i="3"/>
  <c r="B59" i="3"/>
  <c r="N56" i="3"/>
  <c r="M56" i="3"/>
  <c r="L56" i="3"/>
  <c r="K56" i="3"/>
  <c r="J56" i="3"/>
  <c r="I56" i="3"/>
  <c r="H56" i="3"/>
  <c r="G56" i="3"/>
  <c r="F56" i="3"/>
  <c r="E56" i="3"/>
  <c r="D56" i="3"/>
  <c r="C56" i="3"/>
  <c r="N51" i="3"/>
  <c r="M51" i="3"/>
  <c r="L51" i="3"/>
  <c r="K51" i="3"/>
  <c r="J51" i="3"/>
  <c r="I51" i="3"/>
  <c r="H51" i="3"/>
  <c r="G51" i="3"/>
  <c r="F51" i="3"/>
  <c r="E51" i="3"/>
  <c r="D51" i="3"/>
  <c r="C51" i="3"/>
  <c r="B51" i="3"/>
  <c r="N47" i="3"/>
  <c r="M47" i="3"/>
  <c r="L47" i="3"/>
  <c r="K47" i="3"/>
  <c r="J47" i="3"/>
  <c r="I47" i="3"/>
  <c r="H47" i="3"/>
  <c r="G47" i="3"/>
  <c r="F47" i="3"/>
  <c r="E47" i="3"/>
  <c r="D47" i="3"/>
  <c r="C47" i="3"/>
  <c r="N42" i="3"/>
  <c r="M42" i="3"/>
  <c r="L42" i="3"/>
  <c r="K42" i="3"/>
  <c r="J42" i="3"/>
  <c r="I42" i="3"/>
  <c r="H42" i="3"/>
  <c r="G42" i="3"/>
  <c r="F42" i="3"/>
  <c r="E42" i="3"/>
  <c r="D42" i="3"/>
  <c r="C42" i="3"/>
  <c r="N36" i="3"/>
  <c r="M36" i="3"/>
  <c r="L36" i="3"/>
  <c r="K36" i="3"/>
  <c r="J36" i="3"/>
  <c r="I36" i="3"/>
  <c r="H36" i="3"/>
  <c r="G36" i="3"/>
  <c r="F36" i="3"/>
  <c r="E36" i="3"/>
  <c r="D36" i="3"/>
  <c r="C36" i="3"/>
  <c r="N31" i="3"/>
  <c r="M31" i="3"/>
  <c r="L31" i="3"/>
  <c r="K31" i="3"/>
  <c r="J31" i="3"/>
  <c r="I31" i="3"/>
  <c r="H31" i="3"/>
  <c r="G31" i="3"/>
  <c r="F31" i="3"/>
  <c r="E31" i="3"/>
  <c r="D31" i="3"/>
  <c r="C31" i="3"/>
  <c r="N26" i="3"/>
  <c r="M26" i="3"/>
  <c r="L26" i="3"/>
  <c r="K26" i="3"/>
  <c r="J26" i="3"/>
  <c r="I26" i="3"/>
  <c r="H26" i="3"/>
  <c r="G26" i="3"/>
  <c r="F26" i="3"/>
  <c r="E26" i="3"/>
  <c r="D26" i="3"/>
  <c r="C26" i="3"/>
  <c r="N22" i="3"/>
  <c r="M22" i="3"/>
  <c r="L22" i="3"/>
  <c r="K22" i="3"/>
  <c r="J22" i="3"/>
  <c r="I22" i="3"/>
  <c r="H22" i="3"/>
  <c r="G22" i="3"/>
  <c r="F22" i="3"/>
  <c r="E22" i="3"/>
  <c r="D22" i="3"/>
  <c r="C22" i="3"/>
  <c r="N18" i="3"/>
  <c r="M18" i="3"/>
  <c r="L18" i="3"/>
  <c r="K18" i="3"/>
  <c r="J18" i="3"/>
  <c r="I18" i="3"/>
  <c r="H18" i="3"/>
  <c r="G18" i="3"/>
  <c r="F18" i="3"/>
  <c r="E18" i="3"/>
  <c r="D18" i="3"/>
  <c r="C18" i="3"/>
  <c r="N14" i="3"/>
  <c r="M14" i="3"/>
  <c r="L14" i="3"/>
  <c r="K14" i="3"/>
  <c r="J14" i="3"/>
  <c r="I14" i="3"/>
  <c r="H14" i="3"/>
  <c r="G14" i="3"/>
  <c r="F14" i="3"/>
  <c r="E14" i="3"/>
  <c r="D14" i="3"/>
  <c r="C14" i="3"/>
  <c r="B79" i="3" l="1"/>
  <c r="J79" i="3"/>
  <c r="F79" i="3"/>
  <c r="N79" i="3"/>
  <c r="C79" i="3"/>
  <c r="K79" i="3"/>
  <c r="D79" i="3"/>
  <c r="H79" i="3"/>
  <c r="L79" i="3"/>
  <c r="G79" i="3"/>
  <c r="E79" i="3"/>
  <c r="I79" i="3"/>
  <c r="M79" i="3"/>
  <c r="B93" i="3" l="1"/>
  <c r="B88" i="3"/>
  <c r="C81" i="1"/>
  <c r="C83" i="1" s="1"/>
  <c r="O79" i="3"/>
  <c r="B74" i="1"/>
  <c r="G74" i="1" s="1"/>
  <c r="B73" i="1"/>
  <c r="G73" i="1" s="1"/>
  <c r="B72" i="1"/>
  <c r="G72" i="1" s="1"/>
  <c r="E71" i="1"/>
  <c r="E67" i="1" s="1"/>
  <c r="D71" i="1"/>
  <c r="D67" i="1" s="1"/>
  <c r="B66" i="1"/>
  <c r="G66" i="1" s="1"/>
  <c r="E65" i="1"/>
  <c r="E64" i="1" s="1"/>
  <c r="D65" i="1"/>
  <c r="D64" i="1" s="1"/>
  <c r="C65" i="1"/>
  <c r="C64" i="1" s="1"/>
  <c r="C77" i="1" s="1"/>
  <c r="E62" i="1"/>
  <c r="D62" i="1"/>
  <c r="C62" i="1"/>
  <c r="B61" i="1"/>
  <c r="G61" i="1" s="1"/>
  <c r="B60" i="1"/>
  <c r="G60" i="1" s="1"/>
  <c r="E59" i="1"/>
  <c r="D59" i="1"/>
  <c r="B58" i="1"/>
  <c r="G58" i="1" s="1"/>
  <c r="E57" i="1"/>
  <c r="D57" i="1"/>
  <c r="C57" i="1"/>
  <c r="C56" i="1" s="1"/>
  <c r="G55" i="1"/>
  <c r="G53" i="1"/>
  <c r="E54" i="1"/>
  <c r="D54" i="1"/>
  <c r="E52" i="1"/>
  <c r="D52" i="1"/>
  <c r="B48" i="1"/>
  <c r="G48" i="1" s="1"/>
  <c r="B47" i="1"/>
  <c r="G47" i="1" s="1"/>
  <c r="E46" i="1"/>
  <c r="D46" i="1"/>
  <c r="C46" i="1"/>
  <c r="B45" i="1"/>
  <c r="E44" i="1"/>
  <c r="D44" i="1"/>
  <c r="C44" i="1"/>
  <c r="B43" i="1"/>
  <c r="E42" i="1"/>
  <c r="D42" i="1"/>
  <c r="C42" i="1"/>
  <c r="B41" i="1"/>
  <c r="G41" i="1" s="1"/>
  <c r="E40" i="1"/>
  <c r="D40" i="1"/>
  <c r="C40" i="1"/>
  <c r="B39" i="1"/>
  <c r="G39" i="1" s="1"/>
  <c r="E38" i="1"/>
  <c r="D38" i="1"/>
  <c r="C38" i="1"/>
  <c r="B37" i="1"/>
  <c r="E36" i="1"/>
  <c r="D36" i="1"/>
  <c r="C36" i="1"/>
  <c r="B35" i="1"/>
  <c r="G35" i="1" s="1"/>
  <c r="E34" i="1"/>
  <c r="D34" i="1"/>
  <c r="C34" i="1"/>
  <c r="B33" i="1"/>
  <c r="E32" i="1"/>
  <c r="D32" i="1"/>
  <c r="C32" i="1"/>
  <c r="B31" i="1"/>
  <c r="G31" i="1" s="1"/>
  <c r="E30" i="1"/>
  <c r="D30" i="1"/>
  <c r="C30" i="1"/>
  <c r="B29" i="1"/>
  <c r="G29" i="1" s="1"/>
  <c r="B28" i="1"/>
  <c r="G28" i="1" s="1"/>
  <c r="E27" i="1"/>
  <c r="D27" i="1"/>
  <c r="C27" i="1"/>
  <c r="B26" i="1"/>
  <c r="G26" i="1" s="1"/>
  <c r="E25" i="1"/>
  <c r="D25" i="1"/>
  <c r="C25" i="1"/>
  <c r="B22" i="1"/>
  <c r="B21" i="1"/>
  <c r="E20" i="1"/>
  <c r="D20" i="1"/>
  <c r="C20" i="1"/>
  <c r="B19" i="1"/>
  <c r="G19" i="1" s="1"/>
  <c r="E18" i="1"/>
  <c r="D18" i="1"/>
  <c r="C18" i="1"/>
  <c r="E16" i="1"/>
  <c r="D16" i="1"/>
  <c r="C16" i="1"/>
  <c r="B17" i="1"/>
  <c r="G17" i="1" s="1"/>
  <c r="B10" i="1"/>
  <c r="B12" i="1"/>
  <c r="B13" i="1"/>
  <c r="E11" i="1"/>
  <c r="D11" i="1"/>
  <c r="E9" i="1"/>
  <c r="D9" i="1"/>
  <c r="C9" i="1"/>
  <c r="C82" i="1" l="1"/>
  <c r="B91" i="3"/>
  <c r="B92" i="3" s="1"/>
  <c r="B96" i="3" s="1"/>
  <c r="C67" i="4"/>
  <c r="D56" i="1"/>
  <c r="E56" i="1"/>
  <c r="C8" i="1"/>
  <c r="C7" i="1" s="1"/>
  <c r="E49" i="1"/>
  <c r="E77" i="1" s="1"/>
  <c r="D8" i="1"/>
  <c r="E8" i="1"/>
  <c r="G12" i="1"/>
  <c r="B57" i="1"/>
  <c r="D49" i="1"/>
  <c r="D77" i="1" s="1"/>
  <c r="B36" i="1"/>
  <c r="G37" i="1"/>
  <c r="B44" i="1"/>
  <c r="G45" i="1"/>
  <c r="B62" i="1"/>
  <c r="B68" i="1"/>
  <c r="B9" i="1"/>
  <c r="G10" i="1"/>
  <c r="B32" i="1"/>
  <c r="G33" i="1"/>
  <c r="B42" i="1"/>
  <c r="G43" i="1"/>
  <c r="B20" i="1"/>
  <c r="G21" i="1"/>
  <c r="B16" i="1"/>
  <c r="B11" i="1"/>
  <c r="B52" i="1"/>
  <c r="B40" i="1"/>
  <c r="B54" i="1"/>
  <c r="B65" i="1"/>
  <c r="B18" i="1"/>
  <c r="B64" i="1"/>
  <c r="C69" i="4" l="1"/>
  <c r="C68" i="4"/>
  <c r="C76" i="1"/>
  <c r="C75" i="1" s="1"/>
  <c r="C84" i="1"/>
  <c r="G79" i="1"/>
  <c r="E76" i="1"/>
  <c r="E7" i="1"/>
  <c r="D76" i="1"/>
  <c r="D7" i="1"/>
  <c r="B7" i="1" s="1"/>
  <c r="B56" i="1"/>
  <c r="B67" i="1"/>
  <c r="B71" i="1"/>
  <c r="B59" i="1"/>
  <c r="B30" i="1"/>
  <c r="C70" i="4" l="1"/>
  <c r="B49" i="1"/>
  <c r="B46" i="1"/>
  <c r="B27" i="1"/>
  <c r="B25" i="1"/>
  <c r="B34" i="1"/>
  <c r="B38" i="1"/>
  <c r="B77" i="1" l="1"/>
  <c r="G77" i="1" s="1"/>
  <c r="E75" i="1"/>
  <c r="D75" i="1"/>
  <c r="B8" i="1"/>
  <c r="B76" i="1" l="1"/>
  <c r="G76" i="1" s="1"/>
  <c r="B75" i="1"/>
  <c r="E86" i="1" l="1"/>
  <c r="D86" i="1"/>
  <c r="G75" i="1"/>
  <c r="B86" i="1" l="1"/>
</calcChain>
</file>

<file path=xl/sharedStrings.xml><?xml version="1.0" encoding="utf-8"?>
<sst xmlns="http://schemas.openxmlformats.org/spreadsheetml/2006/main" count="291" uniqueCount="126">
  <si>
    <t>รวมทั้งสิ้น</t>
  </si>
  <si>
    <t>แผน</t>
  </si>
  <si>
    <t>งบประมาณตามโครงสร้างงาน</t>
  </si>
  <si>
    <t>งบประมาณภารกิจประจำพื้นฐาน</t>
  </si>
  <si>
    <t>งบประมาณภารกิจตามแผนยุทธศาสตร์</t>
  </si>
  <si>
    <t>งบรายจ่ายอื่น</t>
  </si>
  <si>
    <t>รวมงบประมาณภารกิจประจำพื้นฐาน</t>
  </si>
  <si>
    <t>รวมงบประมาณภารกิจตามแผนยุทธศาสตร์</t>
  </si>
  <si>
    <t>รวมงบประมาณตามโครงสร้างงานทั้งสิ้น</t>
  </si>
  <si>
    <t>3) งบรายจ่ายอื่น</t>
  </si>
  <si>
    <t>1) งบดำเนินงาน</t>
  </si>
  <si>
    <t>2) งบรายจ่ายอื่น</t>
  </si>
  <si>
    <t>2) งบเงินอุดหนุน</t>
  </si>
  <si>
    <t>งวดที่ 1 (ต.ค. - ม.ค.)</t>
  </si>
  <si>
    <t>งวดที่ 2 (ก.พ. - พ.ค.)</t>
  </si>
  <si>
    <t>งวดที่ 3 (มิ.ย. - ก.ย.)</t>
  </si>
  <si>
    <t>ผู้รายงาน : ………...………………………………...…..</t>
  </si>
  <si>
    <t>หัวหน้าหน่วยงาน  : ..........................................................</t>
  </si>
  <si>
    <t xml:space="preserve">            (                                     )</t>
  </si>
  <si>
    <t xml:space="preserve">       (                                    )</t>
  </si>
  <si>
    <t xml:space="preserve">ตำแหน่ง : </t>
  </si>
  <si>
    <t>ผู้พิจารณา : ........................................................</t>
  </si>
  <si>
    <t xml:space="preserve">ผู้ให้ความเห็นชอบ  : ........................................................... </t>
  </si>
  <si>
    <t xml:space="preserve">             (                                  )</t>
  </si>
  <si>
    <t xml:space="preserve">     (                                     )</t>
  </si>
  <si>
    <t>สำนักงานเขตหลักสี่</t>
  </si>
  <si>
    <t>หน่วยงาน : สำนักงานเขตหลักสี่</t>
  </si>
  <si>
    <t>งาน/รายการ</t>
  </si>
  <si>
    <t>งบประมาณ (บาท)</t>
  </si>
  <si>
    <t>งานอำนวยการและบริหารสำนักงานเขต</t>
  </si>
  <si>
    <t>ค่าทำความสะอาดเครื่องนอนเวรฯ</t>
  </si>
  <si>
    <t>ค่าจ้างเหมาทำความสะอาดอาคาร</t>
  </si>
  <si>
    <t>ค่าจ้างเหมาบริการเป็นรายบุคคล</t>
  </si>
  <si>
    <t>ค่าเครื่องแต่งกาย</t>
  </si>
  <si>
    <t>รวม</t>
  </si>
  <si>
    <t xml:space="preserve">งานบริหารทั่วไปและบริการทะเบียน </t>
  </si>
  <si>
    <t>งานบริหารงานทั่วไปและบริหารการคลัง</t>
  </si>
  <si>
    <t>งานบริหารงานทั่วไปและจัดเก็บรายได้</t>
  </si>
  <si>
    <t>งานกวาดและทำความสะอาดที่และทางสาธารณะ</t>
  </si>
  <si>
    <t>ค่าวัสดุป้องกันอุบัติภัย</t>
  </si>
  <si>
    <t>ค่าเครื่องแบบชุดปฏิบัติงาน</t>
  </si>
  <si>
    <t>งานเก็บขยะมูลฝอยและขนถ่ายสิ่งปฏิกูล</t>
  </si>
  <si>
    <t>งานดูและสวนและพื้นที่สีเขียว</t>
  </si>
  <si>
    <t>งานตรวจและบังคับใช้กฎหมาย</t>
  </si>
  <si>
    <t>งานบำรุงรักษาซ่อมแซม</t>
  </si>
  <si>
    <t>งานระบายน้ำและแก้ไขปัญหาน้ำท่วม</t>
  </si>
  <si>
    <t>ค่าจ้างเหมาล้างทำความสะอาดท่อระบายน้ำ</t>
  </si>
  <si>
    <t>งานบริหารทั่วไปฝ่ายพัฒนาชุมชน</t>
  </si>
  <si>
    <t>งานพัฒนาชุมชนและบริการสังคม</t>
  </si>
  <si>
    <t>งานบริหารทั่วไปฝ่ายสิ่งแวดล้อมและสุขาภิบาล</t>
  </si>
  <si>
    <t>งานสุขาภิบาลอาหารและอนามัยสิ่งแวดล้อม</t>
  </si>
  <si>
    <t>งานบริหารทั่วไปฝ่ายการศึกษา</t>
  </si>
  <si>
    <t>งานงบประมาณโรงเรียน</t>
  </si>
  <si>
    <t>ค่าบำรุงรักษาสระว่ายน้ำของโรงเรียน</t>
  </si>
  <si>
    <t>งบดำเนินงานที่ของวด 1 ทั้งหมด</t>
  </si>
  <si>
    <t xml:space="preserve">งบดำเนินงานที่ต้องก่อหนี้ทั้งจำนวนให้งวดหมด ส่วนที่เหลือไม่เกิน 30% = </t>
  </si>
  <si>
    <t>งบบุคลากร</t>
  </si>
  <si>
    <t>งบดำเนินงาน</t>
  </si>
  <si>
    <t>งาน/โครงการตามแผนยุทธศาสตร์/งบรายจ่าย</t>
  </si>
  <si>
    <t xml:space="preserve">  งานที่ 1 : งานรายจ่ายบุคลากร</t>
  </si>
  <si>
    <t xml:space="preserve">  งานที่ 2 : งานอำนวยการและบริหารสำนักงานเขต</t>
  </si>
  <si>
    <t xml:space="preserve">  งานที่ 3 : งานปกครอง</t>
  </si>
  <si>
    <t xml:space="preserve">  งานที่ 4 : งานบริหารทั่วไปและบริการทะเบียน</t>
  </si>
  <si>
    <t xml:space="preserve">  งานที่ 5 : งานบริหารทั่วไปและบริหารการคลัง</t>
  </si>
  <si>
    <t xml:space="preserve">  งานที่ 6 : งานบริหารทั่วไปและจัดเก็บรายได้</t>
  </si>
  <si>
    <t xml:space="preserve">  งานที่ 7 : งานบริหารทั่วไปฝ่ายรักษาความสะอาด</t>
  </si>
  <si>
    <t xml:space="preserve">  งานที่ 8 : งานกวาดทำความสะอาดที่และทางสาธารณะ</t>
  </si>
  <si>
    <t xml:space="preserve">  งานที่ 9 : งานเก็บขยะมูลฝอยและขนถ่ายสิ่งปฏิกูล</t>
  </si>
  <si>
    <t xml:space="preserve">  งานที่ 10 : งานดูแลสวนและพื้นที่สีเขียว</t>
  </si>
  <si>
    <t xml:space="preserve">  งานที่ 11 : งานบริหารทั่วไปและสอบสวนดำเนินคดี</t>
  </si>
  <si>
    <t xml:space="preserve">  งานที่ 12 : งานตรวจและบังคับใช้กฎหมาย</t>
  </si>
  <si>
    <t xml:space="preserve">  งานที่ 13 : งานบริหารทั่วไปฝ่ายโยธา</t>
  </si>
  <si>
    <t xml:space="preserve">  งานที่ 14 : งานอนุญาตก่อสร้าง ควบคุมอาคารและผังเมือง</t>
  </si>
  <si>
    <t xml:space="preserve">  งานที่ 15 : งานบำรุงรักษาซ่อมแซม</t>
  </si>
  <si>
    <t xml:space="preserve">  งานที่ 17 : งานบริหารทั่วไปฝ่ายพัฒนาชุมชน</t>
  </si>
  <si>
    <t xml:space="preserve">  งานที่ 18 : งานพัฒนาชุมชนและบริการสังคม</t>
  </si>
  <si>
    <t xml:space="preserve">  โครงการที่ 2 : โครงการครอบครัวรักการอ่าน</t>
  </si>
  <si>
    <t xml:space="preserve">  งานที่ 19 : งานบริหารทั่วไปฝ่ายสิ่งแวดล้อมและสุขาภิบาล</t>
  </si>
  <si>
    <t xml:space="preserve">  งานที่ 20 : งานสุขาภิบาลอาหารและอนามัยสิ่งแวดล้อม</t>
  </si>
  <si>
    <t xml:space="preserve">  งานที่ 21 : งานป้องกันและควบคุมโรค</t>
  </si>
  <si>
    <t xml:space="preserve">  งานที่ 22 : งานบริหารทั่วไปฝ่ายการศึกษา</t>
  </si>
  <si>
    <t xml:space="preserve">  งานที่ 23 : งานงบประมาณโรงเรียน</t>
  </si>
  <si>
    <t xml:space="preserve">หน่วย : บาท </t>
  </si>
  <si>
    <t>วัน/เดือน/ปี   :                                   โทร : 02-982-2087 หรือโทร. 7418</t>
  </si>
  <si>
    <t>วัน/เดือน/ปี   :                                  โทร :</t>
  </si>
  <si>
    <t>วัน/เดือน/ปี   :                            โทร : 02-576-1387 หรือโทร. 7400,7401</t>
  </si>
  <si>
    <t>วัน/เดือน/ปี   :                            โทร :</t>
  </si>
  <si>
    <t>Recheck งบประมาณหลังปรับโอน (โอนอัตโนมัติ) ไม่รวมชดใช้เงินยืม</t>
  </si>
  <si>
    <t xml:space="preserve">ส่วนที่ของวด 1 แต่ไม่ได้ก่อหนี้ทั้งจำนวน = </t>
  </si>
  <si>
    <t>ขอไม่เกิน / (เกิน)</t>
  </si>
  <si>
    <t>บาท</t>
  </si>
  <si>
    <t>ร้อยละในการของวด</t>
  </si>
  <si>
    <t>03 หลังปรับโอน (ไม่นับ 03 ในบุคลากร)</t>
  </si>
  <si>
    <t>แผนการปฏิบัติงานและการใช้จ่ายงบประมาณรายจ่ายประจำปีงบประมาณ พ.ศ. 2567</t>
  </si>
  <si>
    <t xml:space="preserve">  โครงการที่ 1 : โครงการจัดสวัสดิการ การสงเคราะห์ช่วยเหลือเด็ก สตรี ครอบครัว
                   ผู้ด้อยโอกาส ผู้สูงอายุและคนพิการ</t>
  </si>
  <si>
    <t xml:space="preserve">  โครงการที่ 3 : โครงการจ้างงานคนพิการเพื่อปฏิบัติงาน</t>
  </si>
  <si>
    <t xml:space="preserve">  งานที่ 16 : งานระบายน้ำและแก้ไขปัญหาน้ำท่วม</t>
  </si>
  <si>
    <t>ตามงบ</t>
  </si>
  <si>
    <t>ค่าจ้างเหมาบริการเป็นรายบุคคล (งานโรค)</t>
  </si>
  <si>
    <t xml:space="preserve">       โครงการที่ 4 : โครงการบูรณาการความร่วมมือในการพัฒนาประสิทธิภาพ
                        การแก้ไขปัญหาโรคไข้เลือดออกในพื้นที่กรุงเทพมหานคร</t>
  </si>
  <si>
    <t>- ค่าซ่อมแซมไฟฟ้าสาธารณะ</t>
  </si>
  <si>
    <t>- ค่าซ่อมแซมถนน ตรอก ซอย สะพานและสิ่งสาธารณประโยชน์</t>
  </si>
  <si>
    <t>- ค่าซ่อมแซมโรงเรียน</t>
  </si>
  <si>
    <t>ค่าบำรุงรักษาซ่อมแซมลิฟต์</t>
  </si>
  <si>
    <t>ยกเว้นงวด 1 ให้ตามที่ใช้ ไม่คิด 30%</t>
  </si>
  <si>
    <t xml:space="preserve">ก่อหนี้ผูกพัน/ได้รับยกเว้น ทั้งจำนวน = </t>
  </si>
  <si>
    <t>แผนการปฏิบัติงานและการใช้จ่ายงบประมาณประจำปีงบประมาณ พ.ศ. 2568</t>
  </si>
  <si>
    <t>แผนการปฏิบัติงานและการใช้จ่ายงบประมาณรายจ่ายประจำปีงบประมาณ พ.ศ. 2568</t>
  </si>
  <si>
    <t>07</t>
  </si>
  <si>
    <t>06</t>
  </si>
  <si>
    <t>03 (บุคลากร+ดำเนินงาน)</t>
  </si>
  <si>
    <t>งบประมาณรายจ่ายประจำปีงบประมาณ พ.ศ. 2568</t>
  </si>
  <si>
    <t>รายการที่ต้องก่อหนี้ผูกพันทั้งจำนวนในงวด 1 - 68 (03)</t>
  </si>
  <si>
    <t>งบประมาณรายจ่ายประจำปี 2568</t>
  </si>
  <si>
    <t>งบประมาณ ตาม สงม.1 รวมทั้งสิ้น</t>
  </si>
  <si>
    <t>คิดร้อยละ 30</t>
  </si>
  <si>
    <r>
      <rPr>
        <b/>
        <u/>
        <sz val="16"/>
        <color rgb="FF000000"/>
        <rFont val="TH SarabunPSK"/>
        <family val="2"/>
      </rPr>
      <t>หัก</t>
    </r>
    <r>
      <rPr>
        <b/>
        <sz val="16"/>
        <color indexed="8"/>
        <rFont val="TH SarabunPSK"/>
        <family val="2"/>
      </rPr>
      <t xml:space="preserve"> ที่ต้องก่อหนี้ทั้งจำนวน + ยกเว้นไม่นำมาคำนวณ</t>
    </r>
  </si>
  <si>
    <t>บวกกลับที่ก่อหนี้ทั้งจำนวน ใน งวด 1</t>
  </si>
  <si>
    <t>บวกกลับ 3 รายการที่ยกเว้น ของวด 1</t>
  </si>
  <si>
    <t>ของวด 1</t>
  </si>
  <si>
    <t>รวมของวด 1 ได้ไม่เกิน</t>
  </si>
  <si>
    <t>ค่าจ้างเหมายามรักษาความปลอดภัยในสวนสาธารณะ</t>
  </si>
  <si>
    <t>ค่าจ้างเหมาเอกชนทำความสะอาดอาคารในโรงเรียนสังกัดกรุงเทพมหานคร</t>
  </si>
  <si>
    <t>ค่าจ้างเหมายามรักษาความปลอดภัยในโรงเรียนสังกัดกรุงเทพมหานคร</t>
  </si>
  <si>
    <t>ค่าจ้างเหมายามรักษาความปลอดภัยในสำนักงานเขตหลักสี่</t>
  </si>
  <si>
    <t>บวกกลับ งบบุคลากร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</si>
</sst>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0"/>
      <color indexed="8"/>
      <name val="Arial"/>
      <family val="2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sz val="16"/>
      <color rgb="FFFF0000"/>
      <name val="TH SarabunPSK"/>
      <family val="2"/>
    </font>
    <font>
      <sz val="16"/>
      <color rgb="FFFFFF00"/>
      <name val="TH SarabunPSK"/>
      <family val="2"/>
    </font>
    <font>
      <b/>
      <sz val="16"/>
      <color rgb="FFFF0000"/>
      <name val="TH SarabunPSK"/>
      <family val="2"/>
    </font>
    <font>
      <b/>
      <u/>
      <sz val="16"/>
      <color rgb="FF000000"/>
      <name val="TH SarabunPSK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>
      <alignment vertical="top"/>
    </xf>
  </cellStyleXfs>
  <cellXfs count="135">
    <xf numFmtId="0" fontId="0" fillId="0" borderId="0" xfId="0"/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 indent="2"/>
    </xf>
    <xf numFmtId="0" fontId="3" fillId="0" borderId="1" xfId="0" applyFont="1" applyBorder="1" applyAlignment="1">
      <alignment horizontal="left" vertical="center" wrapText="1" indent="8"/>
    </xf>
    <xf numFmtId="0" fontId="2" fillId="4" borderId="1" xfId="0" applyFont="1" applyFill="1" applyBorder="1" applyAlignment="1">
      <alignment horizontal="left" vertical="center" wrapText="1" indent="2"/>
    </xf>
    <xf numFmtId="0" fontId="2" fillId="3" borderId="1" xfId="0" applyFont="1" applyFill="1" applyBorder="1" applyAlignment="1">
      <alignment horizontal="left" vertical="center" wrapText="1" indent="2"/>
    </xf>
    <xf numFmtId="0" fontId="2" fillId="3" borderId="1" xfId="0" applyFont="1" applyFill="1" applyBorder="1" applyAlignment="1">
      <alignment horizontal="left" vertical="center" indent="2"/>
    </xf>
    <xf numFmtId="0" fontId="2" fillId="2" borderId="1" xfId="0" applyFont="1" applyFill="1" applyBorder="1" applyAlignment="1">
      <alignment horizontal="left" vertical="center" wrapText="1"/>
    </xf>
    <xf numFmtId="43" fontId="2" fillId="2" borderId="1" xfId="1" applyFont="1" applyFill="1" applyBorder="1" applyAlignment="1">
      <alignment horizontal="left" vertical="center" indent="1"/>
    </xf>
    <xf numFmtId="43" fontId="2" fillId="2" borderId="1" xfId="1" applyFont="1" applyFill="1" applyBorder="1" applyAlignment="1">
      <alignment horizontal="left" vertical="center" wrapText="1" indent="1"/>
    </xf>
    <xf numFmtId="43" fontId="2" fillId="3" borderId="1" xfId="1" applyFont="1" applyFill="1" applyBorder="1" applyAlignment="1">
      <alignment horizontal="left" vertical="center" indent="2"/>
    </xf>
    <xf numFmtId="43" fontId="3" fillId="0" borderId="1" xfId="1" applyFont="1" applyBorder="1" applyAlignment="1">
      <alignment horizontal="center" vertical="center"/>
    </xf>
    <xf numFmtId="43" fontId="2" fillId="2" borderId="1" xfId="1" applyFont="1" applyFill="1" applyBorder="1" applyAlignment="1">
      <alignment horizontal="left" vertical="center" wrapText="1"/>
    </xf>
    <xf numFmtId="43" fontId="2" fillId="4" borderId="1" xfId="1" applyFont="1" applyFill="1" applyBorder="1" applyAlignment="1">
      <alignment horizontal="left" vertical="center" wrapText="1" indent="2"/>
    </xf>
    <xf numFmtId="43" fontId="2" fillId="4" borderId="1" xfId="1" applyFont="1" applyFill="1" applyBorder="1" applyAlignment="1">
      <alignment horizontal="left" vertical="top" wrapText="1" indent="2"/>
    </xf>
    <xf numFmtId="0" fontId="5" fillId="0" borderId="0" xfId="0" applyFont="1"/>
    <xf numFmtId="0" fontId="4" fillId="0" borderId="2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49" fontId="5" fillId="0" borderId="4" xfId="0" applyNumberFormat="1" applyFont="1" applyBorder="1" applyAlignment="1">
      <alignment vertical="top"/>
    </xf>
    <xf numFmtId="0" fontId="5" fillId="0" borderId="4" xfId="0" applyFont="1" applyBorder="1"/>
    <xf numFmtId="0" fontId="5" fillId="0" borderId="5" xfId="0" applyFont="1" applyBorder="1"/>
    <xf numFmtId="49" fontId="5" fillId="0" borderId="0" xfId="0" applyNumberFormat="1" applyFont="1" applyAlignment="1">
      <alignment vertical="top"/>
    </xf>
    <xf numFmtId="0" fontId="5" fillId="0" borderId="0" xfId="0" applyFont="1" applyAlignment="1">
      <alignment vertical="top" wrapText="1"/>
    </xf>
    <xf numFmtId="0" fontId="2" fillId="0" borderId="0" xfId="0" applyFont="1" applyAlignment="1">
      <alignment horizontal="right" vertical="center"/>
    </xf>
    <xf numFmtId="43" fontId="3" fillId="0" borderId="0" xfId="0" applyNumberFormat="1" applyFont="1" applyAlignment="1">
      <alignment horizontal="center" vertical="center"/>
    </xf>
    <xf numFmtId="0" fontId="7" fillId="0" borderId="0" xfId="2" applyFont="1">
      <alignment vertical="top"/>
    </xf>
    <xf numFmtId="0" fontId="2" fillId="0" borderId="0" xfId="2" applyFont="1" applyAlignment="1">
      <alignment horizontal="center"/>
    </xf>
    <xf numFmtId="0" fontId="2" fillId="0" borderId="0" xfId="2" applyFont="1" applyAlignment="1"/>
    <xf numFmtId="43" fontId="3" fillId="0" borderId="0" xfId="3" applyFont="1" applyAlignment="1"/>
    <xf numFmtId="17" fontId="2" fillId="0" borderId="1" xfId="2" applyNumberFormat="1" applyFont="1" applyBorder="1" applyAlignment="1">
      <alignment horizontal="center"/>
    </xf>
    <xf numFmtId="0" fontId="7" fillId="5" borderId="1" xfId="2" applyFont="1" applyFill="1" applyBorder="1" applyAlignment="1">
      <alignment horizontal="left" vertical="top"/>
    </xf>
    <xf numFmtId="187" fontId="7" fillId="5" borderId="1" xfId="3" applyNumberFormat="1" applyFont="1" applyFill="1" applyBorder="1">
      <alignment vertical="top"/>
    </xf>
    <xf numFmtId="0" fontId="7" fillId="0" borderId="12" xfId="2" applyFont="1" applyBorder="1">
      <alignment vertical="top"/>
    </xf>
    <xf numFmtId="187" fontId="7" fillId="0" borderId="12" xfId="3" applyNumberFormat="1" applyFont="1" applyBorder="1">
      <alignment vertical="top"/>
    </xf>
    <xf numFmtId="0" fontId="7" fillId="0" borderId="13" xfId="2" applyFont="1" applyBorder="1">
      <alignment vertical="top"/>
    </xf>
    <xf numFmtId="187" fontId="7" fillId="0" borderId="13" xfId="3" applyNumberFormat="1" applyFont="1" applyBorder="1">
      <alignment vertical="top"/>
    </xf>
    <xf numFmtId="43" fontId="7" fillId="0" borderId="13" xfId="3" applyFont="1" applyBorder="1">
      <alignment vertical="top"/>
    </xf>
    <xf numFmtId="0" fontId="7" fillId="0" borderId="14" xfId="2" applyFont="1" applyBorder="1">
      <alignment vertical="top"/>
    </xf>
    <xf numFmtId="187" fontId="7" fillId="0" borderId="14" xfId="3" applyNumberFormat="1" applyFont="1" applyBorder="1">
      <alignment vertical="top"/>
    </xf>
    <xf numFmtId="0" fontId="7" fillId="6" borderId="1" xfId="2" applyFont="1" applyFill="1" applyBorder="1" applyAlignment="1">
      <alignment horizontal="center" vertical="top"/>
    </xf>
    <xf numFmtId="187" fontId="7" fillId="6" borderId="1" xfId="3" applyNumberFormat="1" applyFont="1" applyFill="1" applyBorder="1">
      <alignment vertical="top"/>
    </xf>
    <xf numFmtId="187" fontId="7" fillId="0" borderId="1" xfId="3" applyNumberFormat="1" applyFont="1" applyBorder="1">
      <alignment vertical="top"/>
    </xf>
    <xf numFmtId="0" fontId="7" fillId="5" borderId="1" xfId="2" applyFont="1" applyFill="1" applyBorder="1">
      <alignment vertical="top"/>
    </xf>
    <xf numFmtId="0" fontId="7" fillId="0" borderId="15" xfId="2" applyFont="1" applyBorder="1">
      <alignment vertical="top"/>
    </xf>
    <xf numFmtId="187" fontId="7" fillId="0" borderId="15" xfId="3" applyNumberFormat="1" applyFont="1" applyBorder="1">
      <alignment vertical="top"/>
    </xf>
    <xf numFmtId="43" fontId="7" fillId="0" borderId="15" xfId="3" applyFont="1" applyBorder="1">
      <alignment vertical="top"/>
    </xf>
    <xf numFmtId="187" fontId="7" fillId="0" borderId="15" xfId="3" applyNumberFormat="1" applyFont="1" applyFill="1" applyBorder="1">
      <alignment vertical="top"/>
    </xf>
    <xf numFmtId="187" fontId="7" fillId="0" borderId="14" xfId="3" applyNumberFormat="1" applyFont="1" applyFill="1" applyBorder="1">
      <alignment vertical="top"/>
    </xf>
    <xf numFmtId="187" fontId="7" fillId="0" borderId="1" xfId="3" applyNumberFormat="1" applyFont="1" applyFill="1" applyBorder="1">
      <alignment vertical="top"/>
    </xf>
    <xf numFmtId="187" fontId="7" fillId="0" borderId="13" xfId="3" applyNumberFormat="1" applyFont="1" applyFill="1" applyBorder="1">
      <alignment vertical="top"/>
    </xf>
    <xf numFmtId="0" fontId="7" fillId="0" borderId="1" xfId="2" applyFont="1" applyBorder="1">
      <alignment vertical="top"/>
    </xf>
    <xf numFmtId="187" fontId="7" fillId="6" borderId="1" xfId="2" applyNumberFormat="1" applyFont="1" applyFill="1" applyBorder="1">
      <alignment vertical="top"/>
    </xf>
    <xf numFmtId="187" fontId="7" fillId="0" borderId="1" xfId="2" applyNumberFormat="1" applyFont="1" applyBorder="1">
      <alignment vertical="top"/>
    </xf>
    <xf numFmtId="0" fontId="8" fillId="7" borderId="1" xfId="2" applyFont="1" applyFill="1" applyBorder="1" applyAlignment="1">
      <alignment horizontal="center" vertical="top"/>
    </xf>
    <xf numFmtId="187" fontId="8" fillId="7" borderId="1" xfId="2" applyNumberFormat="1" applyFont="1" applyFill="1" applyBorder="1">
      <alignment vertical="top"/>
    </xf>
    <xf numFmtId="187" fontId="8" fillId="0" borderId="1" xfId="2" applyNumberFormat="1" applyFont="1" applyBorder="1">
      <alignment vertical="top"/>
    </xf>
    <xf numFmtId="0" fontId="8" fillId="0" borderId="0" xfId="2" applyFont="1">
      <alignment vertical="top"/>
    </xf>
    <xf numFmtId="43" fontId="3" fillId="0" borderId="0" xfId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43" fontId="9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3" fontId="2" fillId="2" borderId="1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5" fillId="0" borderId="0" xfId="0" applyFont="1" applyAlignment="1">
      <alignment vertical="top"/>
    </xf>
    <xf numFmtId="0" fontId="3" fillId="0" borderId="0" xfId="0" applyFont="1" applyAlignment="1">
      <alignment horizontal="left" vertical="center"/>
    </xf>
    <xf numFmtId="2" fontId="3" fillId="0" borderId="0" xfId="0" applyNumberFormat="1" applyFont="1" applyAlignment="1">
      <alignment horizontal="center" vertical="center"/>
    </xf>
    <xf numFmtId="0" fontId="2" fillId="4" borderId="1" xfId="0" applyFont="1" applyFill="1" applyBorder="1" applyAlignment="1">
      <alignment horizontal="left" vertical="top" wrapText="1"/>
    </xf>
    <xf numFmtId="43" fontId="2" fillId="4" borderId="1" xfId="1" applyFont="1" applyFill="1" applyBorder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43" fontId="9" fillId="0" borderId="0" xfId="0" applyNumberFormat="1" applyFont="1" applyAlignment="1">
      <alignment horizontal="left" vertical="center"/>
    </xf>
    <xf numFmtId="43" fontId="10" fillId="0" borderId="0" xfId="1" applyFont="1" applyFill="1" applyAlignment="1">
      <alignment horizontal="center" vertical="center"/>
    </xf>
    <xf numFmtId="43" fontId="5" fillId="0" borderId="0" xfId="1" applyFont="1" applyFill="1" applyAlignment="1">
      <alignment horizontal="center" vertical="center"/>
    </xf>
    <xf numFmtId="43" fontId="5" fillId="0" borderId="0" xfId="0" applyNumberFormat="1" applyFont="1" applyAlignment="1">
      <alignment horizontal="center" vertical="center"/>
    </xf>
    <xf numFmtId="187" fontId="7" fillId="0" borderId="16" xfId="3" applyNumberFormat="1" applyFont="1" applyFill="1" applyBorder="1">
      <alignment vertical="top"/>
    </xf>
    <xf numFmtId="0" fontId="7" fillId="0" borderId="17" xfId="2" applyFont="1" applyBorder="1">
      <alignment vertical="top"/>
    </xf>
    <xf numFmtId="187" fontId="7" fillId="0" borderId="17" xfId="3" applyNumberFormat="1" applyFont="1" applyFill="1" applyBorder="1">
      <alignment vertical="top"/>
    </xf>
    <xf numFmtId="4" fontId="7" fillId="0" borderId="0" xfId="2" applyNumberFormat="1" applyFont="1">
      <alignment vertical="top"/>
    </xf>
    <xf numFmtId="0" fontId="7" fillId="0" borderId="13" xfId="2" applyFont="1" applyBorder="1" applyAlignment="1">
      <alignment vertical="top"/>
    </xf>
    <xf numFmtId="187" fontId="7" fillId="0" borderId="15" xfId="1" applyNumberFormat="1" applyFont="1" applyFill="1" applyBorder="1" applyAlignment="1">
      <alignment vertical="top"/>
    </xf>
    <xf numFmtId="187" fontId="7" fillId="0" borderId="13" xfId="1" applyNumberFormat="1" applyFont="1" applyFill="1" applyBorder="1" applyAlignment="1">
      <alignment vertical="top"/>
    </xf>
    <xf numFmtId="187" fontId="7" fillId="0" borderId="17" xfId="1" applyNumberFormat="1" applyFont="1" applyFill="1" applyBorder="1" applyAlignment="1">
      <alignment vertical="top"/>
    </xf>
    <xf numFmtId="187" fontId="8" fillId="0" borderId="0" xfId="2" applyNumberFormat="1" applyFont="1">
      <alignment vertical="top"/>
    </xf>
    <xf numFmtId="0" fontId="11" fillId="0" borderId="0" xfId="2" applyFont="1">
      <alignment vertical="top"/>
    </xf>
    <xf numFmtId="43" fontId="2" fillId="2" borderId="1" xfId="1" applyFont="1" applyFill="1" applyBorder="1" applyAlignment="1">
      <alignment horizontal="left" vertical="center"/>
    </xf>
    <xf numFmtId="43" fontId="2" fillId="3" borderId="1" xfId="1" applyFont="1" applyFill="1" applyBorder="1" applyAlignment="1">
      <alignment horizontal="left" vertical="center"/>
    </xf>
    <xf numFmtId="43" fontId="2" fillId="4" borderId="1" xfId="1" applyFont="1" applyFill="1" applyBorder="1" applyAlignment="1">
      <alignment horizontal="left" vertical="top"/>
    </xf>
    <xf numFmtId="43" fontId="3" fillId="0" borderId="1" xfId="1" applyFont="1" applyBorder="1" applyAlignment="1">
      <alignment horizontal="left" vertical="center"/>
    </xf>
    <xf numFmtId="43" fontId="2" fillId="4" borderId="1" xfId="1" applyFont="1" applyFill="1" applyBorder="1" applyAlignment="1">
      <alignment horizontal="left" vertical="center"/>
    </xf>
    <xf numFmtId="0" fontId="11" fillId="0" borderId="0" xfId="2" applyFont="1" applyAlignment="1">
      <alignment horizontal="right" vertical="top"/>
    </xf>
    <xf numFmtId="4" fontId="8" fillId="7" borderId="18" xfId="2" applyNumberFormat="1" applyFont="1" applyFill="1" applyBorder="1">
      <alignment vertical="top"/>
    </xf>
    <xf numFmtId="43" fontId="3" fillId="0" borderId="1" xfId="1" applyFont="1" applyFill="1" applyBorder="1" applyAlignment="1">
      <alignment horizontal="center" vertical="center"/>
    </xf>
    <xf numFmtId="43" fontId="3" fillId="0" borderId="1" xfId="1" applyFont="1" applyFill="1" applyBorder="1" applyAlignment="1">
      <alignment horizontal="left" vertical="center"/>
    </xf>
    <xf numFmtId="0" fontId="3" fillId="0" borderId="0" xfId="0" quotePrefix="1" applyFont="1" applyAlignment="1">
      <alignment horizontal="right" vertical="center"/>
    </xf>
    <xf numFmtId="43" fontId="3" fillId="0" borderId="18" xfId="1" applyFont="1" applyBorder="1" applyAlignment="1">
      <alignment horizontal="center" vertical="center"/>
    </xf>
    <xf numFmtId="43" fontId="8" fillId="0" borderId="0" xfId="2" applyNumberFormat="1" applyFont="1">
      <alignment vertical="top"/>
    </xf>
    <xf numFmtId="0" fontId="8" fillId="0" borderId="0" xfId="2" applyFont="1" applyAlignment="1">
      <alignment horizontal="right" vertical="top"/>
    </xf>
    <xf numFmtId="0" fontId="7" fillId="0" borderId="0" xfId="2" applyFont="1" applyAlignment="1">
      <alignment horizontal="center" vertical="top"/>
    </xf>
    <xf numFmtId="43" fontId="8" fillId="0" borderId="0" xfId="2" applyNumberFormat="1" applyFont="1" applyFill="1" applyBorder="1">
      <alignment vertical="top"/>
    </xf>
    <xf numFmtId="43" fontId="8" fillId="0" borderId="2" xfId="2" applyNumberFormat="1" applyFont="1" applyBorder="1">
      <alignment vertical="top"/>
    </xf>
    <xf numFmtId="43" fontId="8" fillId="0" borderId="0" xfId="1" applyFont="1" applyAlignment="1">
      <alignment vertical="top"/>
    </xf>
    <xf numFmtId="43" fontId="8" fillId="0" borderId="0" xfId="1" applyFont="1" applyBorder="1" applyAlignment="1">
      <alignment vertical="top"/>
    </xf>
    <xf numFmtId="43" fontId="11" fillId="8" borderId="0" xfId="2" applyNumberFormat="1" applyFont="1" applyFill="1">
      <alignment vertical="top"/>
    </xf>
    <xf numFmtId="43" fontId="8" fillId="9" borderId="19" xfId="2" applyNumberFormat="1" applyFont="1" applyFill="1" applyBorder="1">
      <alignment vertical="top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8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8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6" xfId="0" applyFont="1" applyBorder="1" applyAlignment="1">
      <alignment horizontal="left" indent="7"/>
    </xf>
    <xf numFmtId="0" fontId="5" fillId="0" borderId="0" xfId="0" applyFont="1" applyAlignment="1">
      <alignment horizontal="left" indent="7"/>
    </xf>
    <xf numFmtId="0" fontId="5" fillId="0" borderId="7" xfId="0" applyFont="1" applyBorder="1" applyAlignment="1">
      <alignment horizontal="left" indent="7"/>
    </xf>
    <xf numFmtId="0" fontId="4" fillId="0" borderId="0" xfId="0" applyFont="1" applyAlignment="1">
      <alignment horizontal="center"/>
    </xf>
    <xf numFmtId="0" fontId="5" fillId="0" borderId="6" xfId="0" applyFont="1" applyBorder="1" applyAlignment="1">
      <alignment horizontal="left" indent="6"/>
    </xf>
    <xf numFmtId="0" fontId="5" fillId="0" borderId="0" xfId="0" applyFont="1" applyAlignment="1">
      <alignment horizontal="left" indent="6"/>
    </xf>
    <xf numFmtId="0" fontId="5" fillId="0" borderId="7" xfId="0" applyFont="1" applyBorder="1" applyAlignment="1">
      <alignment horizontal="left" indent="6"/>
    </xf>
    <xf numFmtId="0" fontId="2" fillId="0" borderId="0" xfId="2" applyFont="1" applyAlignment="1">
      <alignment horizontal="center"/>
    </xf>
    <xf numFmtId="0" fontId="2" fillId="0" borderId="10" xfId="2" applyFont="1" applyBorder="1" applyAlignment="1">
      <alignment horizontal="center" vertical="center"/>
    </xf>
    <xf numFmtId="0" fontId="2" fillId="0" borderId="11" xfId="2" applyFont="1" applyBorder="1" applyAlignment="1">
      <alignment horizontal="center" vertical="center"/>
    </xf>
    <xf numFmtId="43" fontId="2" fillId="0" borderId="10" xfId="3" applyFont="1" applyFill="1" applyBorder="1" applyAlignment="1">
      <alignment horizontal="center" vertical="center" wrapText="1"/>
    </xf>
    <xf numFmtId="43" fontId="2" fillId="0" borderId="11" xfId="3" applyFont="1" applyFill="1" applyBorder="1" applyAlignment="1">
      <alignment horizontal="center" vertical="center" wrapText="1"/>
    </xf>
    <xf numFmtId="0" fontId="2" fillId="0" borderId="1" xfId="2" applyFont="1" applyBorder="1" applyAlignment="1">
      <alignment horizontal="center"/>
    </xf>
  </cellXfs>
  <cellStyles count="4">
    <cellStyle name="Comma 2" xfId="3" xr:uid="{00000000-0005-0000-0000-000001000000}"/>
    <cellStyle name="Normal 2" xfId="2" xr:uid="{00000000-0005-0000-0000-000003000000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409575</xdr:colOff>
      <xdr:row>0</xdr:row>
      <xdr:rowOff>0</xdr:rowOff>
    </xdr:from>
    <xdr:to>
      <xdr:col>4</xdr:col>
      <xdr:colOff>1417575</xdr:colOff>
      <xdr:row>2</xdr:row>
      <xdr:rowOff>76200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725025" y="0"/>
          <a:ext cx="1008000" cy="685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แบบ สงม.1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(สำนักงานเขต)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409575</xdr:colOff>
      <xdr:row>0</xdr:row>
      <xdr:rowOff>0</xdr:rowOff>
    </xdr:from>
    <xdr:to>
      <xdr:col>4</xdr:col>
      <xdr:colOff>1417575</xdr:colOff>
      <xdr:row>2</xdr:row>
      <xdr:rowOff>76200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F64E905-48D8-4FA1-8751-6216D1C2AC8D}"/>
            </a:ext>
          </a:extLst>
        </xdr:cNvPr>
        <xdr:cNvSpPr txBox="1"/>
      </xdr:nvSpPr>
      <xdr:spPr>
        <a:xfrm>
          <a:off x="9725025" y="0"/>
          <a:ext cx="1008000" cy="628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แบบ สงม.1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(สำนักงานเขต)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499984740745262"/>
  </sheetPr>
  <dimension ref="A1:G86"/>
  <sheetViews>
    <sheetView view="pageBreakPreview" topLeftCell="A31" zoomScaleNormal="100" zoomScaleSheetLayoutView="100" workbookViewId="0">
      <selection activeCell="C12" sqref="C12:E12"/>
    </sheetView>
  </sheetViews>
  <sheetFormatPr defaultRowHeight="24" x14ac:dyDescent="0.2"/>
  <cols>
    <col min="1" max="1" width="65.625" style="1" customWidth="1"/>
    <col min="2" max="5" width="18.875" style="1" customWidth="1"/>
    <col min="6" max="6" width="18.375" style="57" customWidth="1"/>
    <col min="7" max="7" width="14.625" style="1" customWidth="1"/>
    <col min="8" max="16384" width="9" style="1"/>
  </cols>
  <sheetData>
    <row r="1" spans="1:7" ht="19.5" customHeight="1" x14ac:dyDescent="0.2"/>
    <row r="2" spans="1:7" x14ac:dyDescent="0.2">
      <c r="A2" s="105" t="s">
        <v>93</v>
      </c>
      <c r="B2" s="105"/>
      <c r="C2" s="105"/>
      <c r="D2" s="105"/>
      <c r="E2" s="105"/>
    </row>
    <row r="3" spans="1:7" x14ac:dyDescent="0.2">
      <c r="A3" s="105" t="s">
        <v>26</v>
      </c>
      <c r="B3" s="105"/>
      <c r="C3" s="105"/>
      <c r="D3" s="105"/>
      <c r="E3" s="105"/>
    </row>
    <row r="4" spans="1:7" ht="26.25" customHeight="1" x14ac:dyDescent="0.2">
      <c r="E4" s="23" t="s">
        <v>82</v>
      </c>
    </row>
    <row r="5" spans="1:7" x14ac:dyDescent="0.2">
      <c r="A5" s="106" t="s">
        <v>58</v>
      </c>
      <c r="B5" s="62" t="s">
        <v>0</v>
      </c>
      <c r="C5" s="62" t="s">
        <v>13</v>
      </c>
      <c r="D5" s="62" t="s">
        <v>14</v>
      </c>
      <c r="E5" s="62" t="s">
        <v>15</v>
      </c>
    </row>
    <row r="6" spans="1:7" x14ac:dyDescent="0.2">
      <c r="A6" s="106"/>
      <c r="B6" s="62" t="s">
        <v>1</v>
      </c>
      <c r="C6" s="62" t="s">
        <v>1</v>
      </c>
      <c r="D6" s="62" t="s">
        <v>1</v>
      </c>
      <c r="E6" s="62" t="s">
        <v>1</v>
      </c>
    </row>
    <row r="7" spans="1:7" s="61" customFormat="1" x14ac:dyDescent="0.2">
      <c r="A7" s="64" t="s">
        <v>2</v>
      </c>
      <c r="B7" s="85">
        <f>C7+D7+E7</f>
        <v>139628300</v>
      </c>
      <c r="C7" s="85">
        <f>C8+C49+C56+C64+C67</f>
        <v>64950800</v>
      </c>
      <c r="D7" s="85">
        <f>D8+D49+D56+D64+D67</f>
        <v>47174300</v>
      </c>
      <c r="E7" s="85">
        <f>E8+E49+E56+E64+E67</f>
        <v>27503200</v>
      </c>
      <c r="F7" s="8">
        <f>F8+F49+F56+F64+F67</f>
        <v>139628300</v>
      </c>
    </row>
    <row r="8" spans="1:7" x14ac:dyDescent="0.2">
      <c r="A8" s="2" t="s">
        <v>3</v>
      </c>
      <c r="B8" s="85">
        <f>C8+D8+E8</f>
        <v>82625500</v>
      </c>
      <c r="C8" s="85">
        <f>C9+C11+C13+C16+C18+C20+C22+C25+C27+C30+C32+C34+C36+C38+C40+C42+C44+C46</f>
        <v>43284400</v>
      </c>
      <c r="D8" s="85">
        <f t="shared" ref="D8:E8" si="0">D9+D11+D13+D16+D18+D20+D22+D25+D27+D30+D32+D34+D36+D38+D40+D42+D44+D46</f>
        <v>23349100</v>
      </c>
      <c r="E8" s="85">
        <f t="shared" si="0"/>
        <v>15992000</v>
      </c>
      <c r="F8" s="9">
        <f>F9+F11+F13+F16+F18+F20+F22+F25+F27+F30+F32+F34+F36+F38+F40+F42+F44+F46</f>
        <v>82625500</v>
      </c>
    </row>
    <row r="9" spans="1:7" ht="24.75" customHeight="1" x14ac:dyDescent="0.2">
      <c r="A9" s="5" t="s">
        <v>59</v>
      </c>
      <c r="B9" s="86">
        <f>SUM(B10:B10)</f>
        <v>3268300</v>
      </c>
      <c r="C9" s="86">
        <f>SUM(C10:C10)</f>
        <v>3268300</v>
      </c>
      <c r="D9" s="86">
        <f>SUM(D10:D10)</f>
        <v>0</v>
      </c>
      <c r="E9" s="86">
        <f>SUM(E10:E10)</f>
        <v>0</v>
      </c>
      <c r="F9" s="10">
        <f>SUM(F10:F10)</f>
        <v>3268300</v>
      </c>
    </row>
    <row r="10" spans="1:7" ht="24.75" customHeight="1" x14ac:dyDescent="0.2">
      <c r="A10" s="3" t="s">
        <v>56</v>
      </c>
      <c r="B10" s="11">
        <f>C10+D10+E10</f>
        <v>3268300</v>
      </c>
      <c r="C10" s="92">
        <v>3268300</v>
      </c>
      <c r="D10" s="92">
        <v>0</v>
      </c>
      <c r="E10" s="92">
        <v>0</v>
      </c>
      <c r="F10" s="57">
        <v>3268300</v>
      </c>
      <c r="G10" s="24">
        <f>B10-F10</f>
        <v>0</v>
      </c>
    </row>
    <row r="11" spans="1:7" ht="24.75" customHeight="1" x14ac:dyDescent="0.2">
      <c r="A11" s="5" t="s">
        <v>60</v>
      </c>
      <c r="B11" s="86">
        <f>SUM(B12:B12)</f>
        <v>6148200</v>
      </c>
      <c r="C11" s="86">
        <f>SUM(C12:C12)</f>
        <v>5108600</v>
      </c>
      <c r="D11" s="86">
        <f>SUM(D12:D12)</f>
        <v>873600</v>
      </c>
      <c r="E11" s="86">
        <f>SUM(E12:E12)</f>
        <v>166000</v>
      </c>
      <c r="F11" s="10">
        <f>SUM(F12:F12)</f>
        <v>6148200</v>
      </c>
    </row>
    <row r="12" spans="1:7" s="61" customFormat="1" ht="24.75" customHeight="1" x14ac:dyDescent="0.2">
      <c r="A12" s="3" t="s">
        <v>57</v>
      </c>
      <c r="B12" s="11">
        <f>C12+D12+E12</f>
        <v>6148200</v>
      </c>
      <c r="C12" s="92">
        <v>5108600</v>
      </c>
      <c r="D12" s="92">
        <v>873600</v>
      </c>
      <c r="E12" s="92">
        <v>166000</v>
      </c>
      <c r="F12" s="57">
        <v>6148200</v>
      </c>
      <c r="G12" s="24">
        <f>B12-F12</f>
        <v>0</v>
      </c>
    </row>
    <row r="13" spans="1:7" ht="24.75" customHeight="1" x14ac:dyDescent="0.2">
      <c r="A13" s="5" t="s">
        <v>61</v>
      </c>
      <c r="B13" s="86">
        <f>SUM(B15:B15)</f>
        <v>166100</v>
      </c>
      <c r="C13" s="86">
        <f>SUM(C14:C15)</f>
        <v>118400</v>
      </c>
      <c r="D13" s="86">
        <f t="shared" ref="D13:E13" si="1">SUM(D14:D15)</f>
        <v>282900</v>
      </c>
      <c r="E13" s="86">
        <f t="shared" si="1"/>
        <v>116800</v>
      </c>
      <c r="F13" s="10">
        <f>SUM(F14:F15)</f>
        <v>518100</v>
      </c>
    </row>
    <row r="14" spans="1:7" s="61" customFormat="1" ht="22.5" customHeight="1" x14ac:dyDescent="0.2">
      <c r="A14" s="3" t="s">
        <v>10</v>
      </c>
      <c r="B14" s="11">
        <f>C14+D14+E14</f>
        <v>352000</v>
      </c>
      <c r="C14" s="92">
        <v>118400</v>
      </c>
      <c r="D14" s="92">
        <v>116800</v>
      </c>
      <c r="E14" s="92">
        <v>116800</v>
      </c>
      <c r="F14" s="57">
        <v>352000</v>
      </c>
      <c r="G14" s="24">
        <f>B14-F14</f>
        <v>0</v>
      </c>
    </row>
    <row r="15" spans="1:7" ht="22.5" customHeight="1" x14ac:dyDescent="0.2">
      <c r="A15" s="3" t="s">
        <v>11</v>
      </c>
      <c r="B15" s="11">
        <f>C15+D15+E15</f>
        <v>166100</v>
      </c>
      <c r="C15" s="92">
        <v>0</v>
      </c>
      <c r="D15" s="92">
        <v>166100</v>
      </c>
      <c r="E15" s="92">
        <v>0</v>
      </c>
      <c r="F15" s="57">
        <v>166100</v>
      </c>
      <c r="G15" s="24">
        <f>B15-F15</f>
        <v>0</v>
      </c>
    </row>
    <row r="16" spans="1:7" x14ac:dyDescent="0.2">
      <c r="A16" s="5" t="s">
        <v>62</v>
      </c>
      <c r="B16" s="86">
        <f>SUM(B17:B17)</f>
        <v>1015300</v>
      </c>
      <c r="C16" s="86">
        <f>SUM(C17:C17)</f>
        <v>553100</v>
      </c>
      <c r="D16" s="86">
        <f>SUM(D17:D17)</f>
        <v>330000</v>
      </c>
      <c r="E16" s="86">
        <f>SUM(E17:E17)</f>
        <v>132200</v>
      </c>
      <c r="F16" s="10">
        <f>SUM(F17:F17)</f>
        <v>1015300</v>
      </c>
    </row>
    <row r="17" spans="1:7" x14ac:dyDescent="0.2">
      <c r="A17" s="3" t="s">
        <v>57</v>
      </c>
      <c r="B17" s="11">
        <f>C17+D17+E17</f>
        <v>1015300</v>
      </c>
      <c r="C17" s="92">
        <v>553100</v>
      </c>
      <c r="D17" s="92">
        <v>330000</v>
      </c>
      <c r="E17" s="92">
        <v>132200</v>
      </c>
      <c r="F17" s="57">
        <v>1015300</v>
      </c>
      <c r="G17" s="24">
        <f>B17-F17</f>
        <v>0</v>
      </c>
    </row>
    <row r="18" spans="1:7" ht="22.5" customHeight="1" x14ac:dyDescent="0.2">
      <c r="A18" s="5" t="s">
        <v>63</v>
      </c>
      <c r="B18" s="86">
        <f>SUM(B19:B19)</f>
        <v>631000</v>
      </c>
      <c r="C18" s="86">
        <f>SUM(C19:C19)</f>
        <v>361100</v>
      </c>
      <c r="D18" s="86">
        <f>SUM(D19:D19)</f>
        <v>176000</v>
      </c>
      <c r="E18" s="86">
        <f>SUM(E19:E19)</f>
        <v>93900</v>
      </c>
      <c r="F18" s="10">
        <f>SUM(F19:F19)</f>
        <v>631000</v>
      </c>
    </row>
    <row r="19" spans="1:7" s="61" customFormat="1" ht="22.5" customHeight="1" x14ac:dyDescent="0.2">
      <c r="A19" s="3" t="s">
        <v>57</v>
      </c>
      <c r="B19" s="11">
        <f>C19+D19+E19</f>
        <v>631000</v>
      </c>
      <c r="C19" s="92">
        <v>361100</v>
      </c>
      <c r="D19" s="92">
        <v>176000</v>
      </c>
      <c r="E19" s="92">
        <v>93900</v>
      </c>
      <c r="F19" s="57">
        <v>631000</v>
      </c>
      <c r="G19" s="24">
        <f>B19-F19</f>
        <v>0</v>
      </c>
    </row>
    <row r="20" spans="1:7" s="61" customFormat="1" ht="22.5" customHeight="1" x14ac:dyDescent="0.2">
      <c r="A20" s="5" t="s">
        <v>64</v>
      </c>
      <c r="B20" s="86">
        <f>SUM(B21:B21)</f>
        <v>911200</v>
      </c>
      <c r="C20" s="86">
        <f>SUM(C21:C21)</f>
        <v>717200</v>
      </c>
      <c r="D20" s="86">
        <f>SUM(D21:D21)</f>
        <v>181200</v>
      </c>
      <c r="E20" s="86">
        <f>SUM(E21:E21)</f>
        <v>12800</v>
      </c>
      <c r="F20" s="10">
        <f>SUM(F21:F21)</f>
        <v>911200</v>
      </c>
    </row>
    <row r="21" spans="1:7" ht="22.5" customHeight="1" x14ac:dyDescent="0.2">
      <c r="A21" s="3" t="s">
        <v>57</v>
      </c>
      <c r="B21" s="11">
        <f>C21+D21+E21</f>
        <v>911200</v>
      </c>
      <c r="C21" s="92">
        <v>717200</v>
      </c>
      <c r="D21" s="92">
        <v>181200</v>
      </c>
      <c r="E21" s="92">
        <v>12800</v>
      </c>
      <c r="F21" s="57">
        <v>911200</v>
      </c>
      <c r="G21" s="24">
        <f>B21-F21</f>
        <v>0</v>
      </c>
    </row>
    <row r="22" spans="1:7" ht="22.5" customHeight="1" x14ac:dyDescent="0.2">
      <c r="A22" s="5" t="s">
        <v>65</v>
      </c>
      <c r="B22" s="86">
        <f>SUM(B23:B23)</f>
        <v>12114400</v>
      </c>
      <c r="C22" s="86">
        <f>SUM(C23:C24)</f>
        <v>5256600</v>
      </c>
      <c r="D22" s="86">
        <f t="shared" ref="D22:E22" si="2">SUM(D23:D24)</f>
        <v>5053800</v>
      </c>
      <c r="E22" s="86">
        <f t="shared" si="2"/>
        <v>3000000</v>
      </c>
      <c r="F22" s="10">
        <f>SUM(F23:F24)</f>
        <v>13310400</v>
      </c>
    </row>
    <row r="23" spans="1:7" s="61" customFormat="1" ht="22.5" customHeight="1" x14ac:dyDescent="0.2">
      <c r="A23" s="3" t="s">
        <v>10</v>
      </c>
      <c r="B23" s="11">
        <f>C23+D23+E23</f>
        <v>12114400</v>
      </c>
      <c r="C23" s="92">
        <v>4060600</v>
      </c>
      <c r="D23" s="92">
        <v>5053800</v>
      </c>
      <c r="E23" s="92">
        <v>3000000</v>
      </c>
      <c r="F23" s="57">
        <v>12114400</v>
      </c>
      <c r="G23" s="24">
        <f>B23-F23</f>
        <v>0</v>
      </c>
    </row>
    <row r="24" spans="1:7" ht="22.5" customHeight="1" x14ac:dyDescent="0.2">
      <c r="A24" s="3" t="s">
        <v>11</v>
      </c>
      <c r="B24" s="11">
        <f>C24+D24+E24</f>
        <v>1196000</v>
      </c>
      <c r="C24" s="92">
        <v>1196000</v>
      </c>
      <c r="D24" s="92">
        <v>0</v>
      </c>
      <c r="E24" s="92">
        <v>0</v>
      </c>
      <c r="F24" s="57">
        <v>1196000</v>
      </c>
      <c r="G24" s="24">
        <f>B24-F24</f>
        <v>0</v>
      </c>
    </row>
    <row r="25" spans="1:7" ht="22.5" customHeight="1" x14ac:dyDescent="0.2">
      <c r="A25" s="6" t="s">
        <v>66</v>
      </c>
      <c r="B25" s="86">
        <f>SUM(B26:B26)</f>
        <v>774600</v>
      </c>
      <c r="C25" s="86">
        <f>SUM(C26:C26)</f>
        <v>669600</v>
      </c>
      <c r="D25" s="86">
        <f>SUM(D26:D26)</f>
        <v>105000</v>
      </c>
      <c r="E25" s="86">
        <f>SUM(E26:E26)</f>
        <v>0</v>
      </c>
      <c r="F25" s="10">
        <f>SUM(F26:F26)</f>
        <v>774600</v>
      </c>
    </row>
    <row r="26" spans="1:7" s="61" customFormat="1" ht="22.5" customHeight="1" x14ac:dyDescent="0.2">
      <c r="A26" s="3" t="s">
        <v>57</v>
      </c>
      <c r="B26" s="11">
        <f>C26+D26+E26</f>
        <v>774600</v>
      </c>
      <c r="C26" s="92">
        <v>669600</v>
      </c>
      <c r="D26" s="92">
        <v>105000</v>
      </c>
      <c r="E26" s="92">
        <v>0</v>
      </c>
      <c r="F26" s="57">
        <v>774600</v>
      </c>
      <c r="G26" s="24">
        <f>B26-F26</f>
        <v>0</v>
      </c>
    </row>
    <row r="27" spans="1:7" ht="22.5" customHeight="1" x14ac:dyDescent="0.2">
      <c r="A27" s="6" t="s">
        <v>67</v>
      </c>
      <c r="B27" s="86">
        <f>SUM(B28:B29)</f>
        <v>4991000</v>
      </c>
      <c r="C27" s="86">
        <f>SUM(C28:C29)</f>
        <v>2160400</v>
      </c>
      <c r="D27" s="86">
        <f>SUM(D28:D29)</f>
        <v>1586900</v>
      </c>
      <c r="E27" s="86">
        <f>SUM(E28:E29)</f>
        <v>1243700</v>
      </c>
      <c r="F27" s="10">
        <f>SUM(F28:F29)</f>
        <v>4991000</v>
      </c>
    </row>
    <row r="28" spans="1:7" s="61" customFormat="1" ht="22.5" customHeight="1" x14ac:dyDescent="0.2">
      <c r="A28" s="3" t="s">
        <v>10</v>
      </c>
      <c r="B28" s="11">
        <f>C28+D28+E28</f>
        <v>4941000</v>
      </c>
      <c r="C28" s="92">
        <v>2110400</v>
      </c>
      <c r="D28" s="92">
        <v>1586900</v>
      </c>
      <c r="E28" s="92">
        <v>1243700</v>
      </c>
      <c r="F28" s="57">
        <v>4941000</v>
      </c>
      <c r="G28" s="24">
        <f>B28-F28</f>
        <v>0</v>
      </c>
    </row>
    <row r="29" spans="1:7" ht="22.5" customHeight="1" x14ac:dyDescent="0.2">
      <c r="A29" s="3" t="s">
        <v>11</v>
      </c>
      <c r="B29" s="11">
        <f>C29+D29+E29</f>
        <v>50000</v>
      </c>
      <c r="C29" s="92">
        <v>50000</v>
      </c>
      <c r="D29" s="92">
        <v>0</v>
      </c>
      <c r="E29" s="92">
        <v>0</v>
      </c>
      <c r="F29" s="57">
        <v>50000</v>
      </c>
      <c r="G29" s="24">
        <f>B29-F29</f>
        <v>0</v>
      </c>
    </row>
    <row r="30" spans="1:7" ht="22.5" customHeight="1" x14ac:dyDescent="0.2">
      <c r="A30" s="6" t="s">
        <v>68</v>
      </c>
      <c r="B30" s="86">
        <f>SUM(B31:B31)</f>
        <v>3415500</v>
      </c>
      <c r="C30" s="86">
        <f>SUM(C31:C31)</f>
        <v>1991500</v>
      </c>
      <c r="D30" s="86">
        <f>SUM(D31:D31)</f>
        <v>1224000</v>
      </c>
      <c r="E30" s="86">
        <f>SUM(E31:E31)</f>
        <v>200000</v>
      </c>
      <c r="F30" s="10">
        <f>SUM(F31:F31)</f>
        <v>3415500</v>
      </c>
    </row>
    <row r="31" spans="1:7" ht="22.5" customHeight="1" x14ac:dyDescent="0.2">
      <c r="A31" s="3" t="s">
        <v>57</v>
      </c>
      <c r="B31" s="11">
        <f>C31+D31+E31</f>
        <v>3415500</v>
      </c>
      <c r="C31" s="92">
        <v>1991500</v>
      </c>
      <c r="D31" s="92">
        <v>1224000</v>
      </c>
      <c r="E31" s="92">
        <v>200000</v>
      </c>
      <c r="F31" s="57">
        <v>3415500</v>
      </c>
      <c r="G31" s="24">
        <f>B31-F31</f>
        <v>0</v>
      </c>
    </row>
    <row r="32" spans="1:7" x14ac:dyDescent="0.2">
      <c r="A32" s="6" t="s">
        <v>69</v>
      </c>
      <c r="B32" s="86">
        <f>SUM(B33:B33)</f>
        <v>2975400</v>
      </c>
      <c r="C32" s="86">
        <f>SUM(C33:C33)</f>
        <v>996300</v>
      </c>
      <c r="D32" s="86">
        <f>SUM(D33:D33)</f>
        <v>1077100</v>
      </c>
      <c r="E32" s="86">
        <f>SUM(E33:E33)</f>
        <v>902000</v>
      </c>
      <c r="F32" s="10">
        <f>SUM(F33:F33)</f>
        <v>2975400</v>
      </c>
    </row>
    <row r="33" spans="1:7" x14ac:dyDescent="0.2">
      <c r="A33" s="3" t="s">
        <v>57</v>
      </c>
      <c r="B33" s="11">
        <f>C33+D33+E33</f>
        <v>2975400</v>
      </c>
      <c r="C33" s="92">
        <v>996300</v>
      </c>
      <c r="D33" s="92">
        <v>1077100</v>
      </c>
      <c r="E33" s="92">
        <v>902000</v>
      </c>
      <c r="F33" s="57">
        <v>2975400</v>
      </c>
      <c r="G33" s="24">
        <f>B33-F33</f>
        <v>0</v>
      </c>
    </row>
    <row r="34" spans="1:7" x14ac:dyDescent="0.2">
      <c r="A34" s="6" t="s">
        <v>70</v>
      </c>
      <c r="B34" s="86">
        <f>SUM(B35:B35)</f>
        <v>167000</v>
      </c>
      <c r="C34" s="86">
        <f>SUM(C35:C35)</f>
        <v>167000</v>
      </c>
      <c r="D34" s="86">
        <f>SUM(D35:D35)</f>
        <v>0</v>
      </c>
      <c r="E34" s="86">
        <f>SUM(E35:E35)</f>
        <v>0</v>
      </c>
      <c r="F34" s="10">
        <f>SUM(F35:F35)</f>
        <v>167000</v>
      </c>
    </row>
    <row r="35" spans="1:7" x14ac:dyDescent="0.2">
      <c r="A35" s="3" t="s">
        <v>57</v>
      </c>
      <c r="B35" s="11">
        <f>C35+D35+E35</f>
        <v>167000</v>
      </c>
      <c r="C35" s="92">
        <v>167000</v>
      </c>
      <c r="D35" s="92">
        <v>0</v>
      </c>
      <c r="E35" s="92">
        <v>0</v>
      </c>
      <c r="F35" s="57">
        <v>167000</v>
      </c>
      <c r="G35" s="24">
        <f>B35-F35</f>
        <v>0</v>
      </c>
    </row>
    <row r="36" spans="1:7" x14ac:dyDescent="0.2">
      <c r="A36" s="6" t="s">
        <v>71</v>
      </c>
      <c r="B36" s="86">
        <f>SUM(B37:B37)</f>
        <v>1659400</v>
      </c>
      <c r="C36" s="86">
        <f>SUM(C37:C37)</f>
        <v>699800</v>
      </c>
      <c r="D36" s="86">
        <f>SUM(D37:D37)</f>
        <v>605600</v>
      </c>
      <c r="E36" s="86">
        <f>SUM(E37:E37)</f>
        <v>354000</v>
      </c>
      <c r="F36" s="10">
        <f>SUM(F37:F37)</f>
        <v>1659400</v>
      </c>
    </row>
    <row r="37" spans="1:7" x14ac:dyDescent="0.2">
      <c r="A37" s="3" t="s">
        <v>57</v>
      </c>
      <c r="B37" s="11">
        <f>C37+D37+E37</f>
        <v>1659400</v>
      </c>
      <c r="C37" s="92">
        <v>699800</v>
      </c>
      <c r="D37" s="92">
        <v>605600</v>
      </c>
      <c r="E37" s="92">
        <v>354000</v>
      </c>
      <c r="F37" s="57">
        <v>1659400</v>
      </c>
      <c r="G37" s="24">
        <f>B37-F37</f>
        <v>0</v>
      </c>
    </row>
    <row r="38" spans="1:7" x14ac:dyDescent="0.2">
      <c r="A38" s="6" t="s">
        <v>72</v>
      </c>
      <c r="B38" s="86">
        <f>SUM(B39:B39)</f>
        <v>3815000</v>
      </c>
      <c r="C38" s="86">
        <f>SUM(C39:C39)</f>
        <v>1355000</v>
      </c>
      <c r="D38" s="86">
        <f>SUM(D39:D39)</f>
        <v>1300000</v>
      </c>
      <c r="E38" s="86">
        <f>SUM(E39:E39)</f>
        <v>1160000</v>
      </c>
      <c r="F38" s="10">
        <f>SUM(F39:F39)</f>
        <v>3815000</v>
      </c>
    </row>
    <row r="39" spans="1:7" x14ac:dyDescent="0.2">
      <c r="A39" s="3" t="s">
        <v>57</v>
      </c>
      <c r="B39" s="11">
        <f>C39+D39+E39</f>
        <v>3815000</v>
      </c>
      <c r="C39" s="92">
        <v>1355000</v>
      </c>
      <c r="D39" s="92">
        <v>1300000</v>
      </c>
      <c r="E39" s="92">
        <v>1160000</v>
      </c>
      <c r="F39" s="57">
        <v>3815000</v>
      </c>
      <c r="G39" s="24">
        <f>B39-F39</f>
        <v>0</v>
      </c>
    </row>
    <row r="40" spans="1:7" x14ac:dyDescent="0.2">
      <c r="A40" s="6" t="s">
        <v>73</v>
      </c>
      <c r="B40" s="86">
        <f>SUM(B41:B41)</f>
        <v>6272500</v>
      </c>
      <c r="C40" s="86">
        <f>SUM(C41:C41)</f>
        <v>3622500</v>
      </c>
      <c r="D40" s="86">
        <f>SUM(D41:D41)</f>
        <v>1500000</v>
      </c>
      <c r="E40" s="86">
        <f>SUM(E41:E41)</f>
        <v>1150000</v>
      </c>
      <c r="F40" s="10">
        <f>SUM(F41:F41)</f>
        <v>6272500</v>
      </c>
    </row>
    <row r="41" spans="1:7" x14ac:dyDescent="0.2">
      <c r="A41" s="3" t="s">
        <v>57</v>
      </c>
      <c r="B41" s="11">
        <f>C41+D41+E41</f>
        <v>6272500</v>
      </c>
      <c r="C41" s="92">
        <v>3622500</v>
      </c>
      <c r="D41" s="92">
        <v>1500000</v>
      </c>
      <c r="E41" s="92">
        <v>1150000</v>
      </c>
      <c r="F41" s="57">
        <v>6272500</v>
      </c>
      <c r="G41" s="24">
        <f>B41-F41</f>
        <v>0</v>
      </c>
    </row>
    <row r="42" spans="1:7" x14ac:dyDescent="0.2">
      <c r="A42" s="6" t="s">
        <v>96</v>
      </c>
      <c r="B42" s="86">
        <f>SUM(B43:B43)</f>
        <v>9618600</v>
      </c>
      <c r="C42" s="86">
        <f>SUM(C43:C43)</f>
        <v>9079800</v>
      </c>
      <c r="D42" s="86">
        <f>SUM(D43:D43)</f>
        <v>128800</v>
      </c>
      <c r="E42" s="86">
        <f>SUM(E43:E43)</f>
        <v>410000</v>
      </c>
      <c r="F42" s="10">
        <f>SUM(F43:F43)</f>
        <v>9618600</v>
      </c>
    </row>
    <row r="43" spans="1:7" x14ac:dyDescent="0.2">
      <c r="A43" s="3" t="s">
        <v>57</v>
      </c>
      <c r="B43" s="11">
        <f>C43+D43+E43</f>
        <v>9618600</v>
      </c>
      <c r="C43" s="92">
        <v>9079800</v>
      </c>
      <c r="D43" s="92">
        <v>128800</v>
      </c>
      <c r="E43" s="92">
        <v>410000</v>
      </c>
      <c r="F43" s="57">
        <v>9618600</v>
      </c>
      <c r="G43" s="24">
        <f>B43-F43</f>
        <v>0</v>
      </c>
    </row>
    <row r="44" spans="1:7" ht="23.25" customHeight="1" x14ac:dyDescent="0.2">
      <c r="A44" s="6" t="s">
        <v>74</v>
      </c>
      <c r="B44" s="86">
        <f>SUM(B45:B45)</f>
        <v>1084200</v>
      </c>
      <c r="C44" s="86">
        <f>SUM(C45:C45)</f>
        <v>392200</v>
      </c>
      <c r="D44" s="86">
        <f>SUM(D45:D45)</f>
        <v>377000</v>
      </c>
      <c r="E44" s="86">
        <f>SUM(E45:E45)</f>
        <v>315000</v>
      </c>
      <c r="F44" s="10">
        <f>SUM(F45:F45)</f>
        <v>1084200</v>
      </c>
    </row>
    <row r="45" spans="1:7" ht="23.25" customHeight="1" x14ac:dyDescent="0.2">
      <c r="A45" s="3" t="s">
        <v>57</v>
      </c>
      <c r="B45" s="11">
        <f>C45+D45+E45</f>
        <v>1084200</v>
      </c>
      <c r="C45" s="92">
        <v>392200</v>
      </c>
      <c r="D45" s="92">
        <v>377000</v>
      </c>
      <c r="E45" s="92">
        <v>315000</v>
      </c>
      <c r="F45" s="57">
        <v>1084200</v>
      </c>
      <c r="G45" s="24">
        <f>B45-F45</f>
        <v>0</v>
      </c>
    </row>
    <row r="46" spans="1:7" ht="23.25" customHeight="1" x14ac:dyDescent="0.2">
      <c r="A46" s="6" t="s">
        <v>75</v>
      </c>
      <c r="B46" s="86">
        <f>SUM(B47:B48)</f>
        <v>22049800</v>
      </c>
      <c r="C46" s="86">
        <f>SUM(C47:C48)</f>
        <v>6767000</v>
      </c>
      <c r="D46" s="86">
        <f>SUM(D47:D48)</f>
        <v>8547200</v>
      </c>
      <c r="E46" s="86">
        <f>SUM(E47:E48)</f>
        <v>6735600</v>
      </c>
      <c r="F46" s="10">
        <f>SUM(F47:F48)</f>
        <v>22049800</v>
      </c>
    </row>
    <row r="47" spans="1:7" ht="23.25" customHeight="1" x14ac:dyDescent="0.2">
      <c r="A47" s="3" t="s">
        <v>10</v>
      </c>
      <c r="B47" s="11">
        <f t="shared" ref="B47:B56" si="3">C47+D47+E47</f>
        <v>13090300</v>
      </c>
      <c r="C47" s="92">
        <v>4128500</v>
      </c>
      <c r="D47" s="92">
        <v>4789600</v>
      </c>
      <c r="E47" s="92">
        <v>4172200</v>
      </c>
      <c r="F47" s="57">
        <v>13090300</v>
      </c>
      <c r="G47" s="24">
        <f>B47-F47</f>
        <v>0</v>
      </c>
    </row>
    <row r="48" spans="1:7" ht="23.25" customHeight="1" x14ac:dyDescent="0.2">
      <c r="A48" s="3" t="s">
        <v>11</v>
      </c>
      <c r="B48" s="11">
        <f t="shared" si="3"/>
        <v>8959500</v>
      </c>
      <c r="C48" s="92">
        <v>2638500</v>
      </c>
      <c r="D48" s="92">
        <v>3757600</v>
      </c>
      <c r="E48" s="92">
        <v>2563400</v>
      </c>
      <c r="F48" s="57">
        <v>8959500</v>
      </c>
      <c r="G48" s="24">
        <f>B48-F48</f>
        <v>0</v>
      </c>
    </row>
    <row r="49" spans="1:7" ht="23.25" customHeight="1" x14ac:dyDescent="0.2">
      <c r="A49" s="2" t="s">
        <v>4</v>
      </c>
      <c r="B49" s="85">
        <f t="shared" si="3"/>
        <v>1544500</v>
      </c>
      <c r="C49" s="85">
        <f>C50+C52+C54</f>
        <v>788500</v>
      </c>
      <c r="D49" s="85">
        <f t="shared" ref="D49:E49" si="4">D50+D52+D54</f>
        <v>378000</v>
      </c>
      <c r="E49" s="85">
        <f t="shared" si="4"/>
        <v>378000</v>
      </c>
      <c r="F49" s="12">
        <f>F50+F52+F54</f>
        <v>1544500</v>
      </c>
    </row>
    <row r="50" spans="1:7" ht="45.75" customHeight="1" x14ac:dyDescent="0.2">
      <c r="A50" s="4" t="s">
        <v>94</v>
      </c>
      <c r="B50" s="87">
        <f t="shared" ref="B50:B51" si="5">C50+D50+E50</f>
        <v>250500</v>
      </c>
      <c r="C50" s="87">
        <f>C51</f>
        <v>250500</v>
      </c>
      <c r="D50" s="87">
        <f t="shared" ref="D50:E50" si="6">D51</f>
        <v>0</v>
      </c>
      <c r="E50" s="87">
        <f t="shared" si="6"/>
        <v>0</v>
      </c>
      <c r="F50" s="14">
        <f>F51</f>
        <v>250500</v>
      </c>
      <c r="G50" s="24"/>
    </row>
    <row r="51" spans="1:7" ht="23.25" customHeight="1" x14ac:dyDescent="0.2">
      <c r="A51" s="3" t="s">
        <v>5</v>
      </c>
      <c r="B51" s="88">
        <f t="shared" si="5"/>
        <v>250500</v>
      </c>
      <c r="C51" s="93">
        <v>250500</v>
      </c>
      <c r="D51" s="93">
        <v>0</v>
      </c>
      <c r="E51" s="93">
        <v>0</v>
      </c>
      <c r="F51" s="57">
        <v>250500</v>
      </c>
      <c r="G51" s="24">
        <f>B51-F51</f>
        <v>0</v>
      </c>
    </row>
    <row r="52" spans="1:7" ht="23.25" customHeight="1" x14ac:dyDescent="0.2">
      <c r="A52" s="4" t="s">
        <v>76</v>
      </c>
      <c r="B52" s="89">
        <f t="shared" si="3"/>
        <v>160000</v>
      </c>
      <c r="C52" s="89">
        <f>C53</f>
        <v>160000</v>
      </c>
      <c r="D52" s="89">
        <f>D53</f>
        <v>0</v>
      </c>
      <c r="E52" s="89">
        <f>E53</f>
        <v>0</v>
      </c>
      <c r="F52" s="13">
        <f>F53</f>
        <v>160000</v>
      </c>
    </row>
    <row r="53" spans="1:7" ht="23.25" customHeight="1" x14ac:dyDescent="0.2">
      <c r="A53" s="3" t="s">
        <v>5</v>
      </c>
      <c r="B53" s="88">
        <f>C53+D53+E53</f>
        <v>160000</v>
      </c>
      <c r="C53" s="93">
        <v>160000</v>
      </c>
      <c r="D53" s="93">
        <v>0</v>
      </c>
      <c r="E53" s="93">
        <v>0</v>
      </c>
      <c r="F53" s="57">
        <v>160000</v>
      </c>
      <c r="G53" s="24">
        <f>B53-F53</f>
        <v>0</v>
      </c>
    </row>
    <row r="54" spans="1:7" x14ac:dyDescent="0.2">
      <c r="A54" s="4" t="s">
        <v>95</v>
      </c>
      <c r="B54" s="87">
        <f t="shared" si="3"/>
        <v>1134000</v>
      </c>
      <c r="C54" s="87">
        <f>C55</f>
        <v>378000</v>
      </c>
      <c r="D54" s="87">
        <f>D55</f>
        <v>378000</v>
      </c>
      <c r="E54" s="87">
        <f>E55</f>
        <v>378000</v>
      </c>
      <c r="F54" s="14">
        <f>F55</f>
        <v>1134000</v>
      </c>
      <c r="G54" s="24"/>
    </row>
    <row r="55" spans="1:7" ht="23.25" customHeight="1" x14ac:dyDescent="0.2">
      <c r="A55" s="3" t="s">
        <v>5</v>
      </c>
      <c r="B55" s="88">
        <f>C55+D55+E55</f>
        <v>1134000</v>
      </c>
      <c r="C55" s="93">
        <v>378000</v>
      </c>
      <c r="D55" s="93">
        <v>378000</v>
      </c>
      <c r="E55" s="93">
        <v>378000</v>
      </c>
      <c r="F55" s="57">
        <v>1134000</v>
      </c>
      <c r="G55" s="24">
        <f>B55-F55</f>
        <v>0</v>
      </c>
    </row>
    <row r="56" spans="1:7" ht="23.25" customHeight="1" x14ac:dyDescent="0.2">
      <c r="A56" s="2" t="s">
        <v>3</v>
      </c>
      <c r="B56" s="85">
        <f t="shared" si="3"/>
        <v>1345200</v>
      </c>
      <c r="C56" s="85">
        <f>C57+C59+C62</f>
        <v>1114200</v>
      </c>
      <c r="D56" s="85">
        <f t="shared" ref="D56:E56" si="7">D57+D59+D62</f>
        <v>167400</v>
      </c>
      <c r="E56" s="85">
        <f t="shared" si="7"/>
        <v>63600</v>
      </c>
      <c r="F56" s="12">
        <f>F57+F59+F62</f>
        <v>1345200</v>
      </c>
    </row>
    <row r="57" spans="1:7" ht="23.25" customHeight="1" x14ac:dyDescent="0.2">
      <c r="A57" s="6" t="s">
        <v>77</v>
      </c>
      <c r="B57" s="86">
        <f>SUM(B58:B58)</f>
        <v>177200</v>
      </c>
      <c r="C57" s="86">
        <f>SUM(C58:C58)</f>
        <v>71000</v>
      </c>
      <c r="D57" s="86">
        <f>SUM(D58:D58)</f>
        <v>94200</v>
      </c>
      <c r="E57" s="86">
        <f>SUM(E58:E58)</f>
        <v>12000</v>
      </c>
      <c r="F57" s="10">
        <f>SUM(F58:F58)</f>
        <v>177200</v>
      </c>
    </row>
    <row r="58" spans="1:7" ht="23.25" customHeight="1" x14ac:dyDescent="0.2">
      <c r="A58" s="3" t="s">
        <v>57</v>
      </c>
      <c r="B58" s="11">
        <f>C58+D58+E58</f>
        <v>177200</v>
      </c>
      <c r="C58" s="92">
        <v>71000</v>
      </c>
      <c r="D58" s="92">
        <v>94200</v>
      </c>
      <c r="E58" s="92">
        <v>12000</v>
      </c>
      <c r="F58" s="57">
        <v>177200</v>
      </c>
      <c r="G58" s="24">
        <f>B58-F58</f>
        <v>0</v>
      </c>
    </row>
    <row r="59" spans="1:7" ht="23.25" customHeight="1" x14ac:dyDescent="0.2">
      <c r="A59" s="6" t="s">
        <v>78</v>
      </c>
      <c r="B59" s="86">
        <f>SUM(B60:B61)</f>
        <v>995200</v>
      </c>
      <c r="C59" s="86">
        <f>SUM(C60:C61)</f>
        <v>870400</v>
      </c>
      <c r="D59" s="86">
        <f>SUM(D60:D61)</f>
        <v>73200</v>
      </c>
      <c r="E59" s="86">
        <f>SUM(E60:E61)</f>
        <v>51600</v>
      </c>
      <c r="F59" s="10">
        <f>SUM(F60:F61)</f>
        <v>995200</v>
      </c>
    </row>
    <row r="60" spans="1:7" ht="23.25" customHeight="1" x14ac:dyDescent="0.2">
      <c r="A60" s="3" t="s">
        <v>10</v>
      </c>
      <c r="B60" s="11">
        <f t="shared" ref="B60:B61" si="8">C60+D60+E60</f>
        <v>875600</v>
      </c>
      <c r="C60" s="92">
        <v>830400</v>
      </c>
      <c r="D60" s="92">
        <v>33200</v>
      </c>
      <c r="E60" s="92">
        <v>12000</v>
      </c>
      <c r="F60" s="57">
        <v>875600</v>
      </c>
      <c r="G60" s="24">
        <f>B60-F60</f>
        <v>0</v>
      </c>
    </row>
    <row r="61" spans="1:7" ht="23.25" customHeight="1" x14ac:dyDescent="0.2">
      <c r="A61" s="3" t="s">
        <v>11</v>
      </c>
      <c r="B61" s="11">
        <f t="shared" si="8"/>
        <v>119600</v>
      </c>
      <c r="C61" s="92">
        <v>40000</v>
      </c>
      <c r="D61" s="92">
        <v>40000</v>
      </c>
      <c r="E61" s="92">
        <v>39600</v>
      </c>
      <c r="F61" s="57">
        <v>119600</v>
      </c>
      <c r="G61" s="24">
        <f>B61-F61</f>
        <v>0</v>
      </c>
    </row>
    <row r="62" spans="1:7" ht="23.25" customHeight="1" x14ac:dyDescent="0.2">
      <c r="A62" s="6" t="s">
        <v>79</v>
      </c>
      <c r="B62" s="86">
        <f>SUM(B63:B63)</f>
        <v>172800</v>
      </c>
      <c r="C62" s="86">
        <f>SUM(C63:C63)</f>
        <v>172800</v>
      </c>
      <c r="D62" s="86">
        <f>SUM(D63:D63)</f>
        <v>0</v>
      </c>
      <c r="E62" s="86">
        <f>SUM(E63:E63)</f>
        <v>0</v>
      </c>
      <c r="F62" s="10">
        <f>SUM(F63:F63)</f>
        <v>172800</v>
      </c>
    </row>
    <row r="63" spans="1:7" ht="23.25" customHeight="1" x14ac:dyDescent="0.2">
      <c r="A63" s="3" t="s">
        <v>57</v>
      </c>
      <c r="B63" s="11">
        <f t="shared" ref="B63:B66" si="9">C63+D63+E63</f>
        <v>172800</v>
      </c>
      <c r="C63" s="92">
        <v>172800</v>
      </c>
      <c r="D63" s="92">
        <v>0</v>
      </c>
      <c r="E63" s="92">
        <v>0</v>
      </c>
      <c r="F63" s="57">
        <v>172800</v>
      </c>
      <c r="G63" s="24">
        <f>B63-F63</f>
        <v>0</v>
      </c>
    </row>
    <row r="64" spans="1:7" ht="23.25" customHeight="1" x14ac:dyDescent="0.2">
      <c r="A64" s="2" t="s">
        <v>4</v>
      </c>
      <c r="B64" s="85">
        <f t="shared" si="9"/>
        <v>357300</v>
      </c>
      <c r="C64" s="85">
        <f>C65</f>
        <v>119100</v>
      </c>
      <c r="D64" s="85">
        <f t="shared" ref="C64:F65" si="10">D65</f>
        <v>119100</v>
      </c>
      <c r="E64" s="85">
        <f t="shared" si="10"/>
        <v>119100</v>
      </c>
      <c r="F64" s="12">
        <f>F65</f>
        <v>357300</v>
      </c>
    </row>
    <row r="65" spans="1:7" s="70" customFormat="1" ht="48" x14ac:dyDescent="0.2">
      <c r="A65" s="68" t="s">
        <v>99</v>
      </c>
      <c r="B65" s="87">
        <f t="shared" si="9"/>
        <v>357300</v>
      </c>
      <c r="C65" s="87">
        <f t="shared" si="10"/>
        <v>119100</v>
      </c>
      <c r="D65" s="87">
        <f t="shared" si="10"/>
        <v>119100</v>
      </c>
      <c r="E65" s="87">
        <f t="shared" si="10"/>
        <v>119100</v>
      </c>
      <c r="F65" s="69">
        <f t="shared" si="10"/>
        <v>357300</v>
      </c>
    </row>
    <row r="66" spans="1:7" ht="23.25" customHeight="1" x14ac:dyDescent="0.2">
      <c r="A66" s="3" t="s">
        <v>5</v>
      </c>
      <c r="B66" s="88">
        <f t="shared" si="9"/>
        <v>357300</v>
      </c>
      <c r="C66" s="93">
        <v>119100</v>
      </c>
      <c r="D66" s="93">
        <v>119100</v>
      </c>
      <c r="E66" s="93">
        <v>119100</v>
      </c>
      <c r="F66" s="57">
        <v>357300</v>
      </c>
      <c r="G66" s="24">
        <f>B66-F66</f>
        <v>0</v>
      </c>
    </row>
    <row r="67" spans="1:7" ht="23.25" customHeight="1" x14ac:dyDescent="0.2">
      <c r="A67" s="2" t="s">
        <v>3</v>
      </c>
      <c r="B67" s="85">
        <f>C67+D67+E67</f>
        <v>53755800</v>
      </c>
      <c r="C67" s="85">
        <f>C68+C71</f>
        <v>19644600</v>
      </c>
      <c r="D67" s="85">
        <f t="shared" ref="D67:E67" si="11">D68+D71</f>
        <v>23160700</v>
      </c>
      <c r="E67" s="85">
        <f t="shared" si="11"/>
        <v>10950500</v>
      </c>
      <c r="F67" s="12">
        <f>F68+F71</f>
        <v>53755800</v>
      </c>
    </row>
    <row r="68" spans="1:7" ht="23.25" customHeight="1" x14ac:dyDescent="0.2">
      <c r="A68" s="6" t="s">
        <v>80</v>
      </c>
      <c r="B68" s="86">
        <f>SUM(B69:B69)</f>
        <v>366000</v>
      </c>
      <c r="C68" s="86">
        <f>SUM(C69:C70)</f>
        <v>40600</v>
      </c>
      <c r="D68" s="86">
        <f t="shared" ref="D68:E68" si="12">SUM(D69:D70)</f>
        <v>1296400</v>
      </c>
      <c r="E68" s="86">
        <f t="shared" si="12"/>
        <v>91000</v>
      </c>
      <c r="F68" s="10">
        <f>SUM(F69:F70)</f>
        <v>1428000</v>
      </c>
    </row>
    <row r="69" spans="1:7" ht="23.25" customHeight="1" x14ac:dyDescent="0.2">
      <c r="A69" s="3" t="s">
        <v>10</v>
      </c>
      <c r="B69" s="11">
        <f t="shared" ref="B69:B70" si="13">C69+D69+E69</f>
        <v>366000</v>
      </c>
      <c r="C69" s="92">
        <v>40600</v>
      </c>
      <c r="D69" s="92">
        <v>234400</v>
      </c>
      <c r="E69" s="92">
        <v>91000</v>
      </c>
      <c r="F69" s="57">
        <v>366000</v>
      </c>
      <c r="G69" s="24">
        <f>B69-F69</f>
        <v>0</v>
      </c>
    </row>
    <row r="70" spans="1:7" ht="23.25" customHeight="1" x14ac:dyDescent="0.2">
      <c r="A70" s="3" t="s">
        <v>11</v>
      </c>
      <c r="B70" s="11">
        <f t="shared" si="13"/>
        <v>1062000</v>
      </c>
      <c r="C70" s="92">
        <v>0</v>
      </c>
      <c r="D70" s="92">
        <v>1062000</v>
      </c>
      <c r="E70" s="92">
        <v>0</v>
      </c>
      <c r="F70" s="57">
        <v>1062000</v>
      </c>
      <c r="G70" s="24">
        <f>B70-F70</f>
        <v>0</v>
      </c>
    </row>
    <row r="71" spans="1:7" ht="23.25" customHeight="1" x14ac:dyDescent="0.2">
      <c r="A71" s="6" t="s">
        <v>81</v>
      </c>
      <c r="B71" s="86">
        <f>SUM(B72:B74)</f>
        <v>52327800</v>
      </c>
      <c r="C71" s="86">
        <f>SUM(C72:C74)</f>
        <v>19604000</v>
      </c>
      <c r="D71" s="86">
        <f>SUM(D72:D74)</f>
        <v>21864300</v>
      </c>
      <c r="E71" s="86">
        <f>SUM(E72:E74)</f>
        <v>10859500</v>
      </c>
      <c r="F71" s="10">
        <f>SUM(F72:F74)</f>
        <v>52327800</v>
      </c>
    </row>
    <row r="72" spans="1:7" ht="23.25" customHeight="1" x14ac:dyDescent="0.2">
      <c r="A72" s="3" t="s">
        <v>10</v>
      </c>
      <c r="B72" s="11">
        <f t="shared" ref="B72:B77" si="14">C72+D72+E72</f>
        <v>21444900</v>
      </c>
      <c r="C72" s="92">
        <v>10723200</v>
      </c>
      <c r="D72" s="92">
        <v>7983700</v>
      </c>
      <c r="E72" s="92">
        <v>2738000</v>
      </c>
      <c r="F72" s="57">
        <v>21444900</v>
      </c>
      <c r="G72" s="24">
        <f>B72-F72</f>
        <v>0</v>
      </c>
    </row>
    <row r="73" spans="1:7" ht="23.25" customHeight="1" x14ac:dyDescent="0.2">
      <c r="A73" s="3" t="s">
        <v>12</v>
      </c>
      <c r="B73" s="11">
        <f t="shared" si="14"/>
        <v>23300100</v>
      </c>
      <c r="C73" s="92">
        <v>8500000</v>
      </c>
      <c r="D73" s="92">
        <v>7401300</v>
      </c>
      <c r="E73" s="92">
        <v>7398800</v>
      </c>
      <c r="F73" s="57">
        <v>23300100</v>
      </c>
      <c r="G73" s="24">
        <f>B73-F73</f>
        <v>0</v>
      </c>
    </row>
    <row r="74" spans="1:7" ht="23.25" customHeight="1" x14ac:dyDescent="0.2">
      <c r="A74" s="3" t="s">
        <v>9</v>
      </c>
      <c r="B74" s="11">
        <f t="shared" si="14"/>
        <v>7582800</v>
      </c>
      <c r="C74" s="92">
        <v>380800</v>
      </c>
      <c r="D74" s="92">
        <v>6479300</v>
      </c>
      <c r="E74" s="92">
        <v>722700</v>
      </c>
      <c r="F74" s="57">
        <v>7582800</v>
      </c>
      <c r="G74" s="24">
        <f>B74-F74</f>
        <v>0</v>
      </c>
    </row>
    <row r="75" spans="1:7" ht="23.25" customHeight="1" x14ac:dyDescent="0.2">
      <c r="A75" s="7" t="s">
        <v>8</v>
      </c>
      <c r="B75" s="63">
        <f t="shared" si="14"/>
        <v>139628300</v>
      </c>
      <c r="C75" s="63">
        <f>C76+C77</f>
        <v>64950800</v>
      </c>
      <c r="D75" s="63">
        <f>D76+D77</f>
        <v>47174300</v>
      </c>
      <c r="E75" s="63">
        <f>E76+E77</f>
        <v>27503200</v>
      </c>
      <c r="F75" s="63">
        <f>F76+F77</f>
        <v>139628300</v>
      </c>
      <c r="G75" s="24">
        <f>B75-F75</f>
        <v>0</v>
      </c>
    </row>
    <row r="76" spans="1:7" ht="23.25" customHeight="1" x14ac:dyDescent="0.2">
      <c r="A76" s="2" t="s">
        <v>6</v>
      </c>
      <c r="B76" s="63">
        <f t="shared" si="14"/>
        <v>137726500</v>
      </c>
      <c r="C76" s="63">
        <f>C8+C56+C67</f>
        <v>64043200</v>
      </c>
      <c r="D76" s="63">
        <f t="shared" ref="D76:E76" si="15">D8+D56+D67</f>
        <v>46677200</v>
      </c>
      <c r="E76" s="63">
        <f t="shared" si="15"/>
        <v>27006100</v>
      </c>
      <c r="F76" s="63">
        <f>F8+F56+F67</f>
        <v>137726500</v>
      </c>
      <c r="G76" s="24">
        <f t="shared" ref="G76:G79" si="16">B76-F76</f>
        <v>0</v>
      </c>
    </row>
    <row r="77" spans="1:7" ht="23.25" customHeight="1" x14ac:dyDescent="0.2">
      <c r="A77" s="2" t="s">
        <v>7</v>
      </c>
      <c r="B77" s="63">
        <f t="shared" si="14"/>
        <v>1901800</v>
      </c>
      <c r="C77" s="63">
        <f>C49+C64</f>
        <v>907600</v>
      </c>
      <c r="D77" s="63">
        <f t="shared" ref="D77:E77" si="17">D49+D64</f>
        <v>497100</v>
      </c>
      <c r="E77" s="63">
        <f t="shared" si="17"/>
        <v>497100</v>
      </c>
      <c r="F77" s="63">
        <f>F49+F64</f>
        <v>1901800</v>
      </c>
      <c r="G77" s="24">
        <f t="shared" si="16"/>
        <v>0</v>
      </c>
    </row>
    <row r="78" spans="1:7" x14ac:dyDescent="0.2">
      <c r="A78" s="59" t="s">
        <v>87</v>
      </c>
      <c r="B78" s="60">
        <f>B75-95290400-23300100-21037800</f>
        <v>0</v>
      </c>
      <c r="C78" s="71" t="s">
        <v>97</v>
      </c>
    </row>
    <row r="79" spans="1:7" x14ac:dyDescent="0.2">
      <c r="A79" s="58" t="s">
        <v>92</v>
      </c>
      <c r="B79" s="24">
        <f>B12+B14+B17+B19+B21+B23+B26+B28+B31+B33+B35+B37+B39+B41+B43+B45+B47+B58+B60+B63+B69+B72</f>
        <v>92022100</v>
      </c>
      <c r="C79" s="24">
        <f>C10+C12+C14+C17+C19+C21+C23+C26+C28+C31+C33+C35+C37+C39+C41+C43+C45+C47+C58+C60+C63+C69+C72</f>
        <v>51237900</v>
      </c>
      <c r="D79" s="24">
        <f t="shared" ref="D79:E79" si="18">D10+D12+D14+D17+D19+D21+D23+D26+D28+D31+D33+D35+D37+D39+D41+D43+D45+D47+D58+D60+D63+D69+D72</f>
        <v>27770900</v>
      </c>
      <c r="E79" s="24">
        <f t="shared" si="18"/>
        <v>16281600</v>
      </c>
      <c r="F79" s="24">
        <f>F12+F14+F17+F19+F21+F23+F26+F28+F31+F33+F35+F37+F39+F41+F43+F45+F47+F58+F60+F63+F69+F72</f>
        <v>92022100</v>
      </c>
      <c r="G79" s="24">
        <f t="shared" si="16"/>
        <v>0</v>
      </c>
    </row>
    <row r="80" spans="1:7" x14ac:dyDescent="0.2">
      <c r="A80" s="58"/>
      <c r="B80" s="58" t="s">
        <v>54</v>
      </c>
      <c r="C80" s="24">
        <f>C10+C12+C14+C17+C19+C21+C23+C26+C28+C31+C33+C35+C37+C39+C41+C43+C45+C47+C58+C60+C63+C69+C72</f>
        <v>51237900</v>
      </c>
      <c r="D80" s="66" t="s">
        <v>90</v>
      </c>
    </row>
    <row r="81" spans="1:5" x14ac:dyDescent="0.2">
      <c r="B81" s="58" t="s">
        <v>105</v>
      </c>
      <c r="C81" s="72">
        <f>ก่อหนี้ทั้งจำนวน!B88</f>
        <v>34670600</v>
      </c>
      <c r="D81" s="66" t="s">
        <v>90</v>
      </c>
    </row>
    <row r="82" spans="1:5" x14ac:dyDescent="0.2">
      <c r="B82" s="58" t="s">
        <v>55</v>
      </c>
      <c r="C82" s="73">
        <f>(B79-C81)*30%</f>
        <v>17205450</v>
      </c>
      <c r="D82" s="66" t="s">
        <v>90</v>
      </c>
    </row>
    <row r="83" spans="1:5" x14ac:dyDescent="0.2">
      <c r="B83" s="58" t="s">
        <v>88</v>
      </c>
      <c r="C83" s="74">
        <f>C80-C81</f>
        <v>16567300</v>
      </c>
      <c r="D83" s="66" t="s">
        <v>90</v>
      </c>
    </row>
    <row r="84" spans="1:5" x14ac:dyDescent="0.2">
      <c r="B84" s="1" t="s">
        <v>89</v>
      </c>
      <c r="C84" s="74">
        <f>C82-C83</f>
        <v>638150</v>
      </c>
      <c r="D84" s="66" t="s">
        <v>90</v>
      </c>
    </row>
    <row r="85" spans="1:5" x14ac:dyDescent="0.2">
      <c r="C85" s="57"/>
    </row>
    <row r="86" spans="1:5" x14ac:dyDescent="0.2">
      <c r="A86" s="58" t="s">
        <v>91</v>
      </c>
      <c r="B86" s="67">
        <f>SUM(C86:E86)</f>
        <v>100</v>
      </c>
      <c r="C86" s="67">
        <f>C75*100/B75</f>
        <v>46.51693102329542</v>
      </c>
      <c r="D86" s="67">
        <f>D75*100/B75</f>
        <v>33.785629417532121</v>
      </c>
      <c r="E86" s="67">
        <f>E75*100/B75</f>
        <v>19.697439559172459</v>
      </c>
    </row>
  </sheetData>
  <mergeCells count="3">
    <mergeCell ref="A2:E2"/>
    <mergeCell ref="A5:A6"/>
    <mergeCell ref="A3:E3"/>
  </mergeCells>
  <printOptions horizontalCentered="1"/>
  <pageMargins left="0.19685039370078741" right="0.19685039370078741" top="0.47244094488188981" bottom="0.39370078740157483" header="0.19685039370078741" footer="0.19685039370078741"/>
  <pageSetup paperSize="9" scale="92" orientation="landscape" r:id="rId1"/>
  <rowBreaks count="4" manualBreakCount="4">
    <brk id="21" max="4" man="1"/>
    <brk id="37" max="4" man="1"/>
    <brk id="53" max="4" man="1"/>
    <brk id="6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EF1D3-B2BB-493A-B808-60F5CE22C6E8}">
  <sheetPr>
    <tabColor theme="0" tint="-0.499984740745262"/>
  </sheetPr>
  <dimension ref="A1:I78"/>
  <sheetViews>
    <sheetView tabSelected="1" view="pageBreakPreview" zoomScaleNormal="100" zoomScaleSheetLayoutView="100" workbookViewId="0">
      <selection activeCell="C75" sqref="C75"/>
    </sheetView>
  </sheetViews>
  <sheetFormatPr defaultRowHeight="24" x14ac:dyDescent="0.2"/>
  <cols>
    <col min="1" max="1" width="66.125" style="1" customWidth="1"/>
    <col min="2" max="5" width="18.875" style="1" customWidth="1"/>
    <col min="6" max="6" width="18.375" style="57" customWidth="1"/>
    <col min="7" max="7" width="14.625" style="1" customWidth="1"/>
    <col min="8" max="16384" width="9" style="1"/>
  </cols>
  <sheetData>
    <row r="1" spans="1:7" ht="19.5" customHeight="1" x14ac:dyDescent="0.2"/>
    <row r="2" spans="1:7" x14ac:dyDescent="0.2">
      <c r="A2" s="105" t="s">
        <v>107</v>
      </c>
      <c r="B2" s="105"/>
      <c r="C2" s="105"/>
      <c r="D2" s="105"/>
      <c r="E2" s="105"/>
    </row>
    <row r="3" spans="1:7" x14ac:dyDescent="0.2">
      <c r="A3" s="105" t="s">
        <v>26</v>
      </c>
      <c r="B3" s="105"/>
      <c r="C3" s="105"/>
      <c r="D3" s="105"/>
      <c r="E3" s="105"/>
    </row>
    <row r="4" spans="1:7" ht="26.25" customHeight="1" x14ac:dyDescent="0.2">
      <c r="E4" s="23" t="s">
        <v>82</v>
      </c>
    </row>
    <row r="5" spans="1:7" x14ac:dyDescent="0.2">
      <c r="A5" s="106" t="s">
        <v>58</v>
      </c>
      <c r="B5" s="62" t="s">
        <v>0</v>
      </c>
      <c r="C5" s="62" t="s">
        <v>13</v>
      </c>
      <c r="D5" s="62" t="s">
        <v>14</v>
      </c>
      <c r="E5" s="62" t="s">
        <v>15</v>
      </c>
    </row>
    <row r="6" spans="1:7" x14ac:dyDescent="0.2">
      <c r="A6" s="106"/>
      <c r="B6" s="62" t="s">
        <v>1</v>
      </c>
      <c r="C6" s="62" t="s">
        <v>1</v>
      </c>
      <c r="D6" s="62" t="s">
        <v>1</v>
      </c>
      <c r="E6" s="62" t="s">
        <v>1</v>
      </c>
    </row>
    <row r="7" spans="1:7" s="61" customFormat="1" x14ac:dyDescent="0.2">
      <c r="A7" s="64" t="s">
        <v>2</v>
      </c>
      <c r="B7" s="85">
        <f>C7+D7+E7</f>
        <v>122934000</v>
      </c>
      <c r="C7" s="85">
        <f>C8</f>
        <v>58961800</v>
      </c>
      <c r="D7" s="85">
        <f t="shared" ref="D7" si="0">D8</f>
        <v>37482000</v>
      </c>
      <c r="E7" s="85">
        <f>E8</f>
        <v>26490200</v>
      </c>
      <c r="F7" s="85">
        <f>F8</f>
        <v>122934000</v>
      </c>
    </row>
    <row r="8" spans="1:7" x14ac:dyDescent="0.2">
      <c r="A8" s="2" t="s">
        <v>3</v>
      </c>
      <c r="B8" s="85">
        <f>C8+D8+E8</f>
        <v>122934000</v>
      </c>
      <c r="C8" s="85">
        <f>C9+C11+C13+C16+C18+C20+C22+C24+C26+C29+C31+C33+C35+C37+C39+C41+C43+C45+C48+C50+C53+C56+C58</f>
        <v>58961800</v>
      </c>
      <c r="D8" s="85">
        <f>D9+D11+D13+D16+D18+D20+D22+D24+D26+D29+D31+D33+D35+D37+D39+D41+D43+D45+D48+D50+D53+D56+D58</f>
        <v>37482000</v>
      </c>
      <c r="E8" s="85">
        <f>E9+E11+E13+E16+E18+E20+E22+E24+E26+E29+E31+E33+E35+E37+E39+E41+E43+E45+E48+E50+E53+E56+E58</f>
        <v>26490200</v>
      </c>
      <c r="F8" s="85">
        <f>F9+F11+F13+F16+F18+F20+F22+F24+F26+F29+F31+F33+F35+F37+F39+F41+F43+F45+F48+F50+F53+F56+F58</f>
        <v>122934000</v>
      </c>
    </row>
    <row r="9" spans="1:7" ht="24.75" customHeight="1" x14ac:dyDescent="0.2">
      <c r="A9" s="5" t="s">
        <v>59</v>
      </c>
      <c r="B9" s="86">
        <f>SUM(B10:B10)</f>
        <v>3472100</v>
      </c>
      <c r="C9" s="86">
        <f>SUM(C10:C10)</f>
        <v>3472100</v>
      </c>
      <c r="D9" s="86">
        <f>SUM(D10:D10)</f>
        <v>0</v>
      </c>
      <c r="E9" s="86">
        <f>SUM(E10:E10)</f>
        <v>0</v>
      </c>
      <c r="F9" s="10">
        <f>SUM(F10:F10)</f>
        <v>3472100</v>
      </c>
    </row>
    <row r="10" spans="1:7" ht="24.75" customHeight="1" x14ac:dyDescent="0.2">
      <c r="A10" s="3" t="s">
        <v>56</v>
      </c>
      <c r="B10" s="11">
        <f>C10+D10+E10</f>
        <v>3472100</v>
      </c>
      <c r="C10" s="92">
        <v>3472100</v>
      </c>
      <c r="D10" s="92">
        <v>0</v>
      </c>
      <c r="E10" s="92">
        <v>0</v>
      </c>
      <c r="F10" s="57">
        <v>3472100</v>
      </c>
      <c r="G10" s="24">
        <f>B10-F10</f>
        <v>0</v>
      </c>
    </row>
    <row r="11" spans="1:7" ht="24.75" customHeight="1" x14ac:dyDescent="0.2">
      <c r="A11" s="5" t="s">
        <v>60</v>
      </c>
      <c r="B11" s="86">
        <f>SUM(B12:B12)</f>
        <v>6638400</v>
      </c>
      <c r="C11" s="86">
        <f>SUM(C12:C12)</f>
        <v>5433100</v>
      </c>
      <c r="D11" s="86">
        <f>SUM(D12:D12)</f>
        <v>989300</v>
      </c>
      <c r="E11" s="86">
        <f>SUM(E12:E12)</f>
        <v>216000</v>
      </c>
      <c r="F11" s="10">
        <f>SUM(F12:F12)</f>
        <v>6638400</v>
      </c>
    </row>
    <row r="12" spans="1:7" s="61" customFormat="1" ht="24.75" customHeight="1" x14ac:dyDescent="0.2">
      <c r="A12" s="3" t="s">
        <v>57</v>
      </c>
      <c r="B12" s="11">
        <f>C12+D12+E12</f>
        <v>6638400</v>
      </c>
      <c r="C12" s="92">
        <v>5433100</v>
      </c>
      <c r="D12" s="92">
        <v>989300</v>
      </c>
      <c r="E12" s="92">
        <v>216000</v>
      </c>
      <c r="F12" s="57">
        <v>6638400</v>
      </c>
      <c r="G12" s="24">
        <f>B12-F12</f>
        <v>0</v>
      </c>
    </row>
    <row r="13" spans="1:7" ht="24.75" customHeight="1" x14ac:dyDescent="0.2">
      <c r="A13" s="5" t="s">
        <v>61</v>
      </c>
      <c r="B13" s="86">
        <f>SUM(B14:B15)</f>
        <v>450600</v>
      </c>
      <c r="C13" s="86">
        <f>SUM(C14:C15)</f>
        <v>118400</v>
      </c>
      <c r="D13" s="86">
        <f t="shared" ref="D13:E13" si="1">SUM(D14:D15)</f>
        <v>215400</v>
      </c>
      <c r="E13" s="86">
        <f t="shared" si="1"/>
        <v>116800</v>
      </c>
      <c r="F13" s="10">
        <f>SUM(F14:F15)</f>
        <v>450600</v>
      </c>
    </row>
    <row r="14" spans="1:7" s="61" customFormat="1" ht="22.5" customHeight="1" x14ac:dyDescent="0.2">
      <c r="A14" s="3" t="s">
        <v>10</v>
      </c>
      <c r="B14" s="11">
        <f>C14+D14+E14</f>
        <v>352000</v>
      </c>
      <c r="C14" s="92">
        <v>118400</v>
      </c>
      <c r="D14" s="92">
        <v>116800</v>
      </c>
      <c r="E14" s="92">
        <v>116800</v>
      </c>
      <c r="F14" s="57">
        <v>352000</v>
      </c>
      <c r="G14" s="24">
        <f>B14-F14</f>
        <v>0</v>
      </c>
    </row>
    <row r="15" spans="1:7" ht="22.5" customHeight="1" x14ac:dyDescent="0.2">
      <c r="A15" s="3" t="s">
        <v>11</v>
      </c>
      <c r="B15" s="11">
        <f>C15+D15+E15</f>
        <v>98600</v>
      </c>
      <c r="C15" s="92">
        <v>0</v>
      </c>
      <c r="D15" s="92">
        <v>98600</v>
      </c>
      <c r="E15" s="92">
        <v>0</v>
      </c>
      <c r="F15" s="57">
        <v>98600</v>
      </c>
      <c r="G15" s="24">
        <f>B15-F15</f>
        <v>0</v>
      </c>
    </row>
    <row r="16" spans="1:7" x14ac:dyDescent="0.2">
      <c r="A16" s="5" t="s">
        <v>62</v>
      </c>
      <c r="B16" s="86">
        <f>SUM(B17:B17)</f>
        <v>1025300</v>
      </c>
      <c r="C16" s="86">
        <f>SUM(C17:C17)</f>
        <v>565100</v>
      </c>
      <c r="D16" s="86">
        <f>SUM(D17:D17)</f>
        <v>345000</v>
      </c>
      <c r="E16" s="86">
        <f>SUM(E17:E17)</f>
        <v>115200</v>
      </c>
      <c r="F16" s="10">
        <f>SUM(F17:F17)</f>
        <v>1025300</v>
      </c>
    </row>
    <row r="17" spans="1:7" x14ac:dyDescent="0.2">
      <c r="A17" s="3" t="s">
        <v>57</v>
      </c>
      <c r="B17" s="11">
        <f>C17+D17+E17</f>
        <v>1025300</v>
      </c>
      <c r="C17" s="92">
        <v>565100</v>
      </c>
      <c r="D17" s="92">
        <v>345000</v>
      </c>
      <c r="E17" s="92">
        <v>115200</v>
      </c>
      <c r="F17" s="57">
        <v>1025300</v>
      </c>
      <c r="G17" s="24">
        <f>B17-F17</f>
        <v>0</v>
      </c>
    </row>
    <row r="18" spans="1:7" ht="22.5" customHeight="1" x14ac:dyDescent="0.2">
      <c r="A18" s="5" t="s">
        <v>63</v>
      </c>
      <c r="B18" s="86">
        <f>SUM(B19:B19)</f>
        <v>636200</v>
      </c>
      <c r="C18" s="86">
        <f>SUM(C19:C19)</f>
        <v>317900</v>
      </c>
      <c r="D18" s="86">
        <f>SUM(D19:D19)</f>
        <v>190100</v>
      </c>
      <c r="E18" s="86">
        <f>SUM(E19:E19)</f>
        <v>128200</v>
      </c>
      <c r="F18" s="10">
        <f>SUM(F19:F19)</f>
        <v>636200</v>
      </c>
    </row>
    <row r="19" spans="1:7" s="61" customFormat="1" ht="22.5" customHeight="1" x14ac:dyDescent="0.2">
      <c r="A19" s="3" t="s">
        <v>57</v>
      </c>
      <c r="B19" s="11">
        <f>C19+D19+E19</f>
        <v>636200</v>
      </c>
      <c r="C19" s="92">
        <v>317900</v>
      </c>
      <c r="D19" s="92">
        <v>190100</v>
      </c>
      <c r="E19" s="92">
        <v>128200</v>
      </c>
      <c r="F19" s="57">
        <v>636200</v>
      </c>
      <c r="G19" s="24">
        <f>B19-F19</f>
        <v>0</v>
      </c>
    </row>
    <row r="20" spans="1:7" s="61" customFormat="1" ht="22.5" customHeight="1" x14ac:dyDescent="0.2">
      <c r="A20" s="5" t="s">
        <v>64</v>
      </c>
      <c r="B20" s="86">
        <f>SUM(B21:B21)</f>
        <v>934200</v>
      </c>
      <c r="C20" s="86">
        <f>SUM(C21:C21)</f>
        <v>714400</v>
      </c>
      <c r="D20" s="86">
        <f>SUM(D21:D21)</f>
        <v>207000</v>
      </c>
      <c r="E20" s="86">
        <f>SUM(E21:E21)</f>
        <v>12800</v>
      </c>
      <c r="F20" s="10">
        <f>SUM(F21:F21)</f>
        <v>934200</v>
      </c>
    </row>
    <row r="21" spans="1:7" ht="22.5" customHeight="1" x14ac:dyDescent="0.2">
      <c r="A21" s="3" t="s">
        <v>57</v>
      </c>
      <c r="B21" s="11">
        <f>C21+D21+E21</f>
        <v>934200</v>
      </c>
      <c r="C21" s="92">
        <v>714400</v>
      </c>
      <c r="D21" s="92">
        <v>207000</v>
      </c>
      <c r="E21" s="92">
        <v>12800</v>
      </c>
      <c r="F21" s="57">
        <v>934200</v>
      </c>
      <c r="G21" s="24">
        <f>B21-F21</f>
        <v>0</v>
      </c>
    </row>
    <row r="22" spans="1:7" ht="22.5" customHeight="1" x14ac:dyDescent="0.2">
      <c r="A22" s="5" t="s">
        <v>65</v>
      </c>
      <c r="B22" s="86">
        <f>SUM(B23:B23)</f>
        <v>13418300</v>
      </c>
      <c r="C22" s="86">
        <f>SUM(C23:C23)</f>
        <v>4083000</v>
      </c>
      <c r="D22" s="86">
        <f>SUM(D23:D23)</f>
        <v>5391000</v>
      </c>
      <c r="E22" s="86">
        <f>SUM(E23:E23)</f>
        <v>3944300</v>
      </c>
      <c r="F22" s="10">
        <f>SUM(F23:F23)</f>
        <v>13418300</v>
      </c>
    </row>
    <row r="23" spans="1:7" s="61" customFormat="1" ht="22.5" customHeight="1" x14ac:dyDescent="0.2">
      <c r="A23" s="3" t="s">
        <v>57</v>
      </c>
      <c r="B23" s="11">
        <f>C23+D23+E23</f>
        <v>13418300</v>
      </c>
      <c r="C23" s="92">
        <v>4083000</v>
      </c>
      <c r="D23" s="92">
        <v>5391000</v>
      </c>
      <c r="E23" s="92">
        <v>3944300</v>
      </c>
      <c r="F23" s="57">
        <v>13418300</v>
      </c>
      <c r="G23" s="24">
        <f>B23-F23</f>
        <v>0</v>
      </c>
    </row>
    <row r="24" spans="1:7" ht="22.5" customHeight="1" x14ac:dyDescent="0.2">
      <c r="A24" s="6" t="s">
        <v>66</v>
      </c>
      <c r="B24" s="86">
        <f>SUM(B25:B25)</f>
        <v>757500</v>
      </c>
      <c r="C24" s="86">
        <f>SUM(C25:C25)</f>
        <v>560000</v>
      </c>
      <c r="D24" s="86">
        <f>SUM(D25:D25)</f>
        <v>197500</v>
      </c>
      <c r="E24" s="86">
        <f>SUM(E25:E25)</f>
        <v>0</v>
      </c>
      <c r="F24" s="10">
        <f>SUM(F25:F25)</f>
        <v>757500</v>
      </c>
    </row>
    <row r="25" spans="1:7" s="61" customFormat="1" ht="22.5" customHeight="1" x14ac:dyDescent="0.2">
      <c r="A25" s="3" t="s">
        <v>57</v>
      </c>
      <c r="B25" s="11">
        <f>C25+D25+E25</f>
        <v>757500</v>
      </c>
      <c r="C25" s="92">
        <v>560000</v>
      </c>
      <c r="D25" s="92">
        <v>197500</v>
      </c>
      <c r="E25" s="92">
        <v>0</v>
      </c>
      <c r="F25" s="57">
        <v>757500</v>
      </c>
      <c r="G25" s="24">
        <f>B25-F25</f>
        <v>0</v>
      </c>
    </row>
    <row r="26" spans="1:7" ht="22.5" customHeight="1" x14ac:dyDescent="0.2">
      <c r="A26" s="6" t="s">
        <v>67</v>
      </c>
      <c r="B26" s="86">
        <f>SUM(B27:B28)</f>
        <v>4997100</v>
      </c>
      <c r="C26" s="86">
        <f>SUM(C27:C28)</f>
        <v>1936600</v>
      </c>
      <c r="D26" s="86">
        <f>SUM(D27:D28)</f>
        <v>1649000</v>
      </c>
      <c r="E26" s="86">
        <f>SUM(E27:E28)</f>
        <v>1411500</v>
      </c>
      <c r="F26" s="10">
        <f>SUM(F27:F28)</f>
        <v>4997100</v>
      </c>
    </row>
    <row r="27" spans="1:7" s="61" customFormat="1" ht="22.5" customHeight="1" x14ac:dyDescent="0.2">
      <c r="A27" s="3" t="s">
        <v>10</v>
      </c>
      <c r="B27" s="11">
        <f>C27+D27+E27</f>
        <v>4940100</v>
      </c>
      <c r="C27" s="92">
        <v>1879600</v>
      </c>
      <c r="D27" s="92">
        <v>1649000</v>
      </c>
      <c r="E27" s="92">
        <v>1411500</v>
      </c>
      <c r="F27" s="57">
        <v>4940100</v>
      </c>
      <c r="G27" s="24">
        <f>B27-F27</f>
        <v>0</v>
      </c>
    </row>
    <row r="28" spans="1:7" ht="22.5" customHeight="1" x14ac:dyDescent="0.2">
      <c r="A28" s="3" t="s">
        <v>11</v>
      </c>
      <c r="B28" s="11">
        <f>C28+D28+E28</f>
        <v>57000</v>
      </c>
      <c r="C28" s="92">
        <v>57000</v>
      </c>
      <c r="D28" s="92">
        <v>0</v>
      </c>
      <c r="E28" s="92">
        <v>0</v>
      </c>
      <c r="F28" s="57">
        <v>57000</v>
      </c>
      <c r="G28" s="24">
        <f>B28-F28</f>
        <v>0</v>
      </c>
    </row>
    <row r="29" spans="1:7" ht="22.5" customHeight="1" x14ac:dyDescent="0.2">
      <c r="A29" s="6" t="s">
        <v>68</v>
      </c>
      <c r="B29" s="86">
        <f>SUM(B30:B30)</f>
        <v>3588300</v>
      </c>
      <c r="C29" s="86">
        <f>SUM(C30:C30)</f>
        <v>1901000</v>
      </c>
      <c r="D29" s="86">
        <f>SUM(D30:D30)</f>
        <v>977300</v>
      </c>
      <c r="E29" s="86">
        <f>SUM(E30:E30)</f>
        <v>710000</v>
      </c>
      <c r="F29" s="10">
        <f>SUM(F30:F30)</f>
        <v>3588300</v>
      </c>
    </row>
    <row r="30" spans="1:7" ht="22.5" customHeight="1" x14ac:dyDescent="0.2">
      <c r="A30" s="3" t="s">
        <v>57</v>
      </c>
      <c r="B30" s="11">
        <f>C30+D30+E30</f>
        <v>3588300</v>
      </c>
      <c r="C30" s="92">
        <v>1901000</v>
      </c>
      <c r="D30" s="92">
        <v>977300</v>
      </c>
      <c r="E30" s="92">
        <v>710000</v>
      </c>
      <c r="F30" s="57">
        <v>3588300</v>
      </c>
      <c r="G30" s="24">
        <f>B30-F30</f>
        <v>0</v>
      </c>
    </row>
    <row r="31" spans="1:7" x14ac:dyDescent="0.2">
      <c r="A31" s="6" t="s">
        <v>69</v>
      </c>
      <c r="B31" s="86">
        <f>SUM(B32:B32)</f>
        <v>2992900</v>
      </c>
      <c r="C31" s="86">
        <f>SUM(C32:C32)</f>
        <v>909100</v>
      </c>
      <c r="D31" s="86">
        <f>SUM(D32:D32)</f>
        <v>1174500</v>
      </c>
      <c r="E31" s="86">
        <f>SUM(E32:E32)</f>
        <v>909300</v>
      </c>
      <c r="F31" s="10">
        <f>SUM(F32:F32)</f>
        <v>2992900</v>
      </c>
    </row>
    <row r="32" spans="1:7" x14ac:dyDescent="0.2">
      <c r="A32" s="3" t="s">
        <v>57</v>
      </c>
      <c r="B32" s="11">
        <f>C32+D32+E32</f>
        <v>2992900</v>
      </c>
      <c r="C32" s="92">
        <v>909100</v>
      </c>
      <c r="D32" s="92">
        <v>1174500</v>
      </c>
      <c r="E32" s="92">
        <v>909300</v>
      </c>
      <c r="F32" s="57">
        <v>2992900</v>
      </c>
      <c r="G32" s="24">
        <f>B32-F32</f>
        <v>0</v>
      </c>
    </row>
    <row r="33" spans="1:7" x14ac:dyDescent="0.2">
      <c r="A33" s="6" t="s">
        <v>70</v>
      </c>
      <c r="B33" s="86">
        <f>SUM(B34:B34)</f>
        <v>167000</v>
      </c>
      <c r="C33" s="86">
        <f>SUM(C34:C34)</f>
        <v>167000</v>
      </c>
      <c r="D33" s="86">
        <f>SUM(D34:D34)</f>
        <v>0</v>
      </c>
      <c r="E33" s="86">
        <f>SUM(E34:E34)</f>
        <v>0</v>
      </c>
      <c r="F33" s="10">
        <f>SUM(F34:F34)</f>
        <v>167000</v>
      </c>
    </row>
    <row r="34" spans="1:7" x14ac:dyDescent="0.2">
      <c r="A34" s="3" t="s">
        <v>57</v>
      </c>
      <c r="B34" s="11">
        <f>C34+D34+E34</f>
        <v>167000</v>
      </c>
      <c r="C34" s="92">
        <v>167000</v>
      </c>
      <c r="D34" s="92">
        <v>0</v>
      </c>
      <c r="E34" s="92">
        <v>0</v>
      </c>
      <c r="F34" s="57">
        <v>167000</v>
      </c>
      <c r="G34" s="24">
        <f>B34-F34</f>
        <v>0</v>
      </c>
    </row>
    <row r="35" spans="1:7" x14ac:dyDescent="0.2">
      <c r="A35" s="6" t="s">
        <v>71</v>
      </c>
      <c r="B35" s="86">
        <f>SUM(B36:B36)</f>
        <v>1636400</v>
      </c>
      <c r="C35" s="86">
        <f>SUM(C36:C36)</f>
        <v>476000</v>
      </c>
      <c r="D35" s="86">
        <f>SUM(D36:D36)</f>
        <v>771100</v>
      </c>
      <c r="E35" s="86">
        <f>SUM(E36:E36)</f>
        <v>389300</v>
      </c>
      <c r="F35" s="10">
        <f>SUM(F36:F36)</f>
        <v>1636400</v>
      </c>
    </row>
    <row r="36" spans="1:7" x14ac:dyDescent="0.2">
      <c r="A36" s="3" t="s">
        <v>57</v>
      </c>
      <c r="B36" s="11">
        <f>C36+D36+E36</f>
        <v>1636400</v>
      </c>
      <c r="C36" s="92">
        <v>476000</v>
      </c>
      <c r="D36" s="92">
        <v>771100</v>
      </c>
      <c r="E36" s="92">
        <v>389300</v>
      </c>
      <c r="F36" s="57">
        <v>1636400</v>
      </c>
      <c r="G36" s="24">
        <f>B36-F36</f>
        <v>0</v>
      </c>
    </row>
    <row r="37" spans="1:7" x14ac:dyDescent="0.2">
      <c r="A37" s="6" t="s">
        <v>72</v>
      </c>
      <c r="B37" s="86">
        <f>SUM(B38:B38)</f>
        <v>5000</v>
      </c>
      <c r="C37" s="86">
        <f>SUM(C38:C38)</f>
        <v>0</v>
      </c>
      <c r="D37" s="86">
        <f>SUM(D38:D38)</f>
        <v>5000</v>
      </c>
      <c r="E37" s="86">
        <f>SUM(E38:E38)</f>
        <v>0</v>
      </c>
      <c r="F37" s="10">
        <f>SUM(F38:F38)</f>
        <v>5000</v>
      </c>
    </row>
    <row r="38" spans="1:7" x14ac:dyDescent="0.2">
      <c r="A38" s="3" t="s">
        <v>57</v>
      </c>
      <c r="B38" s="11">
        <f>C38+D38+E38</f>
        <v>5000</v>
      </c>
      <c r="C38" s="92">
        <v>0</v>
      </c>
      <c r="D38" s="92">
        <v>5000</v>
      </c>
      <c r="E38" s="92">
        <v>0</v>
      </c>
      <c r="F38" s="57">
        <v>5000</v>
      </c>
      <c r="G38" s="24">
        <f>B38-F38</f>
        <v>0</v>
      </c>
    </row>
    <row r="39" spans="1:7" x14ac:dyDescent="0.2">
      <c r="A39" s="6" t="s">
        <v>73</v>
      </c>
      <c r="B39" s="86">
        <f>SUM(B40:B40)</f>
        <v>9447300</v>
      </c>
      <c r="C39" s="86">
        <f>SUM(C40:C40)</f>
        <v>4717300</v>
      </c>
      <c r="D39" s="86">
        <f>SUM(D40:D40)</f>
        <v>2750000</v>
      </c>
      <c r="E39" s="86">
        <f>SUM(E40:E40)</f>
        <v>1980000</v>
      </c>
      <c r="F39" s="10">
        <f>SUM(F40:F40)</f>
        <v>9447300</v>
      </c>
    </row>
    <row r="40" spans="1:7" x14ac:dyDescent="0.2">
      <c r="A40" s="3" t="s">
        <v>57</v>
      </c>
      <c r="B40" s="11">
        <f>C40+D40+E40</f>
        <v>9447300</v>
      </c>
      <c r="C40" s="92">
        <v>4717300</v>
      </c>
      <c r="D40" s="92">
        <v>2750000</v>
      </c>
      <c r="E40" s="92">
        <v>1980000</v>
      </c>
      <c r="F40" s="57">
        <v>9447300</v>
      </c>
      <c r="G40" s="24">
        <f>B40-F40</f>
        <v>0</v>
      </c>
    </row>
    <row r="41" spans="1:7" x14ac:dyDescent="0.2">
      <c r="A41" s="6" t="s">
        <v>96</v>
      </c>
      <c r="B41" s="86">
        <f>SUM(B42:B42)</f>
        <v>4826300</v>
      </c>
      <c r="C41" s="86">
        <f>SUM(C42:C42)</f>
        <v>4267200</v>
      </c>
      <c r="D41" s="86">
        <f>SUM(D42:D42)</f>
        <v>349200</v>
      </c>
      <c r="E41" s="86">
        <f>SUM(E42:E42)</f>
        <v>209900</v>
      </c>
      <c r="F41" s="10">
        <f>SUM(F42:F42)</f>
        <v>4826300</v>
      </c>
    </row>
    <row r="42" spans="1:7" x14ac:dyDescent="0.2">
      <c r="A42" s="3" t="s">
        <v>57</v>
      </c>
      <c r="B42" s="11">
        <f>C42+D42+E42</f>
        <v>4826300</v>
      </c>
      <c r="C42" s="92">
        <v>4267200</v>
      </c>
      <c r="D42" s="92">
        <v>349200</v>
      </c>
      <c r="E42" s="92">
        <v>209900</v>
      </c>
      <c r="F42" s="57">
        <v>4826300</v>
      </c>
      <c r="G42" s="24">
        <f>B42-F42</f>
        <v>0</v>
      </c>
    </row>
    <row r="43" spans="1:7" ht="23.25" customHeight="1" x14ac:dyDescent="0.2">
      <c r="A43" s="6" t="s">
        <v>74</v>
      </c>
      <c r="B43" s="86">
        <f>SUM(B44:B44)</f>
        <v>1138200</v>
      </c>
      <c r="C43" s="86">
        <f>SUM(C44:C44)</f>
        <v>354400</v>
      </c>
      <c r="D43" s="86">
        <f>SUM(D44:D44)</f>
        <v>488800</v>
      </c>
      <c r="E43" s="86">
        <f>SUM(E44:E44)</f>
        <v>295000</v>
      </c>
      <c r="F43" s="10">
        <f>SUM(F44:F44)</f>
        <v>1138200</v>
      </c>
    </row>
    <row r="44" spans="1:7" ht="23.25" customHeight="1" x14ac:dyDescent="0.2">
      <c r="A44" s="3" t="s">
        <v>57</v>
      </c>
      <c r="B44" s="11">
        <f>C44+D44+E44</f>
        <v>1138200</v>
      </c>
      <c r="C44" s="92">
        <v>354400</v>
      </c>
      <c r="D44" s="92">
        <v>488800</v>
      </c>
      <c r="E44" s="92">
        <v>295000</v>
      </c>
      <c r="F44" s="57">
        <v>1138200</v>
      </c>
      <c r="G44" s="24">
        <f>B44-F44</f>
        <v>0</v>
      </c>
    </row>
    <row r="45" spans="1:7" ht="23.25" customHeight="1" x14ac:dyDescent="0.2">
      <c r="A45" s="6" t="s">
        <v>75</v>
      </c>
      <c r="B45" s="86">
        <f>SUM(B46:B47)</f>
        <v>26253700</v>
      </c>
      <c r="C45" s="86">
        <f>SUM(C46:C47)</f>
        <v>8673000</v>
      </c>
      <c r="D45" s="86">
        <f>SUM(D46:D47)</f>
        <v>9253100</v>
      </c>
      <c r="E45" s="86">
        <f>SUM(E46:E47)</f>
        <v>8327600</v>
      </c>
      <c r="F45" s="10">
        <f>SUM(F46:F47)</f>
        <v>26253700</v>
      </c>
    </row>
    <row r="46" spans="1:7" ht="23.25" customHeight="1" x14ac:dyDescent="0.2">
      <c r="A46" s="3" t="s">
        <v>10</v>
      </c>
      <c r="B46" s="11">
        <f t="shared" ref="B46:B47" si="2">C46+D46+E46</f>
        <v>16602400</v>
      </c>
      <c r="C46" s="92">
        <v>5245300</v>
      </c>
      <c r="D46" s="92">
        <v>5986800</v>
      </c>
      <c r="E46" s="92">
        <v>5370300</v>
      </c>
      <c r="F46" s="57">
        <v>16602400</v>
      </c>
      <c r="G46" s="24">
        <f>B46-F46</f>
        <v>0</v>
      </c>
    </row>
    <row r="47" spans="1:7" ht="23.25" customHeight="1" x14ac:dyDescent="0.2">
      <c r="A47" s="3" t="s">
        <v>11</v>
      </c>
      <c r="B47" s="11">
        <f t="shared" si="2"/>
        <v>9651300</v>
      </c>
      <c r="C47" s="92">
        <v>3427700</v>
      </c>
      <c r="D47" s="92">
        <v>3266300</v>
      </c>
      <c r="E47" s="92">
        <v>2957300</v>
      </c>
      <c r="F47" s="57">
        <v>9651300</v>
      </c>
      <c r="G47" s="24">
        <f>B47-F47</f>
        <v>0</v>
      </c>
    </row>
    <row r="48" spans="1:7" ht="23.25" customHeight="1" x14ac:dyDescent="0.2">
      <c r="A48" s="6" t="s">
        <v>77</v>
      </c>
      <c r="B48" s="86">
        <f>SUM(B49:B49)</f>
        <v>180200</v>
      </c>
      <c r="C48" s="86">
        <f>SUM(C49:C49)</f>
        <v>72600</v>
      </c>
      <c r="D48" s="86">
        <f>SUM(D49:D49)</f>
        <v>107600</v>
      </c>
      <c r="E48" s="86">
        <f>SUM(E49:E49)</f>
        <v>0</v>
      </c>
      <c r="F48" s="10">
        <f>SUM(F49:F49)</f>
        <v>180200</v>
      </c>
    </row>
    <row r="49" spans="1:7" ht="23.25" customHeight="1" x14ac:dyDescent="0.2">
      <c r="A49" s="3" t="s">
        <v>57</v>
      </c>
      <c r="B49" s="11">
        <f>C49+D49+E49</f>
        <v>180200</v>
      </c>
      <c r="C49" s="92">
        <v>72600</v>
      </c>
      <c r="D49" s="92">
        <v>107600</v>
      </c>
      <c r="E49" s="92">
        <v>0</v>
      </c>
      <c r="F49" s="57">
        <v>180200</v>
      </c>
      <c r="G49" s="24">
        <f>B49-F49</f>
        <v>0</v>
      </c>
    </row>
    <row r="50" spans="1:7" ht="23.25" customHeight="1" x14ac:dyDescent="0.2">
      <c r="A50" s="6" t="s">
        <v>78</v>
      </c>
      <c r="B50" s="86">
        <f>SUM(B51:B52)</f>
        <v>1066100</v>
      </c>
      <c r="C50" s="86">
        <f>SUM(C51:C52)</f>
        <v>865000</v>
      </c>
      <c r="D50" s="86">
        <f>SUM(D51:D52)</f>
        <v>144200</v>
      </c>
      <c r="E50" s="86">
        <f>SUM(E51:E52)</f>
        <v>56900</v>
      </c>
      <c r="F50" s="10">
        <f>SUM(F51:F52)</f>
        <v>1066100</v>
      </c>
    </row>
    <row r="51" spans="1:7" ht="23.25" customHeight="1" x14ac:dyDescent="0.2">
      <c r="A51" s="3" t="s">
        <v>10</v>
      </c>
      <c r="B51" s="11">
        <f t="shared" ref="B51:B52" si="3">C51+D51+E51</f>
        <v>906900</v>
      </c>
      <c r="C51" s="92">
        <v>834000</v>
      </c>
      <c r="D51" s="92">
        <v>59700</v>
      </c>
      <c r="E51" s="92">
        <v>13200</v>
      </c>
      <c r="F51" s="57">
        <v>906900</v>
      </c>
      <c r="G51" s="24">
        <f>B51-F51</f>
        <v>0</v>
      </c>
    </row>
    <row r="52" spans="1:7" ht="23.25" customHeight="1" x14ac:dyDescent="0.2">
      <c r="A52" s="3" t="s">
        <v>11</v>
      </c>
      <c r="B52" s="11">
        <f t="shared" si="3"/>
        <v>159200</v>
      </c>
      <c r="C52" s="92">
        <v>31000</v>
      </c>
      <c r="D52" s="92">
        <v>84500</v>
      </c>
      <c r="E52" s="92">
        <v>43700</v>
      </c>
      <c r="F52" s="57">
        <v>159200</v>
      </c>
      <c r="G52" s="24">
        <f>B52-F52</f>
        <v>0</v>
      </c>
    </row>
    <row r="53" spans="1:7" ht="23.25" customHeight="1" x14ac:dyDescent="0.2">
      <c r="A53" s="6" t="s">
        <v>79</v>
      </c>
      <c r="B53" s="86">
        <f>SUM(B54:B55)</f>
        <v>530100</v>
      </c>
      <c r="C53" s="86">
        <f>SUM(C54:C55)</f>
        <v>351300</v>
      </c>
      <c r="D53" s="86">
        <f t="shared" ref="D53:F53" si="4">SUM(D54:D55)</f>
        <v>178800</v>
      </c>
      <c r="E53" s="86">
        <f t="shared" si="4"/>
        <v>0</v>
      </c>
      <c r="F53" s="86">
        <f t="shared" si="4"/>
        <v>530100</v>
      </c>
    </row>
    <row r="54" spans="1:7" ht="23.25" customHeight="1" x14ac:dyDescent="0.2">
      <c r="A54" s="3" t="s">
        <v>10</v>
      </c>
      <c r="B54" s="11">
        <f t="shared" ref="B54:B55" si="5">C54+D54+E54</f>
        <v>172800</v>
      </c>
      <c r="C54" s="92">
        <v>172800</v>
      </c>
      <c r="D54" s="92">
        <v>0</v>
      </c>
      <c r="E54" s="92">
        <v>0</v>
      </c>
      <c r="F54" s="57">
        <v>172800</v>
      </c>
      <c r="G54" s="24">
        <f>B54-F54</f>
        <v>0</v>
      </c>
    </row>
    <row r="55" spans="1:7" ht="23.25" customHeight="1" x14ac:dyDescent="0.2">
      <c r="A55" s="3" t="s">
        <v>11</v>
      </c>
      <c r="B55" s="11">
        <f t="shared" si="5"/>
        <v>357300</v>
      </c>
      <c r="C55" s="92">
        <v>178500</v>
      </c>
      <c r="D55" s="92">
        <v>178800</v>
      </c>
      <c r="E55" s="92">
        <v>0</v>
      </c>
      <c r="F55" s="57">
        <v>357300</v>
      </c>
      <c r="G55" s="24">
        <f>B55-F55</f>
        <v>0</v>
      </c>
    </row>
    <row r="56" spans="1:7" ht="23.25" customHeight="1" x14ac:dyDescent="0.2">
      <c r="A56" s="6" t="s">
        <v>80</v>
      </c>
      <c r="B56" s="86">
        <f>SUM(B57:B57)</f>
        <v>386400</v>
      </c>
      <c r="C56" s="86">
        <f>SUM(C57:C57)</f>
        <v>63400</v>
      </c>
      <c r="D56" s="86">
        <f>SUM(D57:D57)</f>
        <v>232000</v>
      </c>
      <c r="E56" s="86">
        <f>SUM(E57:E57)</f>
        <v>91000</v>
      </c>
      <c r="F56" s="10">
        <f>SUM(F57:F57)</f>
        <v>386400</v>
      </c>
    </row>
    <row r="57" spans="1:7" ht="23.25" customHeight="1" x14ac:dyDescent="0.2">
      <c r="A57" s="3" t="s">
        <v>57</v>
      </c>
      <c r="B57" s="11">
        <f t="shared" ref="B57" si="6">C57+D57+E57</f>
        <v>386400</v>
      </c>
      <c r="C57" s="92">
        <v>63400</v>
      </c>
      <c r="D57" s="92">
        <v>232000</v>
      </c>
      <c r="E57" s="92">
        <v>91000</v>
      </c>
      <c r="F57" s="57">
        <v>386400</v>
      </c>
      <c r="G57" s="24">
        <f>B57-F57</f>
        <v>0</v>
      </c>
    </row>
    <row r="58" spans="1:7" ht="23.25" customHeight="1" x14ac:dyDescent="0.2">
      <c r="A58" s="6" t="s">
        <v>81</v>
      </c>
      <c r="B58" s="86">
        <f>SUM(B59:B61)</f>
        <v>38386400</v>
      </c>
      <c r="C58" s="86">
        <f>SUM(C59:C61)</f>
        <v>18943900</v>
      </c>
      <c r="D58" s="86">
        <f>SUM(D59:D61)</f>
        <v>11866100</v>
      </c>
      <c r="E58" s="86">
        <f>SUM(E59:E61)</f>
        <v>7576400</v>
      </c>
      <c r="F58" s="10">
        <f>SUM(F59:F61)</f>
        <v>38386400</v>
      </c>
    </row>
    <row r="59" spans="1:7" ht="23.25" customHeight="1" x14ac:dyDescent="0.2">
      <c r="A59" s="3" t="s">
        <v>10</v>
      </c>
      <c r="B59" s="11">
        <f t="shared" ref="B59:B63" si="7">C59+D59+E59</f>
        <v>22155800</v>
      </c>
      <c r="C59" s="92">
        <v>12410200</v>
      </c>
      <c r="D59" s="92">
        <v>7253600</v>
      </c>
      <c r="E59" s="92">
        <v>2492000</v>
      </c>
      <c r="F59" s="57">
        <v>22155800</v>
      </c>
      <c r="G59" s="24">
        <f>B59-F59</f>
        <v>0</v>
      </c>
    </row>
    <row r="60" spans="1:7" ht="23.25" customHeight="1" x14ac:dyDescent="0.2">
      <c r="A60" s="3" t="s">
        <v>12</v>
      </c>
      <c r="B60" s="11">
        <f t="shared" si="7"/>
        <v>13485600</v>
      </c>
      <c r="C60" s="92">
        <v>4743000</v>
      </c>
      <c r="D60" s="92">
        <v>3742600</v>
      </c>
      <c r="E60" s="92">
        <v>5000000</v>
      </c>
      <c r="F60" s="57">
        <v>13485600</v>
      </c>
      <c r="G60" s="24">
        <f>B60-F60</f>
        <v>0</v>
      </c>
    </row>
    <row r="61" spans="1:7" ht="23.25" customHeight="1" x14ac:dyDescent="0.2">
      <c r="A61" s="3" t="s">
        <v>9</v>
      </c>
      <c r="B61" s="11">
        <f t="shared" si="7"/>
        <v>2745000</v>
      </c>
      <c r="C61" s="92">
        <v>1790700</v>
      </c>
      <c r="D61" s="92">
        <v>869900</v>
      </c>
      <c r="E61" s="92">
        <v>84400</v>
      </c>
      <c r="F61" s="57">
        <v>2745000</v>
      </c>
      <c r="G61" s="24">
        <f>B61-F61</f>
        <v>0</v>
      </c>
    </row>
    <row r="62" spans="1:7" ht="23.25" customHeight="1" x14ac:dyDescent="0.2">
      <c r="A62" s="7" t="s">
        <v>8</v>
      </c>
      <c r="B62" s="63">
        <f t="shared" si="7"/>
        <v>122934000</v>
      </c>
      <c r="C62" s="63">
        <f>C63</f>
        <v>58961800</v>
      </c>
      <c r="D62" s="63">
        <f t="shared" ref="D62:F62" si="8">D63</f>
        <v>37482000</v>
      </c>
      <c r="E62" s="63">
        <f t="shared" si="8"/>
        <v>26490200</v>
      </c>
      <c r="F62" s="63">
        <f t="shared" si="8"/>
        <v>122934000</v>
      </c>
      <c r="G62" s="24">
        <f>B62-F62</f>
        <v>0</v>
      </c>
    </row>
    <row r="63" spans="1:7" ht="23.25" customHeight="1" x14ac:dyDescent="0.2">
      <c r="A63" s="2" t="s">
        <v>6</v>
      </c>
      <c r="B63" s="63">
        <f t="shared" si="7"/>
        <v>122934000</v>
      </c>
      <c r="C63" s="63">
        <f>C8</f>
        <v>58961800</v>
      </c>
      <c r="D63" s="63">
        <f t="shared" ref="D63:E63" si="9">D8</f>
        <v>37482000</v>
      </c>
      <c r="E63" s="63">
        <f t="shared" si="9"/>
        <v>26490200</v>
      </c>
      <c r="F63" s="63">
        <f t="shared" ref="F63" si="10">F8</f>
        <v>122934000</v>
      </c>
      <c r="G63" s="24">
        <f>B63-F63</f>
        <v>0</v>
      </c>
    </row>
    <row r="64" spans="1:7" x14ac:dyDescent="0.2">
      <c r="A64" s="59"/>
      <c r="B64" s="60"/>
      <c r="C64" s="71"/>
    </row>
    <row r="65" spans="1:9" hidden="1" x14ac:dyDescent="0.2">
      <c r="A65" s="58" t="s">
        <v>92</v>
      </c>
      <c r="B65" s="24" t="e">
        <f>B12+B14+B17+B19+B21+B23+B25+B27+B30+B32+B34+B36+B38+B40+B42+B44+B46+B49+B51+#REF!+B57+B59</f>
        <v>#REF!</v>
      </c>
      <c r="C65" s="24" t="e">
        <f>C10+C12+C14+C17+C19+C21+C23+C25+C27+C30+C32+C34+C36+C38+C40+C42+C44+C46+C49+C51+#REF!+C57+C59</f>
        <v>#REF!</v>
      </c>
      <c r="D65" s="24" t="e">
        <f>D10+D12+D14+D17+D19+D21+D23+D25+D27+D30+D32+D34+D36+D38+D40+D42+D44+D46+D49+D51+#REF!+D57+D59</f>
        <v>#REF!</v>
      </c>
      <c r="E65" s="24" t="e">
        <f>E10+E12+E14+E17+E19+E21+E23+E25+E27+E30+E32+E34+E36+E38+E40+E42+E44+E46+E49+E51+#REF!+E57+E59</f>
        <v>#REF!</v>
      </c>
      <c r="F65" s="24" t="e">
        <f>F12+F14+F17+F19+F21+F23+F25+F27+F30+F32+F34+F36+F38+F40+F42+F44+F46+F49+F51+#REF!+F57+F59</f>
        <v>#REF!</v>
      </c>
      <c r="G65" s="24" t="e">
        <f t="shared" ref="G65" si="11">B65-F65</f>
        <v>#REF!</v>
      </c>
    </row>
    <row r="66" spans="1:9" hidden="1" x14ac:dyDescent="0.2">
      <c r="A66" s="58"/>
      <c r="B66" s="58" t="s">
        <v>54</v>
      </c>
      <c r="C66" s="24" t="e">
        <f>C10+C12+C14+C17+C19+C21+C23+C25+C27+C30+C32+C34+C36+C38+C40+C42+C44+C46+C49+C51+#REF!+C57+C59</f>
        <v>#REF!</v>
      </c>
      <c r="D66" s="66" t="s">
        <v>90</v>
      </c>
    </row>
    <row r="67" spans="1:9" s="57" customFormat="1" hidden="1" x14ac:dyDescent="0.2">
      <c r="A67" s="1"/>
      <c r="B67" s="58" t="s">
        <v>105</v>
      </c>
      <c r="C67" s="72">
        <f>ก่อหนี้ทั้งจำนวน!B88</f>
        <v>34670600</v>
      </c>
      <c r="D67" s="66" t="s">
        <v>90</v>
      </c>
      <c r="E67" s="1"/>
      <c r="G67" s="1"/>
    </row>
    <row r="68" spans="1:9" s="57" customFormat="1" hidden="1" x14ac:dyDescent="0.2">
      <c r="A68" s="1"/>
      <c r="B68" s="58" t="s">
        <v>55</v>
      </c>
      <c r="C68" s="73" t="e">
        <f>(B65-C67)*30%</f>
        <v>#REF!</v>
      </c>
      <c r="D68" s="66" t="s">
        <v>90</v>
      </c>
      <c r="E68" s="1"/>
      <c r="G68" s="1"/>
    </row>
    <row r="69" spans="1:9" s="57" customFormat="1" hidden="1" x14ac:dyDescent="0.2">
      <c r="A69" s="1"/>
      <c r="B69" s="58" t="s">
        <v>88</v>
      </c>
      <c r="C69" s="74" t="e">
        <f>C66-C67</f>
        <v>#REF!</v>
      </c>
      <c r="D69" s="66" t="s">
        <v>90</v>
      </c>
      <c r="E69" s="1"/>
      <c r="G69" s="1"/>
    </row>
    <row r="70" spans="1:9" s="57" customFormat="1" hidden="1" x14ac:dyDescent="0.2">
      <c r="A70" s="1"/>
      <c r="B70" s="1" t="s">
        <v>89</v>
      </c>
      <c r="C70" s="74" t="e">
        <f>C68-C69</f>
        <v>#REF!</v>
      </c>
      <c r="D70" s="66" t="s">
        <v>90</v>
      </c>
      <c r="E70" s="1"/>
      <c r="G70" s="1"/>
    </row>
    <row r="71" spans="1:9" s="57" customFormat="1" hidden="1" x14ac:dyDescent="0.2">
      <c r="A71" s="1"/>
      <c r="B71" s="1"/>
      <c r="D71" s="1"/>
      <c r="E71" s="1"/>
      <c r="G71" s="1"/>
    </row>
    <row r="72" spans="1:9" s="57" customFormat="1" x14ac:dyDescent="0.2">
      <c r="A72" s="58" t="s">
        <v>91</v>
      </c>
      <c r="B72" s="67">
        <f>SUM(C72:E72)</f>
        <v>100</v>
      </c>
      <c r="C72" s="67">
        <f>C62*100/B62</f>
        <v>47.962158556623876</v>
      </c>
      <c r="D72" s="67">
        <f>D62*100/B62</f>
        <v>30.489530967836401</v>
      </c>
      <c r="E72" s="67">
        <f>E62*100/B62</f>
        <v>21.548310475539722</v>
      </c>
      <c r="G72" s="1"/>
    </row>
    <row r="74" spans="1:9" x14ac:dyDescent="0.2">
      <c r="A74" s="94" t="s">
        <v>110</v>
      </c>
      <c r="B74" s="57">
        <f t="shared" ref="B74:E74" si="12">B10+B12+B14+B17+B19+B21+B23+B25+B27+B30+B32+B34+B36+B38+B40+B42+B44+B46+B49+B51+B54+B57+B59</f>
        <v>96380000</v>
      </c>
      <c r="C74" s="57">
        <f>C10+C12+C14+C17+C19+C21+C23+C25+C27+C30+C32+C34+C36+C38+C40+C42+C44+C46+C49+C51+C54+C57+C59</f>
        <v>48733900</v>
      </c>
      <c r="D74" s="57">
        <f t="shared" si="12"/>
        <v>29241300</v>
      </c>
      <c r="E74" s="57">
        <f t="shared" si="12"/>
        <v>18404800</v>
      </c>
      <c r="F74" s="57">
        <f>F10+F12+F14+F17+F19+F21+F23+F25+F27+F30+F32+F34+F36+F38+F40+F42+F44+F46+F49+F51+F54+F57+F59</f>
        <v>96380000</v>
      </c>
      <c r="I74" s="94"/>
    </row>
    <row r="75" spans="1:9" x14ac:dyDescent="0.2">
      <c r="A75" s="94" t="s">
        <v>109</v>
      </c>
      <c r="B75" s="57">
        <f t="shared" ref="B75:E75" si="13">B60</f>
        <v>13485600</v>
      </c>
      <c r="C75" s="57">
        <f t="shared" si="13"/>
        <v>4743000</v>
      </c>
      <c r="D75" s="57">
        <f t="shared" si="13"/>
        <v>3742600</v>
      </c>
      <c r="E75" s="57">
        <f t="shared" si="13"/>
        <v>5000000</v>
      </c>
      <c r="F75" s="57">
        <f>F60</f>
        <v>13485600</v>
      </c>
      <c r="I75" s="94"/>
    </row>
    <row r="76" spans="1:9" x14ac:dyDescent="0.2">
      <c r="A76" s="94" t="s">
        <v>108</v>
      </c>
      <c r="B76" s="57">
        <f t="shared" ref="B76:E76" si="14">B15+B28+B47+B52+B55+B61</f>
        <v>13068400</v>
      </c>
      <c r="C76" s="57">
        <f t="shared" si="14"/>
        <v>5484900</v>
      </c>
      <c r="D76" s="57">
        <f t="shared" si="14"/>
        <v>4498100</v>
      </c>
      <c r="E76" s="57">
        <f t="shared" si="14"/>
        <v>3085400</v>
      </c>
      <c r="F76" s="57">
        <f>F15+F28+F47+F52+F55+F61</f>
        <v>13068400</v>
      </c>
      <c r="I76" s="94"/>
    </row>
    <row r="77" spans="1:9" ht="24.75" thickBot="1" x14ac:dyDescent="0.25">
      <c r="F77" s="95">
        <f>SUM(F74:F76)</f>
        <v>122934000</v>
      </c>
      <c r="G77" s="24">
        <f>F63-F77</f>
        <v>0</v>
      </c>
    </row>
    <row r="78" spans="1:9" ht="24.75" thickTop="1" x14ac:dyDescent="0.2"/>
  </sheetData>
  <mergeCells count="3">
    <mergeCell ref="A2:E2"/>
    <mergeCell ref="A3:E3"/>
    <mergeCell ref="A5:A6"/>
  </mergeCells>
  <printOptions horizontalCentered="1"/>
  <pageMargins left="0.19685039370078741" right="0.19685039370078741" top="0.47244094488188981" bottom="0.39370078740157483" header="0.19685039370078741" footer="0.19685039370078741"/>
  <pageSetup paperSize="9" scale="92" orientation="landscape" r:id="rId1"/>
  <rowBreaks count="3" manualBreakCount="3">
    <brk id="21" max="4" man="1"/>
    <brk id="36" max="4" man="1"/>
    <brk id="52" max="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</sheetPr>
  <dimension ref="A1:K12"/>
  <sheetViews>
    <sheetView view="pageBreakPreview" zoomScaleNormal="70" zoomScaleSheetLayoutView="100" workbookViewId="0">
      <selection activeCell="A2" sqref="A2"/>
    </sheetView>
  </sheetViews>
  <sheetFormatPr defaultRowHeight="24" x14ac:dyDescent="0.55000000000000004"/>
  <cols>
    <col min="1" max="1" width="38.5" style="15" customWidth="1"/>
    <col min="2" max="2" width="10.625" style="21" customWidth="1"/>
    <col min="3" max="4" width="10.625" style="15" customWidth="1"/>
    <col min="5" max="5" width="38.5" style="15" customWidth="1"/>
    <col min="6" max="8" width="10.625" style="15" customWidth="1"/>
    <col min="9" max="9" width="8" style="15" hidden="1" customWidth="1"/>
    <col min="10" max="10" width="166.875" style="22" hidden="1" customWidth="1"/>
    <col min="11" max="11" width="2.5" style="15" hidden="1" customWidth="1"/>
    <col min="12" max="252" width="9" style="15"/>
    <col min="253" max="253" width="47.5" style="15" customWidth="1"/>
    <col min="254" max="254" width="11.125" style="15" customWidth="1"/>
    <col min="255" max="255" width="12.875" style="15" customWidth="1"/>
    <col min="256" max="256" width="11.125" style="15" customWidth="1"/>
    <col min="257" max="261" width="10.25" style="15" customWidth="1"/>
    <col min="262" max="262" width="12.875" style="15" customWidth="1"/>
    <col min="263" max="264" width="10.25" style="15" customWidth="1"/>
    <col min="265" max="267" width="0" style="15" hidden="1" customWidth="1"/>
    <col min="268" max="508" width="9" style="15"/>
    <col min="509" max="509" width="47.5" style="15" customWidth="1"/>
    <col min="510" max="510" width="11.125" style="15" customWidth="1"/>
    <col min="511" max="511" width="12.875" style="15" customWidth="1"/>
    <col min="512" max="512" width="11.125" style="15" customWidth="1"/>
    <col min="513" max="517" width="10.25" style="15" customWidth="1"/>
    <col min="518" max="518" width="12.875" style="15" customWidth="1"/>
    <col min="519" max="520" width="10.25" style="15" customWidth="1"/>
    <col min="521" max="523" width="0" style="15" hidden="1" customWidth="1"/>
    <col min="524" max="764" width="9" style="15"/>
    <col min="765" max="765" width="47.5" style="15" customWidth="1"/>
    <col min="766" max="766" width="11.125" style="15" customWidth="1"/>
    <col min="767" max="767" width="12.875" style="15" customWidth="1"/>
    <col min="768" max="768" width="11.125" style="15" customWidth="1"/>
    <col min="769" max="773" width="10.25" style="15" customWidth="1"/>
    <col min="774" max="774" width="12.875" style="15" customWidth="1"/>
    <col min="775" max="776" width="10.25" style="15" customWidth="1"/>
    <col min="777" max="779" width="0" style="15" hidden="1" customWidth="1"/>
    <col min="780" max="1020" width="9" style="15"/>
    <col min="1021" max="1021" width="47.5" style="15" customWidth="1"/>
    <col min="1022" max="1022" width="11.125" style="15" customWidth="1"/>
    <col min="1023" max="1023" width="12.875" style="15" customWidth="1"/>
    <col min="1024" max="1024" width="11.125" style="15" customWidth="1"/>
    <col min="1025" max="1029" width="10.25" style="15" customWidth="1"/>
    <col min="1030" max="1030" width="12.875" style="15" customWidth="1"/>
    <col min="1031" max="1032" width="10.25" style="15" customWidth="1"/>
    <col min="1033" max="1035" width="0" style="15" hidden="1" customWidth="1"/>
    <col min="1036" max="1276" width="9" style="15"/>
    <col min="1277" max="1277" width="47.5" style="15" customWidth="1"/>
    <col min="1278" max="1278" width="11.125" style="15" customWidth="1"/>
    <col min="1279" max="1279" width="12.875" style="15" customWidth="1"/>
    <col min="1280" max="1280" width="11.125" style="15" customWidth="1"/>
    <col min="1281" max="1285" width="10.25" style="15" customWidth="1"/>
    <col min="1286" max="1286" width="12.875" style="15" customWidth="1"/>
    <col min="1287" max="1288" width="10.25" style="15" customWidth="1"/>
    <col min="1289" max="1291" width="0" style="15" hidden="1" customWidth="1"/>
    <col min="1292" max="1532" width="9" style="15"/>
    <col min="1533" max="1533" width="47.5" style="15" customWidth="1"/>
    <col min="1534" max="1534" width="11.125" style="15" customWidth="1"/>
    <col min="1535" max="1535" width="12.875" style="15" customWidth="1"/>
    <col min="1536" max="1536" width="11.125" style="15" customWidth="1"/>
    <col min="1537" max="1541" width="10.25" style="15" customWidth="1"/>
    <col min="1542" max="1542" width="12.875" style="15" customWidth="1"/>
    <col min="1543" max="1544" width="10.25" style="15" customWidth="1"/>
    <col min="1545" max="1547" width="0" style="15" hidden="1" customWidth="1"/>
    <col min="1548" max="1788" width="9" style="15"/>
    <col min="1789" max="1789" width="47.5" style="15" customWidth="1"/>
    <col min="1790" max="1790" width="11.125" style="15" customWidth="1"/>
    <col min="1791" max="1791" width="12.875" style="15" customWidth="1"/>
    <col min="1792" max="1792" width="11.125" style="15" customWidth="1"/>
    <col min="1793" max="1797" width="10.25" style="15" customWidth="1"/>
    <col min="1798" max="1798" width="12.875" style="15" customWidth="1"/>
    <col min="1799" max="1800" width="10.25" style="15" customWidth="1"/>
    <col min="1801" max="1803" width="0" style="15" hidden="1" customWidth="1"/>
    <col min="1804" max="2044" width="9" style="15"/>
    <col min="2045" max="2045" width="47.5" style="15" customWidth="1"/>
    <col min="2046" max="2046" width="11.125" style="15" customWidth="1"/>
    <col min="2047" max="2047" width="12.875" style="15" customWidth="1"/>
    <col min="2048" max="2048" width="11.125" style="15" customWidth="1"/>
    <col min="2049" max="2053" width="10.25" style="15" customWidth="1"/>
    <col min="2054" max="2054" width="12.875" style="15" customWidth="1"/>
    <col min="2055" max="2056" width="10.25" style="15" customWidth="1"/>
    <col min="2057" max="2059" width="0" style="15" hidden="1" customWidth="1"/>
    <col min="2060" max="2300" width="9" style="15"/>
    <col min="2301" max="2301" width="47.5" style="15" customWidth="1"/>
    <col min="2302" max="2302" width="11.125" style="15" customWidth="1"/>
    <col min="2303" max="2303" width="12.875" style="15" customWidth="1"/>
    <col min="2304" max="2304" width="11.125" style="15" customWidth="1"/>
    <col min="2305" max="2309" width="10.25" style="15" customWidth="1"/>
    <col min="2310" max="2310" width="12.875" style="15" customWidth="1"/>
    <col min="2311" max="2312" width="10.25" style="15" customWidth="1"/>
    <col min="2313" max="2315" width="0" style="15" hidden="1" customWidth="1"/>
    <col min="2316" max="2556" width="9" style="15"/>
    <col min="2557" max="2557" width="47.5" style="15" customWidth="1"/>
    <col min="2558" max="2558" width="11.125" style="15" customWidth="1"/>
    <col min="2559" max="2559" width="12.875" style="15" customWidth="1"/>
    <col min="2560" max="2560" width="11.125" style="15" customWidth="1"/>
    <col min="2561" max="2565" width="10.25" style="15" customWidth="1"/>
    <col min="2566" max="2566" width="12.875" style="15" customWidth="1"/>
    <col min="2567" max="2568" width="10.25" style="15" customWidth="1"/>
    <col min="2569" max="2571" width="0" style="15" hidden="1" customWidth="1"/>
    <col min="2572" max="2812" width="9" style="15"/>
    <col min="2813" max="2813" width="47.5" style="15" customWidth="1"/>
    <col min="2814" max="2814" width="11.125" style="15" customWidth="1"/>
    <col min="2815" max="2815" width="12.875" style="15" customWidth="1"/>
    <col min="2816" max="2816" width="11.125" style="15" customWidth="1"/>
    <col min="2817" max="2821" width="10.25" style="15" customWidth="1"/>
    <col min="2822" max="2822" width="12.875" style="15" customWidth="1"/>
    <col min="2823" max="2824" width="10.25" style="15" customWidth="1"/>
    <col min="2825" max="2827" width="0" style="15" hidden="1" customWidth="1"/>
    <col min="2828" max="3068" width="9" style="15"/>
    <col min="3069" max="3069" width="47.5" style="15" customWidth="1"/>
    <col min="3070" max="3070" width="11.125" style="15" customWidth="1"/>
    <col min="3071" max="3071" width="12.875" style="15" customWidth="1"/>
    <col min="3072" max="3072" width="11.125" style="15" customWidth="1"/>
    <col min="3073" max="3077" width="10.25" style="15" customWidth="1"/>
    <col min="3078" max="3078" width="12.875" style="15" customWidth="1"/>
    <col min="3079" max="3080" width="10.25" style="15" customWidth="1"/>
    <col min="3081" max="3083" width="0" style="15" hidden="1" customWidth="1"/>
    <col min="3084" max="3324" width="9" style="15"/>
    <col min="3325" max="3325" width="47.5" style="15" customWidth="1"/>
    <col min="3326" max="3326" width="11.125" style="15" customWidth="1"/>
    <col min="3327" max="3327" width="12.875" style="15" customWidth="1"/>
    <col min="3328" max="3328" width="11.125" style="15" customWidth="1"/>
    <col min="3329" max="3333" width="10.25" style="15" customWidth="1"/>
    <col min="3334" max="3334" width="12.875" style="15" customWidth="1"/>
    <col min="3335" max="3336" width="10.25" style="15" customWidth="1"/>
    <col min="3337" max="3339" width="0" style="15" hidden="1" customWidth="1"/>
    <col min="3340" max="3580" width="9" style="15"/>
    <col min="3581" max="3581" width="47.5" style="15" customWidth="1"/>
    <col min="3582" max="3582" width="11.125" style="15" customWidth="1"/>
    <col min="3583" max="3583" width="12.875" style="15" customWidth="1"/>
    <col min="3584" max="3584" width="11.125" style="15" customWidth="1"/>
    <col min="3585" max="3589" width="10.25" style="15" customWidth="1"/>
    <col min="3590" max="3590" width="12.875" style="15" customWidth="1"/>
    <col min="3591" max="3592" width="10.25" style="15" customWidth="1"/>
    <col min="3593" max="3595" width="0" style="15" hidden="1" customWidth="1"/>
    <col min="3596" max="3836" width="9" style="15"/>
    <col min="3837" max="3837" width="47.5" style="15" customWidth="1"/>
    <col min="3838" max="3838" width="11.125" style="15" customWidth="1"/>
    <col min="3839" max="3839" width="12.875" style="15" customWidth="1"/>
    <col min="3840" max="3840" width="11.125" style="15" customWidth="1"/>
    <col min="3841" max="3845" width="10.25" style="15" customWidth="1"/>
    <col min="3846" max="3846" width="12.875" style="15" customWidth="1"/>
    <col min="3847" max="3848" width="10.25" style="15" customWidth="1"/>
    <col min="3849" max="3851" width="0" style="15" hidden="1" customWidth="1"/>
    <col min="3852" max="4092" width="9" style="15"/>
    <col min="4093" max="4093" width="47.5" style="15" customWidth="1"/>
    <col min="4094" max="4094" width="11.125" style="15" customWidth="1"/>
    <col min="4095" max="4095" width="12.875" style="15" customWidth="1"/>
    <col min="4096" max="4096" width="11.125" style="15" customWidth="1"/>
    <col min="4097" max="4101" width="10.25" style="15" customWidth="1"/>
    <col min="4102" max="4102" width="12.875" style="15" customWidth="1"/>
    <col min="4103" max="4104" width="10.25" style="15" customWidth="1"/>
    <col min="4105" max="4107" width="0" style="15" hidden="1" customWidth="1"/>
    <col min="4108" max="4348" width="9" style="15"/>
    <col min="4349" max="4349" width="47.5" style="15" customWidth="1"/>
    <col min="4350" max="4350" width="11.125" style="15" customWidth="1"/>
    <col min="4351" max="4351" width="12.875" style="15" customWidth="1"/>
    <col min="4352" max="4352" width="11.125" style="15" customWidth="1"/>
    <col min="4353" max="4357" width="10.25" style="15" customWidth="1"/>
    <col min="4358" max="4358" width="12.875" style="15" customWidth="1"/>
    <col min="4359" max="4360" width="10.25" style="15" customWidth="1"/>
    <col min="4361" max="4363" width="0" style="15" hidden="1" customWidth="1"/>
    <col min="4364" max="4604" width="9" style="15"/>
    <col min="4605" max="4605" width="47.5" style="15" customWidth="1"/>
    <col min="4606" max="4606" width="11.125" style="15" customWidth="1"/>
    <col min="4607" max="4607" width="12.875" style="15" customWidth="1"/>
    <col min="4608" max="4608" width="11.125" style="15" customWidth="1"/>
    <col min="4609" max="4613" width="10.25" style="15" customWidth="1"/>
    <col min="4614" max="4614" width="12.875" style="15" customWidth="1"/>
    <col min="4615" max="4616" width="10.25" style="15" customWidth="1"/>
    <col min="4617" max="4619" width="0" style="15" hidden="1" customWidth="1"/>
    <col min="4620" max="4860" width="9" style="15"/>
    <col min="4861" max="4861" width="47.5" style="15" customWidth="1"/>
    <col min="4862" max="4862" width="11.125" style="15" customWidth="1"/>
    <col min="4863" max="4863" width="12.875" style="15" customWidth="1"/>
    <col min="4864" max="4864" width="11.125" style="15" customWidth="1"/>
    <col min="4865" max="4869" width="10.25" style="15" customWidth="1"/>
    <col min="4870" max="4870" width="12.875" style="15" customWidth="1"/>
    <col min="4871" max="4872" width="10.25" style="15" customWidth="1"/>
    <col min="4873" max="4875" width="0" style="15" hidden="1" customWidth="1"/>
    <col min="4876" max="5116" width="9" style="15"/>
    <col min="5117" max="5117" width="47.5" style="15" customWidth="1"/>
    <col min="5118" max="5118" width="11.125" style="15" customWidth="1"/>
    <col min="5119" max="5119" width="12.875" style="15" customWidth="1"/>
    <col min="5120" max="5120" width="11.125" style="15" customWidth="1"/>
    <col min="5121" max="5125" width="10.25" style="15" customWidth="1"/>
    <col min="5126" max="5126" width="12.875" style="15" customWidth="1"/>
    <col min="5127" max="5128" width="10.25" style="15" customWidth="1"/>
    <col min="5129" max="5131" width="0" style="15" hidden="1" customWidth="1"/>
    <col min="5132" max="5372" width="9" style="15"/>
    <col min="5373" max="5373" width="47.5" style="15" customWidth="1"/>
    <col min="5374" max="5374" width="11.125" style="15" customWidth="1"/>
    <col min="5375" max="5375" width="12.875" style="15" customWidth="1"/>
    <col min="5376" max="5376" width="11.125" style="15" customWidth="1"/>
    <col min="5377" max="5381" width="10.25" style="15" customWidth="1"/>
    <col min="5382" max="5382" width="12.875" style="15" customWidth="1"/>
    <col min="5383" max="5384" width="10.25" style="15" customWidth="1"/>
    <col min="5385" max="5387" width="0" style="15" hidden="1" customWidth="1"/>
    <col min="5388" max="5628" width="9" style="15"/>
    <col min="5629" max="5629" width="47.5" style="15" customWidth="1"/>
    <col min="5630" max="5630" width="11.125" style="15" customWidth="1"/>
    <col min="5631" max="5631" width="12.875" style="15" customWidth="1"/>
    <col min="5632" max="5632" width="11.125" style="15" customWidth="1"/>
    <col min="5633" max="5637" width="10.25" style="15" customWidth="1"/>
    <col min="5638" max="5638" width="12.875" style="15" customWidth="1"/>
    <col min="5639" max="5640" width="10.25" style="15" customWidth="1"/>
    <col min="5641" max="5643" width="0" style="15" hidden="1" customWidth="1"/>
    <col min="5644" max="5884" width="9" style="15"/>
    <col min="5885" max="5885" width="47.5" style="15" customWidth="1"/>
    <col min="5886" max="5886" width="11.125" style="15" customWidth="1"/>
    <col min="5887" max="5887" width="12.875" style="15" customWidth="1"/>
    <col min="5888" max="5888" width="11.125" style="15" customWidth="1"/>
    <col min="5889" max="5893" width="10.25" style="15" customWidth="1"/>
    <col min="5894" max="5894" width="12.875" style="15" customWidth="1"/>
    <col min="5895" max="5896" width="10.25" style="15" customWidth="1"/>
    <col min="5897" max="5899" width="0" style="15" hidden="1" customWidth="1"/>
    <col min="5900" max="6140" width="9" style="15"/>
    <col min="6141" max="6141" width="47.5" style="15" customWidth="1"/>
    <col min="6142" max="6142" width="11.125" style="15" customWidth="1"/>
    <col min="6143" max="6143" width="12.875" style="15" customWidth="1"/>
    <col min="6144" max="6144" width="11.125" style="15" customWidth="1"/>
    <col min="6145" max="6149" width="10.25" style="15" customWidth="1"/>
    <col min="6150" max="6150" width="12.875" style="15" customWidth="1"/>
    <col min="6151" max="6152" width="10.25" style="15" customWidth="1"/>
    <col min="6153" max="6155" width="0" style="15" hidden="1" customWidth="1"/>
    <col min="6156" max="6396" width="9" style="15"/>
    <col min="6397" max="6397" width="47.5" style="15" customWidth="1"/>
    <col min="6398" max="6398" width="11.125" style="15" customWidth="1"/>
    <col min="6399" max="6399" width="12.875" style="15" customWidth="1"/>
    <col min="6400" max="6400" width="11.125" style="15" customWidth="1"/>
    <col min="6401" max="6405" width="10.25" style="15" customWidth="1"/>
    <col min="6406" max="6406" width="12.875" style="15" customWidth="1"/>
    <col min="6407" max="6408" width="10.25" style="15" customWidth="1"/>
    <col min="6409" max="6411" width="0" style="15" hidden="1" customWidth="1"/>
    <col min="6412" max="6652" width="9" style="15"/>
    <col min="6653" max="6653" width="47.5" style="15" customWidth="1"/>
    <col min="6654" max="6654" width="11.125" style="15" customWidth="1"/>
    <col min="6655" max="6655" width="12.875" style="15" customWidth="1"/>
    <col min="6656" max="6656" width="11.125" style="15" customWidth="1"/>
    <col min="6657" max="6661" width="10.25" style="15" customWidth="1"/>
    <col min="6662" max="6662" width="12.875" style="15" customWidth="1"/>
    <col min="6663" max="6664" width="10.25" style="15" customWidth="1"/>
    <col min="6665" max="6667" width="0" style="15" hidden="1" customWidth="1"/>
    <col min="6668" max="6908" width="9" style="15"/>
    <col min="6909" max="6909" width="47.5" style="15" customWidth="1"/>
    <col min="6910" max="6910" width="11.125" style="15" customWidth="1"/>
    <col min="6911" max="6911" width="12.875" style="15" customWidth="1"/>
    <col min="6912" max="6912" width="11.125" style="15" customWidth="1"/>
    <col min="6913" max="6917" width="10.25" style="15" customWidth="1"/>
    <col min="6918" max="6918" width="12.875" style="15" customWidth="1"/>
    <col min="6919" max="6920" width="10.25" style="15" customWidth="1"/>
    <col min="6921" max="6923" width="0" style="15" hidden="1" customWidth="1"/>
    <col min="6924" max="7164" width="9" style="15"/>
    <col min="7165" max="7165" width="47.5" style="15" customWidth="1"/>
    <col min="7166" max="7166" width="11.125" style="15" customWidth="1"/>
    <col min="7167" max="7167" width="12.875" style="15" customWidth="1"/>
    <col min="7168" max="7168" width="11.125" style="15" customWidth="1"/>
    <col min="7169" max="7173" width="10.25" style="15" customWidth="1"/>
    <col min="7174" max="7174" width="12.875" style="15" customWidth="1"/>
    <col min="7175" max="7176" width="10.25" style="15" customWidth="1"/>
    <col min="7177" max="7179" width="0" style="15" hidden="1" customWidth="1"/>
    <col min="7180" max="7420" width="9" style="15"/>
    <col min="7421" max="7421" width="47.5" style="15" customWidth="1"/>
    <col min="7422" max="7422" width="11.125" style="15" customWidth="1"/>
    <col min="7423" max="7423" width="12.875" style="15" customWidth="1"/>
    <col min="7424" max="7424" width="11.125" style="15" customWidth="1"/>
    <col min="7425" max="7429" width="10.25" style="15" customWidth="1"/>
    <col min="7430" max="7430" width="12.875" style="15" customWidth="1"/>
    <col min="7431" max="7432" width="10.25" style="15" customWidth="1"/>
    <col min="7433" max="7435" width="0" style="15" hidden="1" customWidth="1"/>
    <col min="7436" max="7676" width="9" style="15"/>
    <col min="7677" max="7677" width="47.5" style="15" customWidth="1"/>
    <col min="7678" max="7678" width="11.125" style="15" customWidth="1"/>
    <col min="7679" max="7679" width="12.875" style="15" customWidth="1"/>
    <col min="7680" max="7680" width="11.125" style="15" customWidth="1"/>
    <col min="7681" max="7685" width="10.25" style="15" customWidth="1"/>
    <col min="7686" max="7686" width="12.875" style="15" customWidth="1"/>
    <col min="7687" max="7688" width="10.25" style="15" customWidth="1"/>
    <col min="7689" max="7691" width="0" style="15" hidden="1" customWidth="1"/>
    <col min="7692" max="7932" width="9" style="15"/>
    <col min="7933" max="7933" width="47.5" style="15" customWidth="1"/>
    <col min="7934" max="7934" width="11.125" style="15" customWidth="1"/>
    <col min="7935" max="7935" width="12.875" style="15" customWidth="1"/>
    <col min="7936" max="7936" width="11.125" style="15" customWidth="1"/>
    <col min="7937" max="7941" width="10.25" style="15" customWidth="1"/>
    <col min="7942" max="7942" width="12.875" style="15" customWidth="1"/>
    <col min="7943" max="7944" width="10.25" style="15" customWidth="1"/>
    <col min="7945" max="7947" width="0" style="15" hidden="1" customWidth="1"/>
    <col min="7948" max="8188" width="9" style="15"/>
    <col min="8189" max="8189" width="47.5" style="15" customWidth="1"/>
    <col min="8190" max="8190" width="11.125" style="15" customWidth="1"/>
    <col min="8191" max="8191" width="12.875" style="15" customWidth="1"/>
    <col min="8192" max="8192" width="11.125" style="15" customWidth="1"/>
    <col min="8193" max="8197" width="10.25" style="15" customWidth="1"/>
    <col min="8198" max="8198" width="12.875" style="15" customWidth="1"/>
    <col min="8199" max="8200" width="10.25" style="15" customWidth="1"/>
    <col min="8201" max="8203" width="0" style="15" hidden="1" customWidth="1"/>
    <col min="8204" max="8444" width="9" style="15"/>
    <col min="8445" max="8445" width="47.5" style="15" customWidth="1"/>
    <col min="8446" max="8446" width="11.125" style="15" customWidth="1"/>
    <col min="8447" max="8447" width="12.875" style="15" customWidth="1"/>
    <col min="8448" max="8448" width="11.125" style="15" customWidth="1"/>
    <col min="8449" max="8453" width="10.25" style="15" customWidth="1"/>
    <col min="8454" max="8454" width="12.875" style="15" customWidth="1"/>
    <col min="8455" max="8456" width="10.25" style="15" customWidth="1"/>
    <col min="8457" max="8459" width="0" style="15" hidden="1" customWidth="1"/>
    <col min="8460" max="8700" width="9" style="15"/>
    <col min="8701" max="8701" width="47.5" style="15" customWidth="1"/>
    <col min="8702" max="8702" width="11.125" style="15" customWidth="1"/>
    <col min="8703" max="8703" width="12.875" style="15" customWidth="1"/>
    <col min="8704" max="8704" width="11.125" style="15" customWidth="1"/>
    <col min="8705" max="8709" width="10.25" style="15" customWidth="1"/>
    <col min="8710" max="8710" width="12.875" style="15" customWidth="1"/>
    <col min="8711" max="8712" width="10.25" style="15" customWidth="1"/>
    <col min="8713" max="8715" width="0" style="15" hidden="1" customWidth="1"/>
    <col min="8716" max="8956" width="9" style="15"/>
    <col min="8957" max="8957" width="47.5" style="15" customWidth="1"/>
    <col min="8958" max="8958" width="11.125" style="15" customWidth="1"/>
    <col min="8959" max="8959" width="12.875" style="15" customWidth="1"/>
    <col min="8960" max="8960" width="11.125" style="15" customWidth="1"/>
    <col min="8961" max="8965" width="10.25" style="15" customWidth="1"/>
    <col min="8966" max="8966" width="12.875" style="15" customWidth="1"/>
    <col min="8967" max="8968" width="10.25" style="15" customWidth="1"/>
    <col min="8969" max="8971" width="0" style="15" hidden="1" customWidth="1"/>
    <col min="8972" max="9212" width="9" style="15"/>
    <col min="9213" max="9213" width="47.5" style="15" customWidth="1"/>
    <col min="9214" max="9214" width="11.125" style="15" customWidth="1"/>
    <col min="9215" max="9215" width="12.875" style="15" customWidth="1"/>
    <col min="9216" max="9216" width="11.125" style="15" customWidth="1"/>
    <col min="9217" max="9221" width="10.25" style="15" customWidth="1"/>
    <col min="9222" max="9222" width="12.875" style="15" customWidth="1"/>
    <col min="9223" max="9224" width="10.25" style="15" customWidth="1"/>
    <col min="9225" max="9227" width="0" style="15" hidden="1" customWidth="1"/>
    <col min="9228" max="9468" width="9" style="15"/>
    <col min="9469" max="9469" width="47.5" style="15" customWidth="1"/>
    <col min="9470" max="9470" width="11.125" style="15" customWidth="1"/>
    <col min="9471" max="9471" width="12.875" style="15" customWidth="1"/>
    <col min="9472" max="9472" width="11.125" style="15" customWidth="1"/>
    <col min="9473" max="9477" width="10.25" style="15" customWidth="1"/>
    <col min="9478" max="9478" width="12.875" style="15" customWidth="1"/>
    <col min="9479" max="9480" width="10.25" style="15" customWidth="1"/>
    <col min="9481" max="9483" width="0" style="15" hidden="1" customWidth="1"/>
    <col min="9484" max="9724" width="9" style="15"/>
    <col min="9725" max="9725" width="47.5" style="15" customWidth="1"/>
    <col min="9726" max="9726" width="11.125" style="15" customWidth="1"/>
    <col min="9727" max="9727" width="12.875" style="15" customWidth="1"/>
    <col min="9728" max="9728" width="11.125" style="15" customWidth="1"/>
    <col min="9729" max="9733" width="10.25" style="15" customWidth="1"/>
    <col min="9734" max="9734" width="12.875" style="15" customWidth="1"/>
    <col min="9735" max="9736" width="10.25" style="15" customWidth="1"/>
    <col min="9737" max="9739" width="0" style="15" hidden="1" customWidth="1"/>
    <col min="9740" max="9980" width="9" style="15"/>
    <col min="9981" max="9981" width="47.5" style="15" customWidth="1"/>
    <col min="9982" max="9982" width="11.125" style="15" customWidth="1"/>
    <col min="9983" max="9983" width="12.875" style="15" customWidth="1"/>
    <col min="9984" max="9984" width="11.125" style="15" customWidth="1"/>
    <col min="9985" max="9989" width="10.25" style="15" customWidth="1"/>
    <col min="9990" max="9990" width="12.875" style="15" customWidth="1"/>
    <col min="9991" max="9992" width="10.25" style="15" customWidth="1"/>
    <col min="9993" max="9995" width="0" style="15" hidden="1" customWidth="1"/>
    <col min="9996" max="10236" width="9" style="15"/>
    <col min="10237" max="10237" width="47.5" style="15" customWidth="1"/>
    <col min="10238" max="10238" width="11.125" style="15" customWidth="1"/>
    <col min="10239" max="10239" width="12.875" style="15" customWidth="1"/>
    <col min="10240" max="10240" width="11.125" style="15" customWidth="1"/>
    <col min="10241" max="10245" width="10.25" style="15" customWidth="1"/>
    <col min="10246" max="10246" width="12.875" style="15" customWidth="1"/>
    <col min="10247" max="10248" width="10.25" style="15" customWidth="1"/>
    <col min="10249" max="10251" width="0" style="15" hidden="1" customWidth="1"/>
    <col min="10252" max="10492" width="9" style="15"/>
    <col min="10493" max="10493" width="47.5" style="15" customWidth="1"/>
    <col min="10494" max="10494" width="11.125" style="15" customWidth="1"/>
    <col min="10495" max="10495" width="12.875" style="15" customWidth="1"/>
    <col min="10496" max="10496" width="11.125" style="15" customWidth="1"/>
    <col min="10497" max="10501" width="10.25" style="15" customWidth="1"/>
    <col min="10502" max="10502" width="12.875" style="15" customWidth="1"/>
    <col min="10503" max="10504" width="10.25" style="15" customWidth="1"/>
    <col min="10505" max="10507" width="0" style="15" hidden="1" customWidth="1"/>
    <col min="10508" max="10748" width="9" style="15"/>
    <col min="10749" max="10749" width="47.5" style="15" customWidth="1"/>
    <col min="10750" max="10750" width="11.125" style="15" customWidth="1"/>
    <col min="10751" max="10751" width="12.875" style="15" customWidth="1"/>
    <col min="10752" max="10752" width="11.125" style="15" customWidth="1"/>
    <col min="10753" max="10757" width="10.25" style="15" customWidth="1"/>
    <col min="10758" max="10758" width="12.875" style="15" customWidth="1"/>
    <col min="10759" max="10760" width="10.25" style="15" customWidth="1"/>
    <col min="10761" max="10763" width="0" style="15" hidden="1" customWidth="1"/>
    <col min="10764" max="11004" width="9" style="15"/>
    <col min="11005" max="11005" width="47.5" style="15" customWidth="1"/>
    <col min="11006" max="11006" width="11.125" style="15" customWidth="1"/>
    <col min="11007" max="11007" width="12.875" style="15" customWidth="1"/>
    <col min="11008" max="11008" width="11.125" style="15" customWidth="1"/>
    <col min="11009" max="11013" width="10.25" style="15" customWidth="1"/>
    <col min="11014" max="11014" width="12.875" style="15" customWidth="1"/>
    <col min="11015" max="11016" width="10.25" style="15" customWidth="1"/>
    <col min="11017" max="11019" width="0" style="15" hidden="1" customWidth="1"/>
    <col min="11020" max="11260" width="9" style="15"/>
    <col min="11261" max="11261" width="47.5" style="15" customWidth="1"/>
    <col min="11262" max="11262" width="11.125" style="15" customWidth="1"/>
    <col min="11263" max="11263" width="12.875" style="15" customWidth="1"/>
    <col min="11264" max="11264" width="11.125" style="15" customWidth="1"/>
    <col min="11265" max="11269" width="10.25" style="15" customWidth="1"/>
    <col min="11270" max="11270" width="12.875" style="15" customWidth="1"/>
    <col min="11271" max="11272" width="10.25" style="15" customWidth="1"/>
    <col min="11273" max="11275" width="0" style="15" hidden="1" customWidth="1"/>
    <col min="11276" max="11516" width="9" style="15"/>
    <col min="11517" max="11517" width="47.5" style="15" customWidth="1"/>
    <col min="11518" max="11518" width="11.125" style="15" customWidth="1"/>
    <col min="11519" max="11519" width="12.875" style="15" customWidth="1"/>
    <col min="11520" max="11520" width="11.125" style="15" customWidth="1"/>
    <col min="11521" max="11525" width="10.25" style="15" customWidth="1"/>
    <col min="11526" max="11526" width="12.875" style="15" customWidth="1"/>
    <col min="11527" max="11528" width="10.25" style="15" customWidth="1"/>
    <col min="11529" max="11531" width="0" style="15" hidden="1" customWidth="1"/>
    <col min="11532" max="11772" width="9" style="15"/>
    <col min="11773" max="11773" width="47.5" style="15" customWidth="1"/>
    <col min="11774" max="11774" width="11.125" style="15" customWidth="1"/>
    <col min="11775" max="11775" width="12.875" style="15" customWidth="1"/>
    <col min="11776" max="11776" width="11.125" style="15" customWidth="1"/>
    <col min="11777" max="11781" width="10.25" style="15" customWidth="1"/>
    <col min="11782" max="11782" width="12.875" style="15" customWidth="1"/>
    <col min="11783" max="11784" width="10.25" style="15" customWidth="1"/>
    <col min="11785" max="11787" width="0" style="15" hidden="1" customWidth="1"/>
    <col min="11788" max="12028" width="9" style="15"/>
    <col min="12029" max="12029" width="47.5" style="15" customWidth="1"/>
    <col min="12030" max="12030" width="11.125" style="15" customWidth="1"/>
    <col min="12031" max="12031" width="12.875" style="15" customWidth="1"/>
    <col min="12032" max="12032" width="11.125" style="15" customWidth="1"/>
    <col min="12033" max="12037" width="10.25" style="15" customWidth="1"/>
    <col min="12038" max="12038" width="12.875" style="15" customWidth="1"/>
    <col min="12039" max="12040" width="10.25" style="15" customWidth="1"/>
    <col min="12041" max="12043" width="0" style="15" hidden="1" customWidth="1"/>
    <col min="12044" max="12284" width="9" style="15"/>
    <col min="12285" max="12285" width="47.5" style="15" customWidth="1"/>
    <col min="12286" max="12286" width="11.125" style="15" customWidth="1"/>
    <col min="12287" max="12287" width="12.875" style="15" customWidth="1"/>
    <col min="12288" max="12288" width="11.125" style="15" customWidth="1"/>
    <col min="12289" max="12293" width="10.25" style="15" customWidth="1"/>
    <col min="12294" max="12294" width="12.875" style="15" customWidth="1"/>
    <col min="12295" max="12296" width="10.25" style="15" customWidth="1"/>
    <col min="12297" max="12299" width="0" style="15" hidden="1" customWidth="1"/>
    <col min="12300" max="12540" width="9" style="15"/>
    <col min="12541" max="12541" width="47.5" style="15" customWidth="1"/>
    <col min="12542" max="12542" width="11.125" style="15" customWidth="1"/>
    <col min="12543" max="12543" width="12.875" style="15" customWidth="1"/>
    <col min="12544" max="12544" width="11.125" style="15" customWidth="1"/>
    <col min="12545" max="12549" width="10.25" style="15" customWidth="1"/>
    <col min="12550" max="12550" width="12.875" style="15" customWidth="1"/>
    <col min="12551" max="12552" width="10.25" style="15" customWidth="1"/>
    <col min="12553" max="12555" width="0" style="15" hidden="1" customWidth="1"/>
    <col min="12556" max="12796" width="9" style="15"/>
    <col min="12797" max="12797" width="47.5" style="15" customWidth="1"/>
    <col min="12798" max="12798" width="11.125" style="15" customWidth="1"/>
    <col min="12799" max="12799" width="12.875" style="15" customWidth="1"/>
    <col min="12800" max="12800" width="11.125" style="15" customWidth="1"/>
    <col min="12801" max="12805" width="10.25" style="15" customWidth="1"/>
    <col min="12806" max="12806" width="12.875" style="15" customWidth="1"/>
    <col min="12807" max="12808" width="10.25" style="15" customWidth="1"/>
    <col min="12809" max="12811" width="0" style="15" hidden="1" customWidth="1"/>
    <col min="12812" max="13052" width="9" style="15"/>
    <col min="13053" max="13053" width="47.5" style="15" customWidth="1"/>
    <col min="13054" max="13054" width="11.125" style="15" customWidth="1"/>
    <col min="13055" max="13055" width="12.875" style="15" customWidth="1"/>
    <col min="13056" max="13056" width="11.125" style="15" customWidth="1"/>
    <col min="13057" max="13061" width="10.25" style="15" customWidth="1"/>
    <col min="13062" max="13062" width="12.875" style="15" customWidth="1"/>
    <col min="13063" max="13064" width="10.25" style="15" customWidth="1"/>
    <col min="13065" max="13067" width="0" style="15" hidden="1" customWidth="1"/>
    <col min="13068" max="13308" width="9" style="15"/>
    <col min="13309" max="13309" width="47.5" style="15" customWidth="1"/>
    <col min="13310" max="13310" width="11.125" style="15" customWidth="1"/>
    <col min="13311" max="13311" width="12.875" style="15" customWidth="1"/>
    <col min="13312" max="13312" width="11.125" style="15" customWidth="1"/>
    <col min="13313" max="13317" width="10.25" style="15" customWidth="1"/>
    <col min="13318" max="13318" width="12.875" style="15" customWidth="1"/>
    <col min="13319" max="13320" width="10.25" style="15" customWidth="1"/>
    <col min="13321" max="13323" width="0" style="15" hidden="1" customWidth="1"/>
    <col min="13324" max="13564" width="9" style="15"/>
    <col min="13565" max="13565" width="47.5" style="15" customWidth="1"/>
    <col min="13566" max="13566" width="11.125" style="15" customWidth="1"/>
    <col min="13567" max="13567" width="12.875" style="15" customWidth="1"/>
    <col min="13568" max="13568" width="11.125" style="15" customWidth="1"/>
    <col min="13569" max="13573" width="10.25" style="15" customWidth="1"/>
    <col min="13574" max="13574" width="12.875" style="15" customWidth="1"/>
    <col min="13575" max="13576" width="10.25" style="15" customWidth="1"/>
    <col min="13577" max="13579" width="0" style="15" hidden="1" customWidth="1"/>
    <col min="13580" max="13820" width="9" style="15"/>
    <col min="13821" max="13821" width="47.5" style="15" customWidth="1"/>
    <col min="13822" max="13822" width="11.125" style="15" customWidth="1"/>
    <col min="13823" max="13823" width="12.875" style="15" customWidth="1"/>
    <col min="13824" max="13824" width="11.125" style="15" customWidth="1"/>
    <col min="13825" max="13829" width="10.25" style="15" customWidth="1"/>
    <col min="13830" max="13830" width="12.875" style="15" customWidth="1"/>
    <col min="13831" max="13832" width="10.25" style="15" customWidth="1"/>
    <col min="13833" max="13835" width="0" style="15" hidden="1" customWidth="1"/>
    <col min="13836" max="14076" width="9" style="15"/>
    <col min="14077" max="14077" width="47.5" style="15" customWidth="1"/>
    <col min="14078" max="14078" width="11.125" style="15" customWidth="1"/>
    <col min="14079" max="14079" width="12.875" style="15" customWidth="1"/>
    <col min="14080" max="14080" width="11.125" style="15" customWidth="1"/>
    <col min="14081" max="14085" width="10.25" style="15" customWidth="1"/>
    <col min="14086" max="14086" width="12.875" style="15" customWidth="1"/>
    <col min="14087" max="14088" width="10.25" style="15" customWidth="1"/>
    <col min="14089" max="14091" width="0" style="15" hidden="1" customWidth="1"/>
    <col min="14092" max="14332" width="9" style="15"/>
    <col min="14333" max="14333" width="47.5" style="15" customWidth="1"/>
    <col min="14334" max="14334" width="11.125" style="15" customWidth="1"/>
    <col min="14335" max="14335" width="12.875" style="15" customWidth="1"/>
    <col min="14336" max="14336" width="11.125" style="15" customWidth="1"/>
    <col min="14337" max="14341" width="10.25" style="15" customWidth="1"/>
    <col min="14342" max="14342" width="12.875" style="15" customWidth="1"/>
    <col min="14343" max="14344" width="10.25" style="15" customWidth="1"/>
    <col min="14345" max="14347" width="0" style="15" hidden="1" customWidth="1"/>
    <col min="14348" max="14588" width="9" style="15"/>
    <col min="14589" max="14589" width="47.5" style="15" customWidth="1"/>
    <col min="14590" max="14590" width="11.125" style="15" customWidth="1"/>
    <col min="14591" max="14591" width="12.875" style="15" customWidth="1"/>
    <col min="14592" max="14592" width="11.125" style="15" customWidth="1"/>
    <col min="14593" max="14597" width="10.25" style="15" customWidth="1"/>
    <col min="14598" max="14598" width="12.875" style="15" customWidth="1"/>
    <col min="14599" max="14600" width="10.25" style="15" customWidth="1"/>
    <col min="14601" max="14603" width="0" style="15" hidden="1" customWidth="1"/>
    <col min="14604" max="14844" width="9" style="15"/>
    <col min="14845" max="14845" width="47.5" style="15" customWidth="1"/>
    <col min="14846" max="14846" width="11.125" style="15" customWidth="1"/>
    <col min="14847" max="14847" width="12.875" style="15" customWidth="1"/>
    <col min="14848" max="14848" width="11.125" style="15" customWidth="1"/>
    <col min="14849" max="14853" width="10.25" style="15" customWidth="1"/>
    <col min="14854" max="14854" width="12.875" style="15" customWidth="1"/>
    <col min="14855" max="14856" width="10.25" style="15" customWidth="1"/>
    <col min="14857" max="14859" width="0" style="15" hidden="1" customWidth="1"/>
    <col min="14860" max="15100" width="9" style="15"/>
    <col min="15101" max="15101" width="47.5" style="15" customWidth="1"/>
    <col min="15102" max="15102" width="11.125" style="15" customWidth="1"/>
    <col min="15103" max="15103" width="12.875" style="15" customWidth="1"/>
    <col min="15104" max="15104" width="11.125" style="15" customWidth="1"/>
    <col min="15105" max="15109" width="10.25" style="15" customWidth="1"/>
    <col min="15110" max="15110" width="12.875" style="15" customWidth="1"/>
    <col min="15111" max="15112" width="10.25" style="15" customWidth="1"/>
    <col min="15113" max="15115" width="0" style="15" hidden="1" customWidth="1"/>
    <col min="15116" max="15356" width="9" style="15"/>
    <col min="15357" max="15357" width="47.5" style="15" customWidth="1"/>
    <col min="15358" max="15358" width="11.125" style="15" customWidth="1"/>
    <col min="15359" max="15359" width="12.875" style="15" customWidth="1"/>
    <col min="15360" max="15360" width="11.125" style="15" customWidth="1"/>
    <col min="15361" max="15365" width="10.25" style="15" customWidth="1"/>
    <col min="15366" max="15366" width="12.875" style="15" customWidth="1"/>
    <col min="15367" max="15368" width="10.25" style="15" customWidth="1"/>
    <col min="15369" max="15371" width="0" style="15" hidden="1" customWidth="1"/>
    <col min="15372" max="15612" width="9" style="15"/>
    <col min="15613" max="15613" width="47.5" style="15" customWidth="1"/>
    <col min="15614" max="15614" width="11.125" style="15" customWidth="1"/>
    <col min="15615" max="15615" width="12.875" style="15" customWidth="1"/>
    <col min="15616" max="15616" width="11.125" style="15" customWidth="1"/>
    <col min="15617" max="15621" width="10.25" style="15" customWidth="1"/>
    <col min="15622" max="15622" width="12.875" style="15" customWidth="1"/>
    <col min="15623" max="15624" width="10.25" style="15" customWidth="1"/>
    <col min="15625" max="15627" width="0" style="15" hidden="1" customWidth="1"/>
    <col min="15628" max="15868" width="9" style="15"/>
    <col min="15869" max="15869" width="47.5" style="15" customWidth="1"/>
    <col min="15870" max="15870" width="11.125" style="15" customWidth="1"/>
    <col min="15871" max="15871" width="12.875" style="15" customWidth="1"/>
    <col min="15872" max="15872" width="11.125" style="15" customWidth="1"/>
    <col min="15873" max="15877" width="10.25" style="15" customWidth="1"/>
    <col min="15878" max="15878" width="12.875" style="15" customWidth="1"/>
    <col min="15879" max="15880" width="10.25" style="15" customWidth="1"/>
    <col min="15881" max="15883" width="0" style="15" hidden="1" customWidth="1"/>
    <col min="15884" max="16124" width="9" style="15"/>
    <col min="16125" max="16125" width="47.5" style="15" customWidth="1"/>
    <col min="16126" max="16126" width="11.125" style="15" customWidth="1"/>
    <col min="16127" max="16127" width="12.875" style="15" customWidth="1"/>
    <col min="16128" max="16128" width="11.125" style="15" customWidth="1"/>
    <col min="16129" max="16133" width="10.25" style="15" customWidth="1"/>
    <col min="16134" max="16134" width="12.875" style="15" customWidth="1"/>
    <col min="16135" max="16136" width="10.25" style="15" customWidth="1"/>
    <col min="16137" max="16139" width="0" style="15" hidden="1" customWidth="1"/>
    <col min="16140" max="16384" width="9" style="15"/>
  </cols>
  <sheetData>
    <row r="1" spans="1:10" x14ac:dyDescent="0.55000000000000004">
      <c r="A1" s="125" t="s">
        <v>106</v>
      </c>
      <c r="B1" s="125"/>
      <c r="C1" s="125"/>
      <c r="D1" s="125"/>
      <c r="E1" s="125"/>
      <c r="F1" s="125"/>
      <c r="G1" s="125"/>
      <c r="H1" s="125"/>
    </row>
    <row r="2" spans="1:10" x14ac:dyDescent="0.55000000000000004">
      <c r="A2" s="16"/>
      <c r="B2" s="16"/>
      <c r="C2" s="16"/>
      <c r="D2" s="16"/>
      <c r="E2" s="16"/>
      <c r="F2" s="16"/>
      <c r="G2" s="16"/>
      <c r="H2" s="16"/>
    </row>
    <row r="3" spans="1:10" ht="54.75" customHeight="1" x14ac:dyDescent="0.55000000000000004">
      <c r="A3" s="116" t="s">
        <v>16</v>
      </c>
      <c r="B3" s="117"/>
      <c r="C3" s="117"/>
      <c r="D3" s="118"/>
      <c r="E3" s="116" t="s">
        <v>17</v>
      </c>
      <c r="F3" s="117"/>
      <c r="G3" s="117"/>
      <c r="H3" s="118"/>
    </row>
    <row r="4" spans="1:10" x14ac:dyDescent="0.55000000000000004">
      <c r="A4" s="119" t="s">
        <v>18</v>
      </c>
      <c r="B4" s="120"/>
      <c r="C4" s="120"/>
      <c r="D4" s="121"/>
      <c r="E4" s="126" t="s">
        <v>19</v>
      </c>
      <c r="F4" s="127"/>
      <c r="G4" s="127"/>
      <c r="H4" s="128"/>
    </row>
    <row r="5" spans="1:10" s="65" customFormat="1" ht="71.25" customHeight="1" x14ac:dyDescent="0.2">
      <c r="A5" s="107" t="s">
        <v>20</v>
      </c>
      <c r="B5" s="108"/>
      <c r="C5" s="108"/>
      <c r="D5" s="109"/>
      <c r="E5" s="107" t="s">
        <v>20</v>
      </c>
      <c r="F5" s="108"/>
      <c r="G5" s="108"/>
      <c r="H5" s="109"/>
      <c r="J5" s="22"/>
    </row>
    <row r="6" spans="1:10" x14ac:dyDescent="0.55000000000000004">
      <c r="A6" s="110" t="s">
        <v>83</v>
      </c>
      <c r="B6" s="111"/>
      <c r="C6" s="111"/>
      <c r="D6" s="112"/>
      <c r="E6" s="110" t="s">
        <v>85</v>
      </c>
      <c r="F6" s="111"/>
      <c r="G6" s="111"/>
      <c r="H6" s="112"/>
    </row>
    <row r="7" spans="1:10" x14ac:dyDescent="0.55000000000000004">
      <c r="A7" s="17"/>
      <c r="B7" s="18"/>
      <c r="C7" s="19"/>
      <c r="D7" s="19"/>
      <c r="E7" s="19"/>
      <c r="F7" s="19"/>
      <c r="G7" s="19"/>
      <c r="H7" s="20"/>
    </row>
    <row r="8" spans="1:10" x14ac:dyDescent="0.55000000000000004">
      <c r="A8" s="113"/>
      <c r="B8" s="114"/>
      <c r="C8" s="114"/>
      <c r="D8" s="114"/>
      <c r="E8" s="114"/>
      <c r="F8" s="114"/>
      <c r="G8" s="114"/>
      <c r="H8" s="115"/>
    </row>
    <row r="9" spans="1:10" ht="54.75" customHeight="1" x14ac:dyDescent="0.55000000000000004">
      <c r="A9" s="116" t="s">
        <v>21</v>
      </c>
      <c r="B9" s="117"/>
      <c r="C9" s="117"/>
      <c r="D9" s="118"/>
      <c r="E9" s="116" t="s">
        <v>22</v>
      </c>
      <c r="F9" s="117"/>
      <c r="G9" s="117"/>
      <c r="H9" s="118"/>
    </row>
    <row r="10" spans="1:10" x14ac:dyDescent="0.55000000000000004">
      <c r="A10" s="119" t="s">
        <v>23</v>
      </c>
      <c r="B10" s="120"/>
      <c r="C10" s="120"/>
      <c r="D10" s="121"/>
      <c r="E10" s="122" t="s">
        <v>24</v>
      </c>
      <c r="F10" s="123"/>
      <c r="G10" s="123"/>
      <c r="H10" s="124"/>
    </row>
    <row r="11" spans="1:10" s="65" customFormat="1" ht="71.25" customHeight="1" x14ac:dyDescent="0.2">
      <c r="A11" s="107" t="s">
        <v>20</v>
      </c>
      <c r="B11" s="108"/>
      <c r="C11" s="108"/>
      <c r="D11" s="109"/>
      <c r="E11" s="107" t="s">
        <v>20</v>
      </c>
      <c r="F11" s="108"/>
      <c r="G11" s="108"/>
      <c r="H11" s="109"/>
      <c r="J11" s="22"/>
    </row>
    <row r="12" spans="1:10" x14ac:dyDescent="0.55000000000000004">
      <c r="A12" s="110" t="s">
        <v>84</v>
      </c>
      <c r="B12" s="111"/>
      <c r="C12" s="111"/>
      <c r="D12" s="112"/>
      <c r="E12" s="110" t="s">
        <v>86</v>
      </c>
      <c r="F12" s="111"/>
      <c r="G12" s="111"/>
      <c r="H12" s="112"/>
    </row>
  </sheetData>
  <mergeCells count="18">
    <mergeCell ref="A5:D5"/>
    <mergeCell ref="E5:H5"/>
    <mergeCell ref="A1:H1"/>
    <mergeCell ref="A3:D3"/>
    <mergeCell ref="E3:H3"/>
    <mergeCell ref="A4:D4"/>
    <mergeCell ref="E4:H4"/>
    <mergeCell ref="A11:D11"/>
    <mergeCell ref="E11:H11"/>
    <mergeCell ref="A12:D12"/>
    <mergeCell ref="E12:H12"/>
    <mergeCell ref="A6:D6"/>
    <mergeCell ref="E6:H6"/>
    <mergeCell ref="A8:H8"/>
    <mergeCell ref="A9:D9"/>
    <mergeCell ref="E9:H9"/>
    <mergeCell ref="A10:D10"/>
    <mergeCell ref="E10:H10"/>
  </mergeCells>
  <printOptions horizontalCentered="1"/>
  <pageMargins left="0.15748031496062992" right="0.15748031496062992" top="0.47244094488188981" bottom="0.39370078740157483" header="0.19685039370078741" footer="0.19685039370078741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</sheetPr>
  <dimension ref="A1:O96"/>
  <sheetViews>
    <sheetView topLeftCell="A76" workbookViewId="0">
      <selection activeCell="B97" sqref="B97"/>
    </sheetView>
  </sheetViews>
  <sheetFormatPr defaultRowHeight="24" x14ac:dyDescent="0.2"/>
  <cols>
    <col min="1" max="1" width="47.625" style="25" customWidth="1"/>
    <col min="2" max="2" width="14.5" style="25" customWidth="1"/>
    <col min="3" max="14" width="11.375" style="25" customWidth="1"/>
    <col min="15" max="15" width="11.125" style="25" bestFit="1" customWidth="1"/>
    <col min="16" max="16384" width="9" style="25"/>
  </cols>
  <sheetData>
    <row r="1" spans="1:14" x14ac:dyDescent="0.55000000000000004">
      <c r="A1" s="129" t="s">
        <v>25</v>
      </c>
      <c r="B1" s="129"/>
    </row>
    <row r="2" spans="1:14" x14ac:dyDescent="0.55000000000000004">
      <c r="A2" s="129" t="s">
        <v>111</v>
      </c>
      <c r="B2" s="129"/>
    </row>
    <row r="3" spans="1:14" x14ac:dyDescent="0.55000000000000004">
      <c r="A3" s="26"/>
      <c r="B3" s="26"/>
    </row>
    <row r="4" spans="1:14" x14ac:dyDescent="0.55000000000000004">
      <c r="A4" s="27" t="s">
        <v>112</v>
      </c>
      <c r="B4" s="28"/>
    </row>
    <row r="5" spans="1:14" x14ac:dyDescent="0.55000000000000004">
      <c r="A5" s="130" t="s">
        <v>27</v>
      </c>
      <c r="B5" s="132" t="s">
        <v>28</v>
      </c>
      <c r="C5" s="134" t="s">
        <v>113</v>
      </c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</row>
    <row r="6" spans="1:14" x14ac:dyDescent="0.55000000000000004">
      <c r="A6" s="131"/>
      <c r="B6" s="133"/>
      <c r="C6" s="29">
        <v>24746</v>
      </c>
      <c r="D6" s="29">
        <v>24777</v>
      </c>
      <c r="E6" s="29">
        <v>24807</v>
      </c>
      <c r="F6" s="29">
        <v>24838</v>
      </c>
      <c r="G6" s="29">
        <v>24869</v>
      </c>
      <c r="H6" s="29">
        <v>24898</v>
      </c>
      <c r="I6" s="29">
        <v>24929</v>
      </c>
      <c r="J6" s="29">
        <v>24959</v>
      </c>
      <c r="K6" s="29">
        <v>24990</v>
      </c>
      <c r="L6" s="29">
        <v>25020</v>
      </c>
      <c r="M6" s="29">
        <v>25051</v>
      </c>
      <c r="N6" s="29">
        <v>25082</v>
      </c>
    </row>
    <row r="7" spans="1:14" x14ac:dyDescent="0.2">
      <c r="A7" s="30" t="s">
        <v>29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</row>
    <row r="8" spans="1:14" x14ac:dyDescent="0.2">
      <c r="A8" s="32" t="s">
        <v>103</v>
      </c>
      <c r="B8" s="33">
        <v>237700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</row>
    <row r="9" spans="1:14" x14ac:dyDescent="0.2">
      <c r="A9" s="34" t="s">
        <v>30</v>
      </c>
      <c r="B9" s="35">
        <v>4800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</row>
    <row r="10" spans="1:14" x14ac:dyDescent="0.2">
      <c r="A10" s="34" t="s">
        <v>31</v>
      </c>
      <c r="B10" s="35">
        <v>2294800</v>
      </c>
      <c r="C10" s="35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</row>
    <row r="11" spans="1:14" x14ac:dyDescent="0.2">
      <c r="A11" s="34" t="s">
        <v>124</v>
      </c>
      <c r="B11" s="35">
        <v>1314000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</row>
    <row r="12" spans="1:14" x14ac:dyDescent="0.2">
      <c r="A12" s="34" t="s">
        <v>32</v>
      </c>
      <c r="B12" s="35">
        <v>1080000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</row>
    <row r="13" spans="1:14" x14ac:dyDescent="0.2">
      <c r="A13" s="37" t="s">
        <v>33</v>
      </c>
      <c r="B13" s="38">
        <v>15400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</row>
    <row r="14" spans="1:14" x14ac:dyDescent="0.2">
      <c r="A14" s="39" t="s">
        <v>34</v>
      </c>
      <c r="B14" s="40">
        <f>SUM(B8:B13)</f>
        <v>4946700</v>
      </c>
      <c r="C14" s="41">
        <f t="shared" ref="C14:N14" si="0">SUM(C8:C13)</f>
        <v>0</v>
      </c>
      <c r="D14" s="41">
        <f t="shared" si="0"/>
        <v>0</v>
      </c>
      <c r="E14" s="41">
        <f t="shared" si="0"/>
        <v>0</v>
      </c>
      <c r="F14" s="41">
        <f t="shared" si="0"/>
        <v>0</v>
      </c>
      <c r="G14" s="41">
        <f t="shared" si="0"/>
        <v>0</v>
      </c>
      <c r="H14" s="41">
        <f t="shared" si="0"/>
        <v>0</v>
      </c>
      <c r="I14" s="41">
        <f t="shared" si="0"/>
        <v>0</v>
      </c>
      <c r="J14" s="41">
        <f t="shared" si="0"/>
        <v>0</v>
      </c>
      <c r="K14" s="41">
        <f t="shared" si="0"/>
        <v>0</v>
      </c>
      <c r="L14" s="41">
        <f t="shared" si="0"/>
        <v>0</v>
      </c>
      <c r="M14" s="41">
        <f t="shared" si="0"/>
        <v>0</v>
      </c>
      <c r="N14" s="41">
        <f t="shared" si="0"/>
        <v>0</v>
      </c>
    </row>
    <row r="15" spans="1:14" x14ac:dyDescent="0.2">
      <c r="A15" s="42" t="s">
        <v>35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</row>
    <row r="16" spans="1:14" x14ac:dyDescent="0.2">
      <c r="A16" s="32" t="s">
        <v>32</v>
      </c>
      <c r="B16" s="33">
        <v>388800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</row>
    <row r="17" spans="1:14" x14ac:dyDescent="0.2">
      <c r="A17" s="34" t="s">
        <v>33</v>
      </c>
      <c r="B17" s="35">
        <v>2200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</row>
    <row r="18" spans="1:14" x14ac:dyDescent="0.2">
      <c r="A18" s="39" t="s">
        <v>34</v>
      </c>
      <c r="B18" s="40">
        <f>SUM(B16:B17)</f>
        <v>391000</v>
      </c>
      <c r="C18" s="41">
        <f t="shared" ref="C18:N18" si="1">SUM(C16:C17)</f>
        <v>0</v>
      </c>
      <c r="D18" s="41">
        <f t="shared" si="1"/>
        <v>0</v>
      </c>
      <c r="E18" s="41">
        <f t="shared" si="1"/>
        <v>0</v>
      </c>
      <c r="F18" s="41">
        <f t="shared" si="1"/>
        <v>0</v>
      </c>
      <c r="G18" s="41">
        <f t="shared" si="1"/>
        <v>0</v>
      </c>
      <c r="H18" s="41">
        <f t="shared" si="1"/>
        <v>0</v>
      </c>
      <c r="I18" s="41">
        <f t="shared" si="1"/>
        <v>0</v>
      </c>
      <c r="J18" s="41">
        <f t="shared" si="1"/>
        <v>0</v>
      </c>
      <c r="K18" s="41">
        <f t="shared" si="1"/>
        <v>0</v>
      </c>
      <c r="L18" s="41">
        <f t="shared" si="1"/>
        <v>0</v>
      </c>
      <c r="M18" s="41">
        <f t="shared" si="1"/>
        <v>0</v>
      </c>
      <c r="N18" s="41">
        <f t="shared" si="1"/>
        <v>0</v>
      </c>
    </row>
    <row r="19" spans="1:14" x14ac:dyDescent="0.2">
      <c r="A19" s="42" t="s">
        <v>36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</row>
    <row r="20" spans="1:14" x14ac:dyDescent="0.2">
      <c r="A20" s="43" t="s">
        <v>32</v>
      </c>
      <c r="B20" s="46">
        <v>172800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</row>
    <row r="21" spans="1:14" x14ac:dyDescent="0.2">
      <c r="A21" s="37" t="s">
        <v>33</v>
      </c>
      <c r="B21" s="47">
        <v>2200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</row>
    <row r="22" spans="1:14" x14ac:dyDescent="0.2">
      <c r="A22" s="39" t="s">
        <v>34</v>
      </c>
      <c r="B22" s="40">
        <f>SUM(B20:B21)</f>
        <v>175000</v>
      </c>
      <c r="C22" s="41">
        <f t="shared" ref="C22:N22" si="2">SUM(C20:C21)</f>
        <v>0</v>
      </c>
      <c r="D22" s="41">
        <f t="shared" si="2"/>
        <v>0</v>
      </c>
      <c r="E22" s="41">
        <f t="shared" si="2"/>
        <v>0</v>
      </c>
      <c r="F22" s="41">
        <f t="shared" si="2"/>
        <v>0</v>
      </c>
      <c r="G22" s="41">
        <f t="shared" si="2"/>
        <v>0</v>
      </c>
      <c r="H22" s="41">
        <f t="shared" si="2"/>
        <v>0</v>
      </c>
      <c r="I22" s="41">
        <f t="shared" si="2"/>
        <v>0</v>
      </c>
      <c r="J22" s="41">
        <f t="shared" si="2"/>
        <v>0</v>
      </c>
      <c r="K22" s="41">
        <f t="shared" si="2"/>
        <v>0</v>
      </c>
      <c r="L22" s="41">
        <f t="shared" si="2"/>
        <v>0</v>
      </c>
      <c r="M22" s="41">
        <f t="shared" si="2"/>
        <v>0</v>
      </c>
      <c r="N22" s="41">
        <f t="shared" si="2"/>
        <v>0</v>
      </c>
    </row>
    <row r="23" spans="1:14" x14ac:dyDescent="0.2">
      <c r="A23" s="42" t="s">
        <v>37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</row>
    <row r="24" spans="1:14" x14ac:dyDescent="0.2">
      <c r="A24" s="43" t="s">
        <v>32</v>
      </c>
      <c r="B24" s="44">
        <v>604800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</row>
    <row r="25" spans="1:14" x14ac:dyDescent="0.2">
      <c r="A25" s="37" t="s">
        <v>33</v>
      </c>
      <c r="B25" s="38">
        <v>4400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</row>
    <row r="26" spans="1:14" x14ac:dyDescent="0.2">
      <c r="A26" s="39" t="s">
        <v>34</v>
      </c>
      <c r="B26" s="40">
        <f>SUM(B24:B25)</f>
        <v>609200</v>
      </c>
      <c r="C26" s="41">
        <f t="shared" ref="C26:N26" si="3">SUM(C24:C25)</f>
        <v>0</v>
      </c>
      <c r="D26" s="41">
        <f t="shared" si="3"/>
        <v>0</v>
      </c>
      <c r="E26" s="41">
        <f t="shared" si="3"/>
        <v>0</v>
      </c>
      <c r="F26" s="41">
        <f t="shared" si="3"/>
        <v>0</v>
      </c>
      <c r="G26" s="41">
        <f t="shared" si="3"/>
        <v>0</v>
      </c>
      <c r="H26" s="41">
        <f t="shared" si="3"/>
        <v>0</v>
      </c>
      <c r="I26" s="41">
        <f t="shared" si="3"/>
        <v>0</v>
      </c>
      <c r="J26" s="41">
        <f t="shared" si="3"/>
        <v>0</v>
      </c>
      <c r="K26" s="41">
        <f t="shared" si="3"/>
        <v>0</v>
      </c>
      <c r="L26" s="41">
        <f t="shared" si="3"/>
        <v>0</v>
      </c>
      <c r="M26" s="41">
        <f t="shared" si="3"/>
        <v>0</v>
      </c>
      <c r="N26" s="41">
        <f t="shared" si="3"/>
        <v>0</v>
      </c>
    </row>
    <row r="27" spans="1:14" x14ac:dyDescent="0.2">
      <c r="A27" s="42" t="s">
        <v>38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</row>
    <row r="28" spans="1:14" x14ac:dyDescent="0.2">
      <c r="A28" s="43" t="s">
        <v>33</v>
      </c>
      <c r="B28" s="44">
        <v>11000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</row>
    <row r="29" spans="1:14" x14ac:dyDescent="0.2">
      <c r="A29" s="34" t="s">
        <v>39</v>
      </c>
      <c r="B29" s="35">
        <v>130600</v>
      </c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</row>
    <row r="30" spans="1:14" x14ac:dyDescent="0.2">
      <c r="A30" s="37" t="s">
        <v>40</v>
      </c>
      <c r="B30" s="38">
        <v>318400</v>
      </c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</row>
    <row r="31" spans="1:14" x14ac:dyDescent="0.2">
      <c r="A31" s="39" t="s">
        <v>34</v>
      </c>
      <c r="B31" s="40">
        <f>SUM(B28:B30)</f>
        <v>460000</v>
      </c>
      <c r="C31" s="41">
        <f t="shared" ref="C31:N31" si="4">SUM(C28:C30)</f>
        <v>0</v>
      </c>
      <c r="D31" s="41">
        <f t="shared" si="4"/>
        <v>0</v>
      </c>
      <c r="E31" s="41">
        <f t="shared" si="4"/>
        <v>0</v>
      </c>
      <c r="F31" s="41">
        <f t="shared" si="4"/>
        <v>0</v>
      </c>
      <c r="G31" s="41">
        <f t="shared" si="4"/>
        <v>0</v>
      </c>
      <c r="H31" s="41">
        <f t="shared" si="4"/>
        <v>0</v>
      </c>
      <c r="I31" s="41">
        <f t="shared" si="4"/>
        <v>0</v>
      </c>
      <c r="J31" s="41">
        <f t="shared" si="4"/>
        <v>0</v>
      </c>
      <c r="K31" s="41">
        <f t="shared" si="4"/>
        <v>0</v>
      </c>
      <c r="L31" s="41">
        <f t="shared" si="4"/>
        <v>0</v>
      </c>
      <c r="M31" s="41">
        <f t="shared" si="4"/>
        <v>0</v>
      </c>
      <c r="N31" s="41">
        <f t="shared" si="4"/>
        <v>0</v>
      </c>
    </row>
    <row r="32" spans="1:14" x14ac:dyDescent="0.2">
      <c r="A32" s="42" t="s">
        <v>41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</row>
    <row r="33" spans="1:14" x14ac:dyDescent="0.2">
      <c r="A33" s="43" t="s">
        <v>33</v>
      </c>
      <c r="B33" s="44">
        <v>224400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  <row r="34" spans="1:14" x14ac:dyDescent="0.2">
      <c r="A34" s="34" t="s">
        <v>39</v>
      </c>
      <c r="B34" s="35">
        <v>139400</v>
      </c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</row>
    <row r="35" spans="1:14" x14ac:dyDescent="0.2">
      <c r="A35" s="37" t="s">
        <v>40</v>
      </c>
      <c r="B35" s="38">
        <v>238800</v>
      </c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</row>
    <row r="36" spans="1:14" x14ac:dyDescent="0.2">
      <c r="A36" s="39" t="s">
        <v>34</v>
      </c>
      <c r="B36" s="40">
        <f>SUM(B33:B35)</f>
        <v>602600</v>
      </c>
      <c r="C36" s="41">
        <f t="shared" ref="C36:N36" si="5">SUM(C33:C35)</f>
        <v>0</v>
      </c>
      <c r="D36" s="41">
        <f t="shared" si="5"/>
        <v>0</v>
      </c>
      <c r="E36" s="41">
        <f t="shared" si="5"/>
        <v>0</v>
      </c>
      <c r="F36" s="41">
        <f t="shared" si="5"/>
        <v>0</v>
      </c>
      <c r="G36" s="41">
        <f t="shared" si="5"/>
        <v>0</v>
      </c>
      <c r="H36" s="41">
        <f t="shared" si="5"/>
        <v>0</v>
      </c>
      <c r="I36" s="41">
        <f t="shared" si="5"/>
        <v>0</v>
      </c>
      <c r="J36" s="41">
        <f t="shared" si="5"/>
        <v>0</v>
      </c>
      <c r="K36" s="41">
        <f t="shared" si="5"/>
        <v>0</v>
      </c>
      <c r="L36" s="41">
        <f t="shared" si="5"/>
        <v>0</v>
      </c>
      <c r="M36" s="41">
        <f t="shared" si="5"/>
        <v>0</v>
      </c>
      <c r="N36" s="41">
        <f t="shared" si="5"/>
        <v>0</v>
      </c>
    </row>
    <row r="37" spans="1:14" x14ac:dyDescent="0.2">
      <c r="A37" s="42" t="s">
        <v>42</v>
      </c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</row>
    <row r="38" spans="1:14" x14ac:dyDescent="0.2">
      <c r="A38" s="43" t="s">
        <v>121</v>
      </c>
      <c r="B38" s="44">
        <v>1051200</v>
      </c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</row>
    <row r="39" spans="1:14" x14ac:dyDescent="0.2">
      <c r="A39" s="34" t="s">
        <v>33</v>
      </c>
      <c r="B39" s="35">
        <v>44000</v>
      </c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</row>
    <row r="40" spans="1:14" x14ac:dyDescent="0.2">
      <c r="A40" s="34" t="s">
        <v>39</v>
      </c>
      <c r="B40" s="35">
        <v>46100</v>
      </c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</row>
    <row r="41" spans="1:14" x14ac:dyDescent="0.2">
      <c r="A41" s="37" t="s">
        <v>40</v>
      </c>
      <c r="B41" s="38">
        <v>99500</v>
      </c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</row>
    <row r="42" spans="1:14" x14ac:dyDescent="0.2">
      <c r="A42" s="39" t="s">
        <v>34</v>
      </c>
      <c r="B42" s="40">
        <f>SUM(B38:B41)</f>
        <v>1240800</v>
      </c>
      <c r="C42" s="41">
        <f t="shared" ref="C42:N42" si="6">SUM(C38:C41)</f>
        <v>0</v>
      </c>
      <c r="D42" s="41">
        <f t="shared" si="6"/>
        <v>0</v>
      </c>
      <c r="E42" s="41">
        <f t="shared" si="6"/>
        <v>0</v>
      </c>
      <c r="F42" s="41">
        <f t="shared" si="6"/>
        <v>0</v>
      </c>
      <c r="G42" s="41">
        <f t="shared" si="6"/>
        <v>0</v>
      </c>
      <c r="H42" s="41">
        <f t="shared" si="6"/>
        <v>0</v>
      </c>
      <c r="I42" s="41">
        <f t="shared" si="6"/>
        <v>0</v>
      </c>
      <c r="J42" s="41">
        <f t="shared" si="6"/>
        <v>0</v>
      </c>
      <c r="K42" s="41">
        <f t="shared" si="6"/>
        <v>0</v>
      </c>
      <c r="L42" s="41">
        <f t="shared" si="6"/>
        <v>0</v>
      </c>
      <c r="M42" s="41">
        <f t="shared" si="6"/>
        <v>0</v>
      </c>
      <c r="N42" s="41">
        <f t="shared" si="6"/>
        <v>0</v>
      </c>
    </row>
    <row r="43" spans="1:14" x14ac:dyDescent="0.2">
      <c r="A43" s="42" t="s">
        <v>43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</row>
    <row r="44" spans="1:14" x14ac:dyDescent="0.2">
      <c r="A44" s="43" t="s">
        <v>33</v>
      </c>
      <c r="B44" s="46">
        <v>8800</v>
      </c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</row>
    <row r="45" spans="1:14" x14ac:dyDescent="0.2">
      <c r="A45" s="34" t="s">
        <v>39</v>
      </c>
      <c r="B45" s="75">
        <v>36000</v>
      </c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</row>
    <row r="46" spans="1:14" x14ac:dyDescent="0.2">
      <c r="A46" s="37" t="s">
        <v>40</v>
      </c>
      <c r="B46" s="47">
        <v>122200</v>
      </c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</row>
    <row r="47" spans="1:14" x14ac:dyDescent="0.2">
      <c r="A47" s="39" t="s">
        <v>34</v>
      </c>
      <c r="B47" s="40">
        <f>SUM(B44:B46)</f>
        <v>167000</v>
      </c>
      <c r="C47" s="41">
        <f t="shared" ref="C47:M47" si="7">SUM(C44:C46)</f>
        <v>0</v>
      </c>
      <c r="D47" s="41">
        <f t="shared" si="7"/>
        <v>0</v>
      </c>
      <c r="E47" s="41">
        <f t="shared" si="7"/>
        <v>0</v>
      </c>
      <c r="F47" s="41">
        <f t="shared" si="7"/>
        <v>0</v>
      </c>
      <c r="G47" s="41">
        <f t="shared" si="7"/>
        <v>0</v>
      </c>
      <c r="H47" s="41">
        <f t="shared" si="7"/>
        <v>0</v>
      </c>
      <c r="I47" s="41">
        <f t="shared" si="7"/>
        <v>0</v>
      </c>
      <c r="J47" s="41">
        <f t="shared" si="7"/>
        <v>0</v>
      </c>
      <c r="K47" s="41">
        <f t="shared" si="7"/>
        <v>0</v>
      </c>
      <c r="L47" s="41">
        <f t="shared" si="7"/>
        <v>0</v>
      </c>
      <c r="M47" s="41">
        <f t="shared" si="7"/>
        <v>0</v>
      </c>
      <c r="N47" s="41">
        <f>SUM(N44:N46)</f>
        <v>0</v>
      </c>
    </row>
    <row r="48" spans="1:14" x14ac:dyDescent="0.2">
      <c r="A48" s="42" t="s">
        <v>44</v>
      </c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</row>
    <row r="49" spans="1:14" x14ac:dyDescent="0.2">
      <c r="A49" s="43" t="s">
        <v>33</v>
      </c>
      <c r="B49" s="46">
        <v>13200</v>
      </c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</row>
    <row r="50" spans="1:14" x14ac:dyDescent="0.2">
      <c r="A50" s="37" t="s">
        <v>39</v>
      </c>
      <c r="B50" s="47">
        <v>4100</v>
      </c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</row>
    <row r="51" spans="1:14" x14ac:dyDescent="0.2">
      <c r="A51" s="39" t="s">
        <v>34</v>
      </c>
      <c r="B51" s="40">
        <f>SUM(B49:B50)</f>
        <v>17300</v>
      </c>
      <c r="C51" s="48">
        <f t="shared" ref="C51:N51" si="8">SUM(C49:C50)</f>
        <v>0</v>
      </c>
      <c r="D51" s="48">
        <f t="shared" si="8"/>
        <v>0</v>
      </c>
      <c r="E51" s="48">
        <f t="shared" si="8"/>
        <v>0</v>
      </c>
      <c r="F51" s="48">
        <f t="shared" si="8"/>
        <v>0</v>
      </c>
      <c r="G51" s="48">
        <f t="shared" si="8"/>
        <v>0</v>
      </c>
      <c r="H51" s="48">
        <f t="shared" si="8"/>
        <v>0</v>
      </c>
      <c r="I51" s="48">
        <f t="shared" si="8"/>
        <v>0</v>
      </c>
      <c r="J51" s="48">
        <f t="shared" si="8"/>
        <v>0</v>
      </c>
      <c r="K51" s="48">
        <f t="shared" si="8"/>
        <v>0</v>
      </c>
      <c r="L51" s="48">
        <f t="shared" si="8"/>
        <v>0</v>
      </c>
      <c r="M51" s="48">
        <f t="shared" si="8"/>
        <v>0</v>
      </c>
      <c r="N51" s="48">
        <f t="shared" si="8"/>
        <v>0</v>
      </c>
    </row>
    <row r="52" spans="1:14" x14ac:dyDescent="0.2">
      <c r="A52" s="42" t="s">
        <v>45</v>
      </c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</row>
    <row r="53" spans="1:14" x14ac:dyDescent="0.2">
      <c r="A53" s="43" t="s">
        <v>46</v>
      </c>
      <c r="B53" s="46">
        <v>3886000</v>
      </c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</row>
    <row r="54" spans="1:14" x14ac:dyDescent="0.2">
      <c r="A54" s="34" t="s">
        <v>33</v>
      </c>
      <c r="B54" s="49">
        <v>77000</v>
      </c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</row>
    <row r="55" spans="1:14" x14ac:dyDescent="0.2">
      <c r="A55" s="37" t="s">
        <v>39</v>
      </c>
      <c r="B55" s="47">
        <v>25200</v>
      </c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</row>
    <row r="56" spans="1:14" x14ac:dyDescent="0.2">
      <c r="A56" s="39" t="s">
        <v>34</v>
      </c>
      <c r="B56" s="40">
        <f>SUM(B53:B55)</f>
        <v>3988200</v>
      </c>
      <c r="C56" s="41">
        <f t="shared" ref="C56:N56" si="9">SUM(C53:C55)</f>
        <v>0</v>
      </c>
      <c r="D56" s="41">
        <f t="shared" si="9"/>
        <v>0</v>
      </c>
      <c r="E56" s="41">
        <f t="shared" si="9"/>
        <v>0</v>
      </c>
      <c r="F56" s="41">
        <f t="shared" si="9"/>
        <v>0</v>
      </c>
      <c r="G56" s="41">
        <f t="shared" si="9"/>
        <v>0</v>
      </c>
      <c r="H56" s="41">
        <f t="shared" si="9"/>
        <v>0</v>
      </c>
      <c r="I56" s="41">
        <f t="shared" si="9"/>
        <v>0</v>
      </c>
      <c r="J56" s="41">
        <f t="shared" si="9"/>
        <v>0</v>
      </c>
      <c r="K56" s="41">
        <f t="shared" si="9"/>
        <v>0</v>
      </c>
      <c r="L56" s="41">
        <f t="shared" si="9"/>
        <v>0</v>
      </c>
      <c r="M56" s="41">
        <f t="shared" si="9"/>
        <v>0</v>
      </c>
      <c r="N56" s="41">
        <f t="shared" si="9"/>
        <v>0</v>
      </c>
    </row>
    <row r="57" spans="1:14" x14ac:dyDescent="0.2">
      <c r="A57" s="42" t="s">
        <v>47</v>
      </c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</row>
    <row r="58" spans="1:14" x14ac:dyDescent="0.2">
      <c r="A58" s="50" t="s">
        <v>33</v>
      </c>
      <c r="B58" s="48">
        <v>4400</v>
      </c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</row>
    <row r="59" spans="1:14" x14ac:dyDescent="0.2">
      <c r="A59" s="39" t="s">
        <v>34</v>
      </c>
      <c r="B59" s="40">
        <f>SUM(B58)</f>
        <v>4400</v>
      </c>
      <c r="C59" s="48">
        <f t="shared" ref="C59:N59" si="10">SUM(C58)</f>
        <v>0</v>
      </c>
      <c r="D59" s="48">
        <f t="shared" si="10"/>
        <v>0</v>
      </c>
      <c r="E59" s="48">
        <f t="shared" si="10"/>
        <v>0</v>
      </c>
      <c r="F59" s="48">
        <f t="shared" si="10"/>
        <v>0</v>
      </c>
      <c r="G59" s="48">
        <f t="shared" si="10"/>
        <v>0</v>
      </c>
      <c r="H59" s="48">
        <f t="shared" si="10"/>
        <v>0</v>
      </c>
      <c r="I59" s="48">
        <f t="shared" si="10"/>
        <v>0</v>
      </c>
      <c r="J59" s="48">
        <f t="shared" si="10"/>
        <v>0</v>
      </c>
      <c r="K59" s="48">
        <f t="shared" si="10"/>
        <v>0</v>
      </c>
      <c r="L59" s="48">
        <f t="shared" si="10"/>
        <v>0</v>
      </c>
      <c r="M59" s="48">
        <f t="shared" si="10"/>
        <v>0</v>
      </c>
      <c r="N59" s="48">
        <f t="shared" si="10"/>
        <v>0</v>
      </c>
    </row>
    <row r="60" spans="1:14" x14ac:dyDescent="0.2">
      <c r="A60" s="42" t="s">
        <v>48</v>
      </c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</row>
    <row r="61" spans="1:14" x14ac:dyDescent="0.2">
      <c r="A61" s="50" t="s">
        <v>32</v>
      </c>
      <c r="B61" s="48">
        <v>432000</v>
      </c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</row>
    <row r="62" spans="1:14" x14ac:dyDescent="0.2">
      <c r="A62" s="39" t="s">
        <v>34</v>
      </c>
      <c r="B62" s="40">
        <f>SUM(B61)</f>
        <v>432000</v>
      </c>
      <c r="C62" s="41">
        <f t="shared" ref="C62:N62" si="11">SUM(C61)</f>
        <v>0</v>
      </c>
      <c r="D62" s="41">
        <f t="shared" si="11"/>
        <v>0</v>
      </c>
      <c r="E62" s="41">
        <f t="shared" si="11"/>
        <v>0</v>
      </c>
      <c r="F62" s="41">
        <f t="shared" si="11"/>
        <v>0</v>
      </c>
      <c r="G62" s="41">
        <f t="shared" si="11"/>
        <v>0</v>
      </c>
      <c r="H62" s="41">
        <f t="shared" si="11"/>
        <v>0</v>
      </c>
      <c r="I62" s="41">
        <f t="shared" si="11"/>
        <v>0</v>
      </c>
      <c r="J62" s="41">
        <f t="shared" si="11"/>
        <v>0</v>
      </c>
      <c r="K62" s="41">
        <f t="shared" si="11"/>
        <v>0</v>
      </c>
      <c r="L62" s="41">
        <f t="shared" si="11"/>
        <v>0</v>
      </c>
      <c r="M62" s="41">
        <f t="shared" si="11"/>
        <v>0</v>
      </c>
      <c r="N62" s="41">
        <f t="shared" si="11"/>
        <v>0</v>
      </c>
    </row>
    <row r="63" spans="1:14" x14ac:dyDescent="0.2">
      <c r="A63" s="42" t="s">
        <v>49</v>
      </c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</row>
    <row r="64" spans="1:14" x14ac:dyDescent="0.2">
      <c r="A64" s="43" t="s">
        <v>98</v>
      </c>
      <c r="B64" s="46">
        <v>172800</v>
      </c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</row>
    <row r="65" spans="1:15" x14ac:dyDescent="0.2">
      <c r="A65" s="37" t="s">
        <v>33</v>
      </c>
      <c r="B65" s="47">
        <v>8800</v>
      </c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</row>
    <row r="66" spans="1:15" x14ac:dyDescent="0.2">
      <c r="A66" s="39" t="s">
        <v>34</v>
      </c>
      <c r="B66" s="40">
        <f>SUM(B64:B65)</f>
        <v>181600</v>
      </c>
      <c r="C66" s="41">
        <f t="shared" ref="C66:N66" si="12">SUM(C64:C65)</f>
        <v>0</v>
      </c>
      <c r="D66" s="41">
        <f t="shared" si="12"/>
        <v>0</v>
      </c>
      <c r="E66" s="41">
        <f t="shared" si="12"/>
        <v>0</v>
      </c>
      <c r="F66" s="41">
        <f t="shared" si="12"/>
        <v>0</v>
      </c>
      <c r="G66" s="41">
        <f t="shared" si="12"/>
        <v>0</v>
      </c>
      <c r="H66" s="41">
        <f t="shared" si="12"/>
        <v>0</v>
      </c>
      <c r="I66" s="41">
        <f t="shared" si="12"/>
        <v>0</v>
      </c>
      <c r="J66" s="41">
        <f t="shared" si="12"/>
        <v>0</v>
      </c>
      <c r="K66" s="41">
        <f t="shared" si="12"/>
        <v>0</v>
      </c>
      <c r="L66" s="41">
        <f t="shared" si="12"/>
        <v>0</v>
      </c>
      <c r="M66" s="41">
        <f t="shared" si="12"/>
        <v>0</v>
      </c>
      <c r="N66" s="41">
        <f t="shared" si="12"/>
        <v>0</v>
      </c>
    </row>
    <row r="67" spans="1:15" x14ac:dyDescent="0.2">
      <c r="A67" s="42" t="s">
        <v>50</v>
      </c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</row>
    <row r="68" spans="1:15" x14ac:dyDescent="0.2">
      <c r="A68" s="50" t="s">
        <v>32</v>
      </c>
      <c r="B68" s="48">
        <v>820800</v>
      </c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</row>
    <row r="69" spans="1:15" x14ac:dyDescent="0.2">
      <c r="A69" s="39" t="s">
        <v>34</v>
      </c>
      <c r="B69" s="40">
        <f>SUM(B68)</f>
        <v>820800</v>
      </c>
      <c r="C69" s="41">
        <f t="shared" ref="C69:N69" si="13">SUM(C68)</f>
        <v>0</v>
      </c>
      <c r="D69" s="41">
        <f t="shared" si="13"/>
        <v>0</v>
      </c>
      <c r="E69" s="41">
        <f t="shared" si="13"/>
        <v>0</v>
      </c>
      <c r="F69" s="41">
        <f t="shared" si="13"/>
        <v>0</v>
      </c>
      <c r="G69" s="41">
        <f t="shared" si="13"/>
        <v>0</v>
      </c>
      <c r="H69" s="41">
        <f t="shared" si="13"/>
        <v>0</v>
      </c>
      <c r="I69" s="41">
        <f t="shared" si="13"/>
        <v>0</v>
      </c>
      <c r="J69" s="41">
        <f t="shared" si="13"/>
        <v>0</v>
      </c>
      <c r="K69" s="41">
        <f t="shared" si="13"/>
        <v>0</v>
      </c>
      <c r="L69" s="41">
        <f t="shared" si="13"/>
        <v>0</v>
      </c>
      <c r="M69" s="41">
        <f t="shared" si="13"/>
        <v>0</v>
      </c>
      <c r="N69" s="41">
        <f t="shared" si="13"/>
        <v>0</v>
      </c>
    </row>
    <row r="70" spans="1:15" x14ac:dyDescent="0.2">
      <c r="A70" s="42" t="s">
        <v>51</v>
      </c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</row>
    <row r="71" spans="1:15" x14ac:dyDescent="0.2">
      <c r="A71" s="50" t="s">
        <v>33</v>
      </c>
      <c r="B71" s="48">
        <v>4400</v>
      </c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</row>
    <row r="72" spans="1:15" x14ac:dyDescent="0.2">
      <c r="A72" s="39" t="s">
        <v>34</v>
      </c>
      <c r="B72" s="40">
        <f>SUM(B71)</f>
        <v>4400</v>
      </c>
      <c r="C72" s="48">
        <f t="shared" ref="C72:N72" si="14">SUM(C71)</f>
        <v>0</v>
      </c>
      <c r="D72" s="48">
        <f t="shared" si="14"/>
        <v>0</v>
      </c>
      <c r="E72" s="48">
        <f t="shared" si="14"/>
        <v>0</v>
      </c>
      <c r="F72" s="48">
        <f t="shared" si="14"/>
        <v>0</v>
      </c>
      <c r="G72" s="48">
        <f t="shared" si="14"/>
        <v>0</v>
      </c>
      <c r="H72" s="48">
        <f t="shared" si="14"/>
        <v>0</v>
      </c>
      <c r="I72" s="48">
        <f t="shared" si="14"/>
        <v>0</v>
      </c>
      <c r="J72" s="48">
        <f t="shared" si="14"/>
        <v>0</v>
      </c>
      <c r="K72" s="48">
        <f t="shared" si="14"/>
        <v>0</v>
      </c>
      <c r="L72" s="48">
        <f t="shared" si="14"/>
        <v>0</v>
      </c>
      <c r="M72" s="48">
        <f t="shared" si="14"/>
        <v>0</v>
      </c>
      <c r="N72" s="48">
        <f t="shared" si="14"/>
        <v>0</v>
      </c>
    </row>
    <row r="73" spans="1:15" x14ac:dyDescent="0.2">
      <c r="A73" s="42" t="s">
        <v>52</v>
      </c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</row>
    <row r="74" spans="1:15" x14ac:dyDescent="0.2">
      <c r="A74" s="79" t="s">
        <v>122</v>
      </c>
      <c r="B74" s="49">
        <v>3569600</v>
      </c>
      <c r="C74" s="82"/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80"/>
    </row>
    <row r="75" spans="1:15" x14ac:dyDescent="0.2">
      <c r="A75" s="79" t="s">
        <v>123</v>
      </c>
      <c r="B75" s="49">
        <v>4730400</v>
      </c>
      <c r="C75" s="82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</row>
    <row r="76" spans="1:15" x14ac:dyDescent="0.2">
      <c r="A76" s="76" t="s">
        <v>32</v>
      </c>
      <c r="B76" s="77">
        <v>777600</v>
      </c>
      <c r="C76" s="82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</row>
    <row r="77" spans="1:15" x14ac:dyDescent="0.2">
      <c r="A77" s="76" t="s">
        <v>53</v>
      </c>
      <c r="B77" s="77">
        <v>372000</v>
      </c>
      <c r="C77" s="82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</row>
    <row r="78" spans="1:15" x14ac:dyDescent="0.2">
      <c r="A78" s="39" t="s">
        <v>34</v>
      </c>
      <c r="B78" s="51">
        <f>SUM(B74:B77)</f>
        <v>9449600</v>
      </c>
      <c r="C78" s="52">
        <f>SUM(C74:C77)</f>
        <v>0</v>
      </c>
      <c r="D78" s="52">
        <f t="shared" ref="D78:N78" si="15">SUM(D74:D77)</f>
        <v>0</v>
      </c>
      <c r="E78" s="52">
        <f t="shared" si="15"/>
        <v>0</v>
      </c>
      <c r="F78" s="52">
        <f t="shared" si="15"/>
        <v>0</v>
      </c>
      <c r="G78" s="52">
        <f t="shared" si="15"/>
        <v>0</v>
      </c>
      <c r="H78" s="52">
        <f t="shared" si="15"/>
        <v>0</v>
      </c>
      <c r="I78" s="52">
        <f t="shared" si="15"/>
        <v>0</v>
      </c>
      <c r="J78" s="52">
        <f t="shared" si="15"/>
        <v>0</v>
      </c>
      <c r="K78" s="52">
        <f t="shared" si="15"/>
        <v>0</v>
      </c>
      <c r="L78" s="52">
        <f t="shared" si="15"/>
        <v>0</v>
      </c>
      <c r="M78" s="52">
        <f t="shared" si="15"/>
        <v>0</v>
      </c>
      <c r="N78" s="52">
        <f t="shared" si="15"/>
        <v>0</v>
      </c>
    </row>
    <row r="79" spans="1:15" s="56" customFormat="1" x14ac:dyDescent="0.2">
      <c r="A79" s="53" t="s">
        <v>0</v>
      </c>
      <c r="B79" s="54">
        <f>B14+B18+B22+B26+B31+B36+B42+B47+B51+B56+B59+B62+B66+B69+B72+B78</f>
        <v>23490600</v>
      </c>
      <c r="C79" s="55">
        <f t="shared" ref="C79:N79" si="16">C14+C18+C22+C26+C31+C36+C42+C47+C51+C56+C59+C62+C66+C69+C72+C78</f>
        <v>0</v>
      </c>
      <c r="D79" s="55">
        <f t="shared" si="16"/>
        <v>0</v>
      </c>
      <c r="E79" s="55">
        <f t="shared" si="16"/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  <c r="N79" s="55">
        <f t="shared" si="16"/>
        <v>0</v>
      </c>
      <c r="O79" s="83">
        <f>B79-SUM(C79:N79)</f>
        <v>23490600</v>
      </c>
    </row>
    <row r="82" spans="1:3" x14ac:dyDescent="0.2">
      <c r="A82" s="84" t="s">
        <v>104</v>
      </c>
      <c r="C82" s="98" t="s">
        <v>119</v>
      </c>
    </row>
    <row r="83" spans="1:3" x14ac:dyDescent="0.2">
      <c r="A83" s="25" t="s">
        <v>100</v>
      </c>
      <c r="B83" s="78">
        <v>3180000</v>
      </c>
    </row>
    <row r="84" spans="1:3" x14ac:dyDescent="0.2">
      <c r="A84" s="25" t="s">
        <v>101</v>
      </c>
      <c r="B84" s="78">
        <v>5000000</v>
      </c>
    </row>
    <row r="85" spans="1:3" x14ac:dyDescent="0.2">
      <c r="A85" s="25" t="s">
        <v>102</v>
      </c>
      <c r="B85" s="78">
        <v>3000000</v>
      </c>
    </row>
    <row r="86" spans="1:3" ht="24.75" thickBot="1" x14ac:dyDescent="0.25">
      <c r="B86" s="91">
        <f>SUM(B83:B85)</f>
        <v>11180000</v>
      </c>
    </row>
    <row r="87" spans="1:3" ht="24.75" thickTop="1" x14ac:dyDescent="0.2"/>
    <row r="88" spans="1:3" x14ac:dyDescent="0.2">
      <c r="A88" s="90" t="s">
        <v>34</v>
      </c>
      <c r="B88" s="103">
        <f>B79+B86</f>
        <v>34670600</v>
      </c>
    </row>
    <row r="90" spans="1:3" x14ac:dyDescent="0.2">
      <c r="A90" s="97" t="s">
        <v>114</v>
      </c>
      <c r="B90" s="96">
        <v>92907900</v>
      </c>
    </row>
    <row r="91" spans="1:3" x14ac:dyDescent="0.2">
      <c r="A91" s="97" t="s">
        <v>116</v>
      </c>
      <c r="B91" s="100">
        <f>B90-B88</f>
        <v>58237300</v>
      </c>
    </row>
    <row r="92" spans="1:3" x14ac:dyDescent="0.2">
      <c r="A92" s="97" t="s">
        <v>115</v>
      </c>
      <c r="B92" s="99">
        <f>B91*0.3</f>
        <v>17471190</v>
      </c>
    </row>
    <row r="93" spans="1:3" x14ac:dyDescent="0.2">
      <c r="A93" s="97" t="s">
        <v>117</v>
      </c>
      <c r="B93" s="101">
        <f>B79</f>
        <v>23490600</v>
      </c>
    </row>
    <row r="94" spans="1:3" x14ac:dyDescent="0.2">
      <c r="A94" s="97" t="s">
        <v>125</v>
      </c>
      <c r="B94" s="101">
        <v>3472100</v>
      </c>
    </row>
    <row r="95" spans="1:3" ht="24.75" thickBot="1" x14ac:dyDescent="0.25">
      <c r="A95" s="97" t="s">
        <v>118</v>
      </c>
      <c r="B95" s="102">
        <v>4300000</v>
      </c>
    </row>
    <row r="96" spans="1:3" ht="24.75" thickBot="1" x14ac:dyDescent="0.25">
      <c r="A96" s="97" t="s">
        <v>120</v>
      </c>
      <c r="B96" s="104">
        <f>SUM(B92:B95)</f>
        <v>48733890</v>
      </c>
      <c r="C96" s="56" t="s">
        <v>90</v>
      </c>
    </row>
  </sheetData>
  <autoFilter ref="A1:A79" xr:uid="{00000000-0009-0000-0000-000002000000}"/>
  <mergeCells count="5">
    <mergeCell ref="A1:B1"/>
    <mergeCell ref="A2:B2"/>
    <mergeCell ref="A5:A6"/>
    <mergeCell ref="B5:B6"/>
    <mergeCell ref="C5:N5"/>
  </mergeCells>
  <pageMargins left="0.7" right="0.7" top="0.75" bottom="0.75" header="0.3" footer="0.3"/>
  <pageSetup paperSize="9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4</vt:i4>
      </vt:variant>
    </vt:vector>
  </HeadingPairs>
  <TitlesOfParts>
    <vt:vector size="8" baseType="lpstr">
      <vt:lpstr>สงม. 1 (แบบเก่าใต้งาน)</vt:lpstr>
      <vt:lpstr>สงม. 1 (แยกยุทธ ส่งสงม.)</vt:lpstr>
      <vt:lpstr>แบบแนบท้าย</vt:lpstr>
      <vt:lpstr>ก่อหนี้ทั้งจำนวน</vt:lpstr>
      <vt:lpstr>'สงม. 1 (แบบเก่าใต้งาน)'!Print_Area</vt:lpstr>
      <vt:lpstr>'สงม. 1 (แยกยุทธ ส่งสงม.)'!Print_Area</vt:lpstr>
      <vt:lpstr>'สงม. 1 (แบบเก่าใต้งาน)'!Print_Titles</vt:lpstr>
      <vt:lpstr>'สงม. 1 (แยกยุทธ ส่งสงม.)'!Print_Titles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PC</cp:lastModifiedBy>
  <cp:lastPrinted>2023-09-17T08:11:05Z</cp:lastPrinted>
  <dcterms:created xsi:type="dcterms:W3CDTF">2022-09-08T06:46:51Z</dcterms:created>
  <dcterms:modified xsi:type="dcterms:W3CDTF">2024-12-19T01:07:28Z</dcterms:modified>
</cp:coreProperties>
</file>