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ฝ่ายการคลัง หลักสี่\OTA 2568\"/>
    </mc:Choice>
  </mc:AlternateContent>
  <xr:revisionPtr revIDLastSave="0" documentId="13_ncr:1_{F3DBD4AB-631D-4217-A724-A0E2A968A6BE}" xr6:coauthVersionLast="47" xr6:coauthVersionMax="47" xr10:uidLastSave="{00000000-0000-0000-0000-000000000000}"/>
  <bookViews>
    <workbookView xWindow="-120" yWindow="-120" windowWidth="29040" windowHeight="15720" activeTab="1" xr2:uid="{CCBB9133-92E1-4282-BBB6-48393EA8F285}"/>
  </bookViews>
  <sheets>
    <sheet name="หลักสี่ - 68" sheetId="1" r:id="rId1"/>
    <sheet name="05" sheetId="5" r:id="rId2"/>
    <sheet name="สรุป 05" sheetId="3" state="hidden" r:id="rId3"/>
  </sheets>
  <definedNames>
    <definedName name="_xlnm.Print_Area" localSheetId="1">'05'!$A$1:$H$140</definedName>
    <definedName name="_xlnm.Print_Area" localSheetId="2">'สรุป 05'!$A$1:$O$26</definedName>
    <definedName name="_xlnm.Print_Area" localSheetId="0">'หลักสี่ - 68'!$A$1:$J$18</definedName>
    <definedName name="_xlnm.Print_Titles" localSheetId="0">'หลักสี่ - 68'!$1:$6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1" i="1"/>
  <c r="F10" i="1"/>
  <c r="F9" i="1"/>
  <c r="F8" i="1"/>
  <c r="F7" i="1"/>
  <c r="D18" i="5"/>
  <c r="F140" i="5" l="1"/>
  <c r="E41" i="5"/>
  <c r="G30" i="5"/>
  <c r="G29" i="5"/>
  <c r="G31" i="5" s="1"/>
  <c r="E26" i="5"/>
  <c r="D26" i="5"/>
  <c r="C26" i="5"/>
  <c r="F25" i="5"/>
  <c r="F24" i="5"/>
  <c r="F23" i="5"/>
  <c r="F22" i="5"/>
  <c r="E12" i="5"/>
  <c r="C12" i="5"/>
  <c r="F11" i="5"/>
  <c r="F10" i="5"/>
  <c r="F9" i="5"/>
  <c r="F8" i="5"/>
  <c r="F7" i="5"/>
  <c r="D6" i="5"/>
  <c r="F6" i="5" s="1"/>
  <c r="F26" i="5" l="1"/>
  <c r="F12" i="5"/>
  <c r="D12" i="5"/>
  <c r="G8" i="1" l="1"/>
  <c r="G16" i="1" s="1"/>
  <c r="C8" i="1"/>
  <c r="D8" i="1"/>
  <c r="D16" i="1" s="1"/>
  <c r="B8" i="1"/>
  <c r="B16" i="1" s="1"/>
  <c r="E7" i="1"/>
  <c r="I12" i="3"/>
  <c r="K12" i="3" s="1"/>
  <c r="M25" i="3"/>
  <c r="L26" i="3" s="1"/>
  <c r="O24" i="3"/>
  <c r="M24" i="3"/>
  <c r="L24" i="3"/>
  <c r="I24" i="3"/>
  <c r="H24" i="3"/>
  <c r="E24" i="3"/>
  <c r="D24" i="3"/>
  <c r="C24" i="3"/>
  <c r="B24" i="3"/>
  <c r="O23" i="3"/>
  <c r="N23" i="3"/>
  <c r="K23" i="3"/>
  <c r="J23" i="3"/>
  <c r="G23" i="3"/>
  <c r="F23" i="3"/>
  <c r="O22" i="3"/>
  <c r="N22" i="3"/>
  <c r="K22" i="3"/>
  <c r="J22" i="3"/>
  <c r="G22" i="3"/>
  <c r="G24" i="3" s="1"/>
  <c r="F22" i="3"/>
  <c r="O21" i="3"/>
  <c r="N21" i="3"/>
  <c r="N24" i="3" s="1"/>
  <c r="K21" i="3"/>
  <c r="K24" i="3" s="1"/>
  <c r="J21" i="3"/>
  <c r="J24" i="3" s="1"/>
  <c r="G21" i="3"/>
  <c r="F21" i="3"/>
  <c r="F24" i="3" s="1"/>
  <c r="M19" i="3"/>
  <c r="L19" i="3"/>
  <c r="L25" i="3" s="1"/>
  <c r="H19" i="3"/>
  <c r="H25" i="3" s="1"/>
  <c r="E19" i="3"/>
  <c r="D19" i="3"/>
  <c r="C19" i="3"/>
  <c r="B19" i="3"/>
  <c r="O18" i="3"/>
  <c r="N18" i="3"/>
  <c r="K18" i="3"/>
  <c r="J18" i="3"/>
  <c r="G18" i="3"/>
  <c r="F18" i="3"/>
  <c r="O17" i="3"/>
  <c r="N17" i="3"/>
  <c r="K17" i="3"/>
  <c r="J17" i="3"/>
  <c r="G17" i="3"/>
  <c r="F17" i="3"/>
  <c r="O16" i="3"/>
  <c r="N16" i="3"/>
  <c r="K16" i="3"/>
  <c r="J16" i="3"/>
  <c r="G16" i="3"/>
  <c r="F16" i="3"/>
  <c r="O15" i="3"/>
  <c r="N15" i="3"/>
  <c r="K15" i="3"/>
  <c r="J15" i="3"/>
  <c r="G15" i="3"/>
  <c r="F15" i="3"/>
  <c r="O14" i="3"/>
  <c r="N14" i="3"/>
  <c r="K14" i="3"/>
  <c r="J14" i="3"/>
  <c r="G14" i="3"/>
  <c r="F14" i="3"/>
  <c r="O13" i="3"/>
  <c r="N13" i="3"/>
  <c r="K13" i="3"/>
  <c r="J13" i="3"/>
  <c r="G13" i="3"/>
  <c r="F13" i="3"/>
  <c r="O12" i="3"/>
  <c r="N12" i="3"/>
  <c r="J12" i="3"/>
  <c r="G12" i="3"/>
  <c r="F12" i="3"/>
  <c r="O11" i="3"/>
  <c r="O19" i="3" s="1"/>
  <c r="O25" i="3" s="1"/>
  <c r="N11" i="3"/>
  <c r="K11" i="3"/>
  <c r="J11" i="3"/>
  <c r="G11" i="3"/>
  <c r="F11" i="3"/>
  <c r="O10" i="3"/>
  <c r="N10" i="3"/>
  <c r="K10" i="3"/>
  <c r="J10" i="3"/>
  <c r="G10" i="3"/>
  <c r="F10" i="3"/>
  <c r="O9" i="3"/>
  <c r="N9" i="3"/>
  <c r="K9" i="3"/>
  <c r="J9" i="3"/>
  <c r="G9" i="3"/>
  <c r="G19" i="3" s="1"/>
  <c r="G25" i="3" s="1"/>
  <c r="G26" i="3" s="1"/>
  <c r="F9" i="3"/>
  <c r="O8" i="3"/>
  <c r="N8" i="3"/>
  <c r="N19" i="3" s="1"/>
  <c r="N25" i="3" s="1"/>
  <c r="K8" i="3"/>
  <c r="J8" i="3"/>
  <c r="G8" i="3"/>
  <c r="F8" i="3"/>
  <c r="F19" i="3" s="1"/>
  <c r="F25" i="3" s="1"/>
  <c r="I7" i="1" l="1"/>
  <c r="H7" i="1"/>
  <c r="E8" i="1"/>
  <c r="C16" i="1"/>
  <c r="J19" i="3"/>
  <c r="J25" i="3" s="1"/>
  <c r="I19" i="3"/>
  <c r="I25" i="3" s="1"/>
  <c r="I26" i="3" s="1"/>
  <c r="K19" i="3"/>
  <c r="K25" i="3" s="1"/>
  <c r="K26" i="3" s="1"/>
  <c r="N26" i="3"/>
  <c r="I8" i="1" l="1"/>
  <c r="H8" i="1"/>
  <c r="E15" i="1"/>
  <c r="I15" i="1" l="1"/>
  <c r="I16" i="1" s="1"/>
  <c r="H15" i="1"/>
  <c r="E16" i="1"/>
  <c r="H16" i="1" s="1"/>
  <c r="E14" i="1" l="1"/>
  <c r="E13" i="1"/>
  <c r="E11" i="1"/>
  <c r="E10" i="1"/>
  <c r="E9" i="1"/>
  <c r="I14" i="1" l="1"/>
  <c r="H14" i="1"/>
  <c r="I13" i="1"/>
  <c r="H13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<sst xmlns="http://schemas.openxmlformats.org/spreadsheetml/2006/main" count="274" uniqueCount="186">
  <si>
    <t>สำนักงานเขตหลักสี่</t>
  </si>
  <si>
    <t>อนุมัติ</t>
  </si>
  <si>
    <t>โอนเพิ่ม</t>
  </si>
  <si>
    <t>โอนลด</t>
  </si>
  <si>
    <t>ก่อหนี้แล้ว</t>
  </si>
  <si>
    <t>รวม</t>
  </si>
  <si>
    <t>ร้อยละ</t>
  </si>
  <si>
    <t>งบประมาณ</t>
  </si>
  <si>
    <t>เบิกจ่าย</t>
  </si>
  <si>
    <t>งบประมาณ
คงเหลือ</t>
  </si>
  <si>
    <t>ปัญหา/อุปสรรค</t>
  </si>
  <si>
    <t>งบลงทุน (ค่าครุภัณฑ์ ที่ดินและสิ่งก่อสร้าง)</t>
  </si>
  <si>
    <t>ฝ่าย</t>
  </si>
  <si>
    <t>งบประมาณหลังปรับโอน</t>
  </si>
  <si>
    <t>โอนเพิ่มระหว่างปี</t>
  </si>
  <si>
    <t>รวมทั้งสิน</t>
  </si>
  <si>
    <t>ก่อหนี้ผูกพัน</t>
  </si>
  <si>
    <t>ยังไม่
ก่อหนี้ผูกพัน
(รายการ)</t>
  </si>
  <si>
    <t>งบประมาณ
คงเหลือ
หลังก่อหนี้ผูกพัน</t>
  </si>
  <si>
    <t>คงเหลือ</t>
  </si>
  <si>
    <t>จำนวน
(รายการ)</t>
  </si>
  <si>
    <t>เป็นเงิน
(บาท)</t>
  </si>
  <si>
    <t>ค่าครุภัณฑ์</t>
  </si>
  <si>
    <t xml:space="preserve">  ฝ่ายปกครอง</t>
  </si>
  <si>
    <t xml:space="preserve">  ฝ่ายทะเบียน</t>
  </si>
  <si>
    <t xml:space="preserve">  ฝ่ายการคลัง</t>
  </si>
  <si>
    <t xml:space="preserve">  ฝ่ายรายได้</t>
  </si>
  <si>
    <t xml:space="preserve">  ฝ่ายรักษาความสะอาดและสวนสาธารณะ</t>
  </si>
  <si>
    <t xml:space="preserve">  ฝ่ายเทศกิจ</t>
  </si>
  <si>
    <t xml:space="preserve">  ฝ่ายโยธา</t>
  </si>
  <si>
    <t xml:space="preserve">  ฝ่ายพัฒนาชุมชนและสวัสดิการสังคม</t>
  </si>
  <si>
    <t xml:space="preserve">  ฝ่ายสิ่งแวดล้อมและสุขาภิบาล</t>
  </si>
  <si>
    <t xml:space="preserve">  ฝ่ายการศึกษา - บริหารทั่วไป</t>
  </si>
  <si>
    <t xml:space="preserve">  ฝ่ายการศึกษา - โรงเรียน</t>
  </si>
  <si>
    <t>รวมค่าครุภัณฑ์</t>
  </si>
  <si>
    <t>ค่าที่ดินและสิ่งก่อสร้าง</t>
  </si>
  <si>
    <t xml:space="preserve">  งานบำรุงรักษาซ่อมแซม</t>
  </si>
  <si>
    <t xml:space="preserve">  งานระบายน้ำและแก้ไขปัญหาน้ำท่วม</t>
  </si>
  <si>
    <t xml:space="preserve">  งานงบประมาณโรงเรียน</t>
  </si>
  <si>
    <t>รวมค่าที่ดินและสิ่งก่อสร้าง</t>
  </si>
  <si>
    <t>รวมทั้งสิ้น</t>
  </si>
  <si>
    <t>คิดเป็นร้อยละ</t>
  </si>
  <si>
    <t>ณ วันที่ 31 มีนาคม 2568</t>
  </si>
  <si>
    <t>รายงานผลการใช้จ่ายงบประมาณประจำปีงบประมาณ พ.ศ. 2568 (รอบครึ่งปีงบประมาณ)</t>
  </si>
  <si>
    <t>3. งบกลาง</t>
  </si>
  <si>
    <t>2. งบประมาณรายจ่ายประจำปี</t>
  </si>
  <si>
    <t xml:space="preserve">          - งบบุคลากร</t>
  </si>
  <si>
    <t xml:space="preserve">          - งบดำเนินงาน</t>
  </si>
  <si>
    <t xml:space="preserve">          - งบลงทุน</t>
  </si>
  <si>
    <t xml:space="preserve">          - งบเงินอุดหนุน</t>
  </si>
  <si>
    <t xml:space="preserve">          - งบรายจ่ายอื่น</t>
  </si>
  <si>
    <t>1. งบประมาณกันเงินไว้เบิกเหลื่อมปี
   (กรณีไม่มีหนี้ผูกพัน)</t>
  </si>
  <si>
    <t>ประเภทงบ</t>
  </si>
  <si>
    <t>หลังปรับโอน</t>
  </si>
  <si>
    <t>สำนักงานเขตหลักสี่ : การปฏิบัติงานและการใช้จ่ายงบประมาณ พ.ศ. 2568 งบลงทุน</t>
  </si>
  <si>
    <t>ขั้นตอน</t>
  </si>
  <si>
    <t>จำนวนรายการ</t>
  </si>
  <si>
    <t>หมายเหตุ</t>
  </si>
  <si>
    <t>วงเงิน</t>
  </si>
  <si>
    <t>ก่อหนี้/เบิกจ่าย</t>
  </si>
  <si>
    <t>คงเหลือหลังก่อหนี้/เบิกจ่าย</t>
  </si>
  <si>
    <t>ตามข้อบัญญัติ</t>
  </si>
  <si>
    <t>อยู่ระหว่างดำเนินการ</t>
  </si>
  <si>
    <t>ของฝ่ายรักษา</t>
  </si>
  <si>
    <t>20 รายการ</t>
  </si>
  <si>
    <t>ก่อหนี้ผูกพันแล้ว</t>
  </si>
  <si>
    <t>30,168,750 บาท</t>
  </si>
  <si>
    <t>เบิกจ่ายแล้ว</t>
  </si>
  <si>
    <t>โอนระหว่างปี</t>
  </si>
  <si>
    <t>38 รายการ</t>
  </si>
  <si>
    <t>5,784,700 บาท</t>
  </si>
  <si>
    <t>จำนวน 3 รายการ ดำเนินการหาตัวผู้รับจ้าง</t>
  </si>
  <si>
    <t xml:space="preserve">   1. ถังคอนเทนเนอร์ ขนาด 8 ลบ.ม. 10 ถัง 
       (ระยะเวลาดำเนินการ 60 วัน)</t>
  </si>
  <si>
    <t xml:space="preserve">   2. ตู้คอนเทนเนอร์ สำหรับอัดขยะฯ 2 ตู้ 
       (ระยะเวลาดำเนินการ 180 วัน)</t>
  </si>
  <si>
    <t xml:space="preserve">   3. รถบรรทุกสำหรับย่อยกิ่งไม้ ชนิด 6 ล้อ 1 คัน
       (ระยะเวลาดำเนินการ 180 วัน)</t>
  </si>
  <si>
    <t>ได้ตัว</t>
  </si>
  <si>
    <t xml:space="preserve">   1. ปรับปรุงโรงเรียนเคหะทุ่งสองห้องวิทยา 1 (ระยะเวลาดำเนินการ 150 วัน)</t>
  </si>
  <si>
    <t xml:space="preserve">   2. ปรับปรุงโรงเรียนทุ่งสองห้อง (คุปตัษเฐียรอุทิศ)</t>
  </si>
  <si>
    <t xml:space="preserve">      (ระยะเวลาดำเนินการ 150 วัน)</t>
  </si>
  <si>
    <t>รวมคงเหลือ</t>
  </si>
  <si>
    <t>จำนวน 5 รายการ อยู่ระหว่างดำเนินการ ดังนี้</t>
  </si>
  <si>
    <t xml:space="preserve">   1. ปรับปรุงอาคารสำนักงานเขตหลักสี่
       (ระยะเวลาดำเนินการ 120 วัน)</t>
  </si>
  <si>
    <t xml:space="preserve">   2. ปรับปรุงสวนสาธารณะเคหะชุมชนทุ่งสองห้อง
       (ระยะเวลาดำเนินการ 150 วัน)</t>
  </si>
  <si>
    <t xml:space="preserve">   3. ปรับปรุงซอยกำแพงเพชร 6 ซอย 7 แยก 19
       (ระยะเวลาดำเนินการ 90 วัน)</t>
  </si>
  <si>
    <t xml:space="preserve">   4. ก่อสร้างเขื่อน ค.ส.ล. ลำรางสาธารณะคลองถนน ช่วงที่ 2 </t>
  </si>
  <si>
    <t xml:space="preserve">      จากซอยวิภาวดีรังสิต 60 แยก 18-1 ถึงซอยเรือนจินตหรา</t>
  </si>
  <si>
    <t xml:space="preserve">      (ระยะเวลาดำเนินการ 210 วัน)</t>
  </si>
  <si>
    <t xml:space="preserve">   5. ปรับปรุงอาคารสงเคราะห์ข้าราชการและลูกจ้างประจำ</t>
  </si>
  <si>
    <t>E-Bidding ครั้งที่ 1 ยกเลิก เนื่องจากมีผู้เสนอราคารายเดียว</t>
  </si>
  <si>
    <t xml:space="preserve">      ของกรุงเทพมหานคร อาคารสงเคราะห์หลักสี่ (เขตหลักสี่) (รับโอนระหว่างปี)</t>
  </si>
  <si>
    <t xml:space="preserve">      (ระยะเวลาดำเนินการ 180 วัน)</t>
  </si>
  <si>
    <t>ค่าครุภัณฑ์ที่รับโอนระหว่างปี จำนวน 38 รายการ</t>
  </si>
  <si>
    <t>งานอำนวยการและบริหารสำนักงานเขต</t>
  </si>
  <si>
    <t>วงเงิน (บาท)</t>
  </si>
  <si>
    <t xml:space="preserve">กล้องถ่ายภาพระบบดิจิตอล ความละเอียดไม่น้อยกว่า 24 ล้านพิกเซล </t>
  </si>
  <si>
    <t>พร้อมอุปกรณ์ 1 ชุด</t>
  </si>
  <si>
    <t>ชุดเครื่องเสียงห้องประชุม (ไมค์ 21 อัน ลำโพงในตัว) 1 ชุด</t>
  </si>
  <si>
    <t>เครื่องขยายเสียง ขนาดไม่น้อยกว่า 480 วัตต์ พร้อมอุปกรณ์ 1 ชุด</t>
  </si>
  <si>
    <t>งานบริหารทั่วไปและบริการทะเบียน</t>
  </si>
  <si>
    <t xml:space="preserve">เครื่องปรับอากาศ แบบแยกส่วน (ราคารวมค่าติดตั้ง) </t>
  </si>
  <si>
    <t>แบบตั้งพื้นหรือแบบแขวน (ระบบ Inverter) ขนาด 36,000 บีทียู 4 เครื่อง</t>
  </si>
  <si>
    <t>แบบตั้งพื้นหรือแบบแขวน (ระบบ Inverter) ขนาด 18,000 บีทียู 1 เครื่อง</t>
  </si>
  <si>
    <t xml:space="preserve">เครื่องคอมพิวเตอร์ สำหรับงานสำนักงาน (จอแสดงภาพขนาดไม่น้อยกว่า 19 นิ้ว) </t>
  </si>
  <si>
    <t xml:space="preserve">พร้อมโปรแกรมระบบปฏิบัติการ (OS) แบบ OEM </t>
  </si>
  <si>
    <t>ที่มีลิขสิทธิ์ถูกต้องตามกฎหมาย 1 เครื่อง</t>
  </si>
  <si>
    <t>งานบริหารทั่วไปและบริหารการคลัง</t>
  </si>
  <si>
    <t>แบบตั้งพื้นหรือแบบแขวน (ระบบ Inverter) ขนาด 36,000 บีทียู 1 เครื่อง</t>
  </si>
  <si>
    <t>แบบตั้งพื้นหรือแบบแขวน (ระบบ Inverter) ขนาด 30,000 บีทียู 2 เครื่อง</t>
  </si>
  <si>
    <t>โต๊ะทำงาน ระดับปฏิบัติงาน, ปฏิบัติการ, ชำนาญงาน, อาวุโส, ชำนาญการ 1 ชุด</t>
  </si>
  <si>
    <t>งานดูแลสวนและพื้นที่สีเขียว</t>
  </si>
  <si>
    <t>เครื่องสูบน้ำ แบบหอยโข่ง เครื่องยนต์เบนซิน สูบน้ำได้ 450 ลิตรต่อนาที 3 เครื่อง</t>
  </si>
  <si>
    <t>งานบริหารทั่วไปและสอบสวนดำเนินคดี</t>
  </si>
  <si>
    <t>แบบตั้งพื้นหรือแบบแขวน (ระบบ Inverter) ขนาด 24,000 บีทียู 1 เครื่อง</t>
  </si>
  <si>
    <t>โต๊ะทำงาน ระดับปฏิบัติงาน, ปฏิบัติการ, ชำนาญงาน, อาวุโส, ชำนาญการ 5 ชุด</t>
  </si>
  <si>
    <t>รถบรรทุก (ดีเซล) ขนาด 1 ตัน ปริมาตรกระบอกสูบไม่ต่ำกว่า 2,400 ซีซี</t>
  </si>
  <si>
    <t>รายการที่ 16-17 ซื้อรวมกัน</t>
  </si>
  <si>
    <t>หรือกำลังเครื่องยนต์สูงสุดไม่ต่ำกว่า 110 กิโลวัตต์</t>
  </si>
  <si>
    <t>ระยะเวลาดำเนินการ 90 วัน</t>
  </si>
  <si>
    <t>ขับเคลื่อน 2 ล้อ แบบธรรมดา พร้อมหลังคาไฟเบอร์กลาสหรือเหล็ก 1 คัน</t>
  </si>
  <si>
    <t>วันที่ 10 มี.ค. 68</t>
  </si>
  <si>
    <t>เนื่องจากไม่มีผู้เสนอราคา</t>
  </si>
  <si>
    <t>งานบริหารทั่วไปฝ่ายโยธา</t>
  </si>
  <si>
    <t>กล้องระดับ ขนาดกำลังขยาย 30 เท่า 1 ชุด</t>
  </si>
  <si>
    <t>งานระบายน้ำและแก้ไขปัญหาน้ำท่วม</t>
  </si>
  <si>
    <t>เต้นท์ผ้าใบ ขนาด 4 x 8 เมตร 10 หลัง</t>
  </si>
  <si>
    <t>งานบริหารทั่วไปฝ่ายพัฒนาชุมชน</t>
  </si>
  <si>
    <t>แบบตั้งพื้นหรือแบบแขวน ขนาด 30,000 บีทียู 1 เครื่อง</t>
  </si>
  <si>
    <t xml:space="preserve">เก้าอี้ทำงาน ระดับปฏิบัติงาน, ปฏิบัติการ, ชำนาญงาน, อาวุโส, </t>
  </si>
  <si>
    <t>ชำนาญการ 12 ตัว</t>
  </si>
  <si>
    <t>ค่าครุภัณฑ์ที่รับโอนระหว่างปี จำนวน 38 รายการ (ต่อ)</t>
  </si>
  <si>
    <t>งานบริหารทั่วไปฝ่ายสิ่งแวดล้อมและสุขาภิบาล</t>
  </si>
  <si>
    <t>เครื่องคอมพิวเตอร์ สำหรับงานสำนักงาน (จอแสดงภาพขนาดไม่น้อยกว่า 19 นิ้ว)</t>
  </si>
  <si>
    <t xml:space="preserve">เครื่องพิมพ์ Multifunction แบบฉีดหมึกพร้อมติดตั้งถังหมึกพิมพ์ </t>
  </si>
  <si>
    <t>(Ink Tank Printer) 1 เครื่อง</t>
  </si>
  <si>
    <t>งานบริหารทั่วไปฝ่ายการศึกษา</t>
  </si>
  <si>
    <t>โต๊ะทำงาน ระดับปฏิบัติงาน, ปฏิบัติการ, ชำนาญงาน, อาวุโส, ชำนาญการ 7 ชุด</t>
  </si>
  <si>
    <t>โต๊ะทำงาน ระดับชำนาญการพิเศษ, อำนวยการต้น 1 ชุด</t>
  </si>
  <si>
    <t>งานงบประมาณโรงเรียน</t>
  </si>
  <si>
    <t>เครื่องปรับอากาศ แบบแยกส่วน (ราคารวมค่าติดตั้ง)</t>
  </si>
  <si>
    <t>แบบตั้งพื้นหรือแบบแขวน ขนาด 36,000 บีทียู 10 เครื่อง</t>
  </si>
  <si>
    <t>(โรงเรียนทุ่งสองห้อง (คุปตัษเฐียรอุทิศ))</t>
  </si>
  <si>
    <t xml:space="preserve">แบบตั้งพื้นหรือแบบแขวน ขนาด 20,000 บีทียู 2 เครื่อง </t>
  </si>
  <si>
    <t>(โรงเรียนการเคหะท่าทราย)</t>
  </si>
  <si>
    <t xml:space="preserve">แบบตั้งพื้นหรือแบบแขวน ขนาด 36,000 บีทียู 1 เครื่อง </t>
  </si>
  <si>
    <t xml:space="preserve">แบบตั้งพื้นหรือแบบแขวน ขนาด 40,000 บีทียู 5 เครื่อง </t>
  </si>
  <si>
    <t>(โรงเรียนบางเขน (ไว้สาลีอนุสรณ์))</t>
  </si>
  <si>
    <t>เครื่องคอมพิวเตอร์ สำหรับงานสำนักงาน (จอแสดงภาพขนาด</t>
  </si>
  <si>
    <t xml:space="preserve">ไม่น้อยกว่า 19 นิ้ว) พร้อมโปรแกรมระบบปฏิบัติการ (OS) </t>
  </si>
  <si>
    <t>แบบ OEM ที่มีลิขสิทธิ์ถูกต้องตามกฎหมาย 4 เครื่อง</t>
  </si>
  <si>
    <t xml:space="preserve">เครื่องคอมพิวเตอร์โน้ตบุ๊ก สำหรับงานประมวลผล </t>
  </si>
  <si>
    <t xml:space="preserve">พร้อมโปรมแกรมระบบปฏิบัติการ (OS) แบบ OEM </t>
  </si>
  <si>
    <t>ที่มีลิขสิทธิ์ถูกต้องตามกฎหมาย 4 เครื่อง (โรงเรียนบางเขน (ไว้สาลีอนุสรณ์))</t>
  </si>
  <si>
    <t xml:space="preserve">แบบตั้งพื้นหรือแบบแขวน ขนาด 36,000 บีทียู 8 เครื่อง </t>
  </si>
  <si>
    <t>(โรงเรียนเคหะทุ่งสองห้องวิทยา 2)</t>
  </si>
  <si>
    <t xml:space="preserve">แบบตั้งพื้นหรือแบบแขวน ขนาด 30,000 บีทียู 2 เครื่อง </t>
  </si>
  <si>
    <t>แบบ OEM ที่มีลิขสิทธิ์ถูกต้องตามกฎหมาย 9 เครื่อง</t>
  </si>
  <si>
    <t xml:space="preserve">โต๊ะเรียนและเก้าอี้เรียน (มอก.) ระดับ 4 สำหรับชั้น ป.1 - ป.4 110 ชุด </t>
  </si>
  <si>
    <t>โต๊ะเรียนและเก้าอี้เรียน (มอก.) ระดับ 6 สำหรับชั้น ป.5 - มัธยม 130 ชุด</t>
  </si>
  <si>
    <t>เบิกจ่ายจริง</t>
  </si>
  <si>
    <t>บาท</t>
  </si>
  <si>
    <t>ข้อมูล ณ วันที่ 31 มีนาคม 2568</t>
  </si>
  <si>
    <r>
      <rPr>
        <u/>
        <sz val="16"/>
        <color theme="1"/>
        <rFont val="TH SarabunPSK"/>
        <family val="2"/>
      </rPr>
      <t xml:space="preserve">ค่าที่ดินฯ </t>
    </r>
    <r>
      <rPr>
        <sz val="16"/>
        <color theme="1"/>
        <rFont val="TH SarabunPSK"/>
        <family val="2"/>
      </rPr>
      <t xml:space="preserve">
1. ปรับปรุงอาคารสำนักงานเขตหลักสี่ 12,519,000.- บาท
2. ปรับปรุงสวนสาธารณะเคหะชุมชนทุ่งสองห้อง 12,323,000.- บาท
3. ปรับปรุงซอยกำแพงเพชร 6 ซอย 7 แยก 19 1,585,000.- บาท
4. ก่อสร้างเขื่อน ค.ส.ล. (สมอยึดด้านหลังและดาดท้องคลอง) 
ลำรางสาธารณะคลองถนน ช่วงที่ 2 จากซอยวิภาวดีรังสิต 60 แยก 18-1 
ถึงซอยเรือนจินตหรา 56,928,000.- บาท
5. ปรับปรุงโรงเรียนเคหะทุ่งสองห้องวิทยา 1 5,510,000.- บาท
6. ปรับปรุงโรงเรียนทุ่งสองห้อง (คุปตัษเฐียรอุทิศ) 5,331,000.- บาท
7. ปรับปรุงอาคารสงเคราะห์ข้าราชการและลูกจ้างประจำของกรุงเทพมหานคร 
อาคารสงเคราะห์หลักสี่ (เขตหลักสี่) 27,743,000.- บาท</t>
    </r>
  </si>
  <si>
    <r>
      <t>การก่อหนี้ผูกพันงบลงทุนไม่เป็นไปตามแนวทางฯ (ภายในวันที่ 31 ธ.ค. 67) 
ส่งผลให้การเบิกจ่ายล่าช้า และงบประมาณบางรายการมีแนวโน้มที่ต้องดำเนินการ
กันเงินไว้เบิกเหลื่อมปีงบประมาณถัดไป ซึ่งเกิดจากอุปสรรคในขั้นตอนการหาตัว
ผู้รับจ้าง การบริหารสัญญา โดย</t>
    </r>
    <r>
      <rPr>
        <b/>
        <sz val="16"/>
        <color theme="1"/>
        <rFont val="TH SarabunPSK"/>
        <family val="2"/>
      </rPr>
      <t>มีรายการที่มีสาระสำคัญและไม่สามารถ
ก่อหนี้ผูกพันได้ทันภายในกำหนด ดังนี้</t>
    </r>
    <r>
      <rPr>
        <sz val="16"/>
        <color theme="1"/>
        <rFont val="TH SarabunPSK"/>
        <family val="2"/>
      </rPr>
      <t xml:space="preserve">
</t>
    </r>
    <r>
      <rPr>
        <u/>
        <sz val="16"/>
        <color theme="1"/>
        <rFont val="TH SarabunPSK"/>
        <family val="2"/>
      </rPr>
      <t>ครุภัณฑ์</t>
    </r>
    <r>
      <rPr>
        <sz val="16"/>
        <color theme="1"/>
        <rFont val="TH SarabunPSK"/>
        <family val="2"/>
      </rPr>
      <t xml:space="preserve"> 
1. ถังคอนเทนเนอร์ ขนาด 8 ลบ.ม. 10 ถัง 1,670,000.- บาท
2. ตู้คอนเทนเนอร์ สำหรับอัดขยะ ขนาดความจุไม่น้อยกว่า 10 ลบ.ม. 2 ตู้ 7,600,000.- บาท
3. รถบรรทุกสำหรับย่อยกิ่งไม้ ชนิด 6 ล้อ 1 คัน 5,500,000.- บาท</t>
    </r>
  </si>
  <si>
    <t>เบิกจ่ายเรียบร้อยแล้ว</t>
  </si>
  <si>
    <t>ก่อหนี้แล้ว (214,000.- บาท)</t>
  </si>
  <si>
    <t>ก่อหนี้แล้ว (50,000.- บาท)</t>
  </si>
  <si>
    <t>พร้อมโปรแกรมระบบปฏิบัติการ (OS) แบบ OEM ที่มีลิขสิทธิ์ถูกต้องตามกฎหมาย 1 เครื่อง</t>
  </si>
  <si>
    <t>หรือกำลังเครื่องยนต์สูงสุดไม่ต่ำกว่า 110 กิโลวัตต์ ขับเคลื่อน 2 ล้อ แบบดับเบิ้ลแค็บ 1 คัน</t>
  </si>
  <si>
    <t>พร้อมโปรแกรมระบบปฏิบัติการ (OS) แบบ OEM ที่มีลิขสิทธิ์ถูกต้องตามกฎหมาย 10 เครื่อง</t>
  </si>
  <si>
    <t>พร้อมโปรแกรมระบบปฏิบัติการ (OS) แบบ OEM ที่มีลิขสิทธิ์ถูกต้องตามกฎหมาย 2 เครื่อง</t>
  </si>
  <si>
    <t>E-bidding ครั้งที่ 2 ยกเลิก</t>
  </si>
  <si>
    <t>E-bidding ครั้งที่ 1 ยกเลิก</t>
  </si>
  <si>
    <t>มีผู้เสนอราคาเพียงรายเดียว</t>
  </si>
  <si>
    <t>วันที่ 31 มี.ค. 68 เนื่องจาก</t>
  </si>
  <si>
    <t>จำนวน 2 รายการ ได้ตัวผู้รับจ้างแล้ว อยู่ระหว่างลงนามสัญญา</t>
  </si>
  <si>
    <t>ร้อยละ 40</t>
  </si>
  <si>
    <t>เป้าหมายเบิกจ่าย</t>
  </si>
  <si>
    <t>E-bidding ครั้งที่ 1 และ 2 ยกเลิก เนื่องจากไม่มีผู้เสนอราคา
E-bidding ครั้งที่ 3 อยู่ระหว่างแต่งตั้งคณะกรรมการกำหนดคุณลักษณะฯ</t>
  </si>
  <si>
    <t xml:space="preserve">E-bidding ครั้งที่ 1 ยกเลิก เนื่องจากมีผู้วิจารณ์
E-bidding ครั้งที่ 2 เปิดซองแล้ว มีผู้ยื่น 4 ราย อยู่ระหว่างพิจารณาผล
</t>
  </si>
  <si>
    <t>E-bidding ครั้งที่ 1 มีผู้เสนอราคา 2 ราย แต่ไม่ผ่านการพิจารณา (ด้านเทคนิค)
E-bidding ครั้งที่ 2 ไม่มีผู้เสนอราคา
E-bidding ครั้งที่ 3 อยู่ระหว่างขออนุมัติซื้อ (1,660,000.- บาท)</t>
  </si>
  <si>
    <t>E-Bidding ครั้งที่ 1 ยกเลิกเนื่องจากมีผู้เสนอราคารายเดียว  
E-Bidding ครั้งที่ 2 ยกเลิกเนื่องจากสาระสำคัญของ TOR 
ไม่ถูกต้อง
E-Bidding ครั้งที่ 3 จัดทำรายงานขอจ้างและขึ้นร่างฯ</t>
  </si>
  <si>
    <t>E-Bidding ครั้งที่ 1,2 ยกเลิก เนื่องจากไม่มีผู้เสนอราคา 
วิธีคัดเลือก (ครั้งที่ 3) ยกเลิก เนื่องจากไม่มีผู้เสนอราคา
เฉพาะเจาะจง (ครั้งที่ 4) อยู่ระหว่างพิจารณาผล</t>
  </si>
  <si>
    <r>
      <rPr>
        <sz val="15"/>
        <color theme="1"/>
        <rFont val="TH SarabunPSK"/>
        <family val="2"/>
      </rPr>
      <t>E-Bidding ครั้งที่ 1,2 ยกเลิก เนื่องจากมีผู้เสนอราคารายเดียว</t>
    </r>
    <r>
      <rPr>
        <sz val="16"/>
        <color theme="1"/>
        <rFont val="TH SarabunPSK"/>
        <family val="2"/>
      </rPr>
      <t xml:space="preserve"> 
วิธีคัดเลือก ยกเลิก เนื่องจากไม่มีผู้เสนอราคา
E-Bidding ครั้งที่ 3 ยกเลิก เนื่องจากมีผู้ยื่นเสนอราคา 
2 ราย แต่จำนวน 1 ราย ไม่ถูกต้องตามเงื่อนไข
วิธีคัดเลือก ครั้งที่ 2 อยู่ระหว่างแต่งตั้งคกก.ราคากลาง</t>
    </r>
  </si>
  <si>
    <t xml:space="preserve">E-Bidding ครั้งที่ 1 อยู่ระหว่างขออนุมัติจ้าง </t>
  </si>
  <si>
    <t>(อำนาจปลัดกรุงเทพมหานคร)</t>
  </si>
  <si>
    <t>E-Bidding ครั้งที่ 2 ขึ้นร่างประกวดฯ ถึงวันที่ 3 เม.ย.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</si>
</sst>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u/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5"/>
      <color theme="1"/>
      <name val="TH SarabunPSK"/>
      <family val="2"/>
    </font>
    <font>
      <b/>
      <u/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D3E7C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8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43" fontId="3" fillId="0" borderId="0" xfId="0" applyNumberFormat="1" applyFont="1"/>
    <xf numFmtId="43" fontId="3" fillId="0" borderId="0" xfId="1" applyFont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43" fontId="2" fillId="0" borderId="0" xfId="1" applyFont="1" applyFill="1" applyBorder="1"/>
    <xf numFmtId="0" fontId="2" fillId="0" borderId="0" xfId="0" applyFont="1" applyBorder="1"/>
    <xf numFmtId="0" fontId="3" fillId="0" borderId="0" xfId="0" applyFont="1" applyAlignment="1">
      <alignment vertical="top"/>
    </xf>
    <xf numFmtId="189" fontId="2" fillId="0" borderId="2" xfId="1" applyNumberFormat="1" applyFont="1" applyBorder="1"/>
    <xf numFmtId="0" fontId="2" fillId="0" borderId="2" xfId="0" applyFont="1" applyBorder="1"/>
    <xf numFmtId="0" fontId="3" fillId="0" borderId="0" xfId="5" applyFont="1"/>
    <xf numFmtId="0" fontId="7" fillId="0" borderId="2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2" fillId="0" borderId="7" xfId="5" applyFont="1" applyBorder="1" applyAlignment="1">
      <alignment vertical="center"/>
    </xf>
    <xf numFmtId="0" fontId="2" fillId="0" borderId="7" xfId="5" applyFont="1" applyBorder="1" applyAlignment="1">
      <alignment horizontal="center" vertical="center"/>
    </xf>
    <xf numFmtId="189" fontId="2" fillId="0" borderId="7" xfId="6" applyNumberFormat="1" applyFont="1" applyFill="1" applyBorder="1" applyAlignment="1">
      <alignment vertical="center"/>
    </xf>
    <xf numFmtId="0" fontId="2" fillId="0" borderId="0" xfId="5" applyFont="1"/>
    <xf numFmtId="0" fontId="3" fillId="0" borderId="8" xfId="5" applyFont="1" applyBorder="1" applyAlignment="1">
      <alignment vertical="center"/>
    </xf>
    <xf numFmtId="0" fontId="2" fillId="3" borderId="2" xfId="5" applyFont="1" applyFill="1" applyBorder="1" applyAlignment="1">
      <alignment horizontal="center" vertical="center"/>
    </xf>
    <xf numFmtId="189" fontId="2" fillId="3" borderId="2" xfId="6" applyNumberFormat="1" applyFont="1" applyFill="1" applyBorder="1" applyAlignment="1">
      <alignment horizontal="center" vertical="center"/>
    </xf>
    <xf numFmtId="189" fontId="2" fillId="2" borderId="0" xfId="5" applyNumberFormat="1" applyFont="1" applyFill="1"/>
    <xf numFmtId="0" fontId="2" fillId="2" borderId="0" xfId="5" applyFont="1" applyFill="1"/>
    <xf numFmtId="0" fontId="2" fillId="0" borderId="10" xfId="5" applyFont="1" applyBorder="1" applyAlignment="1">
      <alignment vertical="center"/>
    </xf>
    <xf numFmtId="0" fontId="2" fillId="0" borderId="10" xfId="5" applyFont="1" applyBorder="1" applyAlignment="1">
      <alignment horizontal="center" vertical="center"/>
    </xf>
    <xf numFmtId="189" fontId="2" fillId="0" borderId="10" xfId="6" applyNumberFormat="1" applyFont="1" applyFill="1" applyBorder="1" applyAlignment="1">
      <alignment vertical="center"/>
    </xf>
    <xf numFmtId="43" fontId="2" fillId="0" borderId="10" xfId="6" applyFont="1" applyFill="1" applyBorder="1" applyAlignment="1">
      <alignment vertical="center"/>
    </xf>
    <xf numFmtId="189" fontId="3" fillId="0" borderId="10" xfId="6" applyNumberFormat="1" applyFont="1" applyFill="1" applyBorder="1" applyAlignment="1">
      <alignment horizontal="center" vertical="center"/>
    </xf>
    <xf numFmtId="189" fontId="3" fillId="0" borderId="10" xfId="6" applyNumberFormat="1" applyFont="1" applyFill="1" applyBorder="1" applyAlignment="1">
      <alignment vertical="center"/>
    </xf>
    <xf numFmtId="0" fontId="2" fillId="0" borderId="0" xfId="5" applyFont="1" applyAlignment="1">
      <alignment vertical="top"/>
    </xf>
    <xf numFmtId="0" fontId="2" fillId="2" borderId="2" xfId="5" applyFont="1" applyFill="1" applyBorder="1" applyAlignment="1">
      <alignment horizontal="center" vertical="center"/>
    </xf>
    <xf numFmtId="189" fontId="2" fillId="2" borderId="2" xfId="6" applyNumberFormat="1" applyFont="1" applyFill="1" applyBorder="1" applyAlignment="1">
      <alignment vertical="center"/>
    </xf>
    <xf numFmtId="187" fontId="2" fillId="2" borderId="2" xfId="3" applyFont="1" applyFill="1" applyBorder="1" applyAlignment="1">
      <alignment horizontal="center" vertical="center"/>
    </xf>
    <xf numFmtId="0" fontId="2" fillId="4" borderId="2" xfId="5" applyFont="1" applyFill="1" applyBorder="1" applyAlignment="1">
      <alignment horizontal="center" vertical="center"/>
    </xf>
    <xf numFmtId="0" fontId="2" fillId="5" borderId="5" xfId="5" applyFont="1" applyFill="1" applyBorder="1" applyAlignment="1">
      <alignment horizontal="center" vertical="center"/>
    </xf>
    <xf numFmtId="0" fontId="2" fillId="5" borderId="11" xfId="5" applyFont="1" applyFill="1" applyBorder="1" applyAlignment="1">
      <alignment vertical="center"/>
    </xf>
    <xf numFmtId="0" fontId="2" fillId="5" borderId="6" xfId="5" applyFont="1" applyFill="1" applyBorder="1" applyAlignment="1">
      <alignment horizontal="center" vertical="center"/>
    </xf>
    <xf numFmtId="189" fontId="2" fillId="5" borderId="2" xfId="6" applyNumberFormat="1" applyFont="1" applyFill="1" applyBorder="1" applyAlignment="1">
      <alignment vertical="center"/>
    </xf>
    <xf numFmtId="0" fontId="2" fillId="5" borderId="2" xfId="5" applyFont="1" applyFill="1" applyBorder="1" applyAlignment="1">
      <alignment horizontal="center" vertical="center"/>
    </xf>
    <xf numFmtId="0" fontId="3" fillId="5" borderId="5" xfId="5" applyFont="1" applyFill="1" applyBorder="1"/>
    <xf numFmtId="43" fontId="2" fillId="5" borderId="11" xfId="6" applyFont="1" applyFill="1" applyBorder="1" applyAlignment="1">
      <alignment vertical="center"/>
    </xf>
    <xf numFmtId="43" fontId="2" fillId="5" borderId="11" xfId="6" applyFont="1" applyFill="1" applyBorder="1" applyAlignment="1">
      <alignment horizontal="right" vertical="center"/>
    </xf>
    <xf numFmtId="43" fontId="2" fillId="5" borderId="6" xfId="6" applyFont="1" applyFill="1" applyBorder="1" applyAlignment="1">
      <alignment vertical="center"/>
    </xf>
    <xf numFmtId="43" fontId="2" fillId="5" borderId="5" xfId="6" applyFont="1" applyFill="1" applyBorder="1" applyAlignment="1">
      <alignment horizontal="center" vertical="center"/>
    </xf>
    <xf numFmtId="0" fontId="3" fillId="0" borderId="0" xfId="5" applyFont="1" applyAlignment="1">
      <alignment vertical="center"/>
    </xf>
    <xf numFmtId="43" fontId="3" fillId="0" borderId="0" xfId="5" applyNumberFormat="1" applyFont="1" applyAlignment="1">
      <alignment vertical="center"/>
    </xf>
    <xf numFmtId="0" fontId="3" fillId="0" borderId="0" xfId="5" applyFont="1" applyAlignment="1">
      <alignment horizontal="center" vertical="center"/>
    </xf>
    <xf numFmtId="43" fontId="3" fillId="0" borderId="0" xfId="6" applyFont="1" applyBorder="1" applyAlignment="1">
      <alignment vertical="center"/>
    </xf>
    <xf numFmtId="43" fontId="3" fillId="0" borderId="0" xfId="5" applyNumberFormat="1" applyFont="1"/>
    <xf numFmtId="0" fontId="3" fillId="0" borderId="0" xfId="5" applyFont="1" applyAlignment="1">
      <alignment horizontal="center"/>
    </xf>
    <xf numFmtId="43" fontId="3" fillId="0" borderId="0" xfId="5" applyNumberFormat="1" applyFont="1" applyAlignment="1">
      <alignment horizontal="center"/>
    </xf>
    <xf numFmtId="43" fontId="3" fillId="0" borderId="0" xfId="6" applyFont="1" applyBorder="1"/>
    <xf numFmtId="0" fontId="3" fillId="0" borderId="8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6" borderId="8" xfId="5" applyFont="1" applyFill="1" applyBorder="1" applyAlignment="1">
      <alignment horizontal="center" vertical="center"/>
    </xf>
    <xf numFmtId="189" fontId="3" fillId="6" borderId="8" xfId="6" applyNumberFormat="1" applyFont="1" applyFill="1" applyBorder="1" applyAlignment="1">
      <alignment vertical="center"/>
    </xf>
    <xf numFmtId="0" fontId="3" fillId="6" borderId="8" xfId="6" applyNumberFormat="1" applyFont="1" applyFill="1" applyBorder="1" applyAlignment="1">
      <alignment horizontal="center" vertical="center"/>
    </xf>
    <xf numFmtId="187" fontId="3" fillId="6" borderId="8" xfId="3" applyFont="1" applyFill="1" applyBorder="1" applyAlignment="1">
      <alignment horizontal="center" vertical="center"/>
    </xf>
    <xf numFmtId="43" fontId="3" fillId="6" borderId="8" xfId="1" applyFont="1" applyFill="1" applyBorder="1" applyAlignment="1">
      <alignment horizontal="center" vertical="center"/>
    </xf>
    <xf numFmtId="189" fontId="3" fillId="6" borderId="8" xfId="6" applyNumberFormat="1" applyFont="1" applyFill="1" applyBorder="1" applyAlignment="1">
      <alignment horizontal="center" vertical="center"/>
    </xf>
    <xf numFmtId="0" fontId="3" fillId="6" borderId="9" xfId="5" applyFont="1" applyFill="1" applyBorder="1" applyAlignment="1">
      <alignment horizontal="center" vertical="center"/>
    </xf>
    <xf numFmtId="189" fontId="3" fillId="6" borderId="9" xfId="6" applyNumberFormat="1" applyFont="1" applyFill="1" applyBorder="1" applyAlignment="1">
      <alignment vertical="center"/>
    </xf>
    <xf numFmtId="187" fontId="3" fillId="6" borderId="9" xfId="3" applyFont="1" applyFill="1" applyBorder="1" applyAlignment="1">
      <alignment horizontal="center" vertical="center"/>
    </xf>
    <xf numFmtId="189" fontId="3" fillId="6" borderId="9" xfId="6" applyNumberFormat="1" applyFont="1" applyFill="1" applyBorder="1" applyAlignment="1">
      <alignment horizontal="center" vertical="center"/>
    </xf>
    <xf numFmtId="43" fontId="3" fillId="6" borderId="8" xfId="6" applyFont="1" applyFill="1" applyBorder="1" applyAlignment="1">
      <alignment vertical="center"/>
    </xf>
    <xf numFmtId="43" fontId="3" fillId="6" borderId="8" xfId="6" applyFont="1" applyFill="1" applyBorder="1" applyAlignment="1">
      <alignment horizontal="center" vertical="center"/>
    </xf>
    <xf numFmtId="188" fontId="3" fillId="6" borderId="8" xfId="3" applyNumberFormat="1" applyFont="1" applyFill="1" applyBorder="1" applyAlignment="1">
      <alignment vertical="center"/>
    </xf>
    <xf numFmtId="188" fontId="3" fillId="6" borderId="9" xfId="3" applyNumberFormat="1" applyFont="1" applyFill="1" applyBorder="1" applyAlignment="1">
      <alignment vertical="center"/>
    </xf>
    <xf numFmtId="43" fontId="3" fillId="6" borderId="9" xfId="6" applyFont="1" applyFill="1" applyBorder="1" applyAlignment="1">
      <alignment horizontal="center" vertical="center"/>
    </xf>
    <xf numFmtId="0" fontId="3" fillId="0" borderId="8" xfId="0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/>
    <xf numFmtId="189" fontId="3" fillId="0" borderId="8" xfId="1" applyNumberFormat="1" applyFont="1" applyFill="1" applyBorder="1"/>
    <xf numFmtId="43" fontId="3" fillId="0" borderId="8" xfId="1" applyFont="1" applyFill="1" applyBorder="1"/>
    <xf numFmtId="189" fontId="2" fillId="0" borderId="8" xfId="1" applyNumberFormat="1" applyFont="1" applyFill="1" applyBorder="1"/>
    <xf numFmtId="43" fontId="3" fillId="0" borderId="8" xfId="1" applyFont="1" applyFill="1" applyBorder="1" applyAlignment="1">
      <alignment vertical="top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3" fontId="2" fillId="0" borderId="7" xfId="1" applyFont="1" applyFill="1" applyBorder="1" applyAlignment="1">
      <alignment horizontal="center" vertical="top"/>
    </xf>
    <xf numFmtId="43" fontId="2" fillId="0" borderId="2" xfId="1" applyFont="1" applyBorder="1"/>
    <xf numFmtId="0" fontId="3" fillId="0" borderId="12" xfId="0" applyFont="1" applyBorder="1" applyAlignment="1">
      <alignment vertical="top"/>
    </xf>
    <xf numFmtId="43" fontId="3" fillId="0" borderId="12" xfId="1" applyFont="1" applyFill="1" applyBorder="1" applyAlignment="1">
      <alignment vertical="top"/>
    </xf>
    <xf numFmtId="0" fontId="8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189" fontId="2" fillId="2" borderId="2" xfId="1" applyNumberFormat="1" applyFont="1" applyFill="1" applyBorder="1"/>
    <xf numFmtId="189" fontId="3" fillId="0" borderId="0" xfId="1" applyNumberFormat="1" applyFont="1"/>
    <xf numFmtId="189" fontId="2" fillId="0" borderId="0" xfId="1" applyNumberFormat="1" applyFont="1" applyFill="1" applyBorder="1"/>
    <xf numFmtId="189" fontId="3" fillId="0" borderId="0" xfId="1" applyNumberFormat="1" applyFont="1" applyFill="1"/>
    <xf numFmtId="0" fontId="3" fillId="0" borderId="11" xfId="0" applyFont="1" applyBorder="1" applyAlignment="1">
      <alignment horizontal="center"/>
    </xf>
    <xf numFmtId="0" fontId="3" fillId="0" borderId="0" xfId="1" applyNumberFormat="1" applyFont="1" applyFill="1" applyAlignment="1">
      <alignment vertical="top" wrapText="1"/>
    </xf>
    <xf numFmtId="189" fontId="3" fillId="0" borderId="13" xfId="0" applyNumberFormat="1" applyFont="1" applyBorder="1"/>
    <xf numFmtId="43" fontId="3" fillId="0" borderId="3" xfId="1" applyFont="1" applyFill="1" applyBorder="1" applyAlignment="1">
      <alignment horizontal="center"/>
    </xf>
    <xf numFmtId="189" fontId="2" fillId="0" borderId="14" xfId="1" applyNumberFormat="1" applyFont="1" applyFill="1" applyBorder="1"/>
    <xf numFmtId="0" fontId="2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quotePrefix="1" applyFont="1" applyAlignment="1">
      <alignment horizontal="right"/>
    </xf>
    <xf numFmtId="0" fontId="9" fillId="0" borderId="0" xfId="0" applyFont="1"/>
    <xf numFmtId="189" fontId="3" fillId="0" borderId="0" xfId="0" applyNumberFormat="1" applyFont="1"/>
    <xf numFmtId="189" fontId="3" fillId="0" borderId="0" xfId="1" applyNumberFormat="1" applyFont="1" applyAlignment="1">
      <alignment horizontal="right"/>
    </xf>
    <xf numFmtId="43" fontId="3" fillId="0" borderId="13" xfId="0" applyNumberFormat="1" applyFont="1" applyBorder="1"/>
    <xf numFmtId="0" fontId="10" fillId="0" borderId="0" xfId="0" applyFont="1"/>
    <xf numFmtId="0" fontId="3" fillId="0" borderId="15" xfId="0" applyFont="1" applyBorder="1"/>
    <xf numFmtId="0" fontId="3" fillId="0" borderId="14" xfId="0" applyFont="1" applyBorder="1"/>
    <xf numFmtId="0" fontId="2" fillId="0" borderId="0" xfId="0" applyFont="1" applyAlignment="1"/>
    <xf numFmtId="0" fontId="3" fillId="0" borderId="3" xfId="0" applyFont="1" applyFill="1" applyBorder="1"/>
    <xf numFmtId="0" fontId="3" fillId="0" borderId="4" xfId="0" applyFont="1" applyFill="1" applyBorder="1"/>
    <xf numFmtId="189" fontId="2" fillId="0" borderId="7" xfId="1" applyNumberFormat="1" applyFont="1" applyBorder="1" applyAlignment="1">
      <alignment horizontal="center" vertical="top"/>
    </xf>
    <xf numFmtId="189" fontId="3" fillId="0" borderId="12" xfId="1" applyNumberFormat="1" applyFont="1" applyFill="1" applyBorder="1" applyAlignment="1">
      <alignment vertical="top"/>
    </xf>
    <xf numFmtId="43" fontId="2" fillId="0" borderId="8" xfId="1" applyFont="1" applyFill="1" applyBorder="1"/>
    <xf numFmtId="0" fontId="2" fillId="0" borderId="0" xfId="0" applyFont="1" applyFill="1"/>
    <xf numFmtId="189" fontId="2" fillId="0" borderId="8" xfId="1" applyNumberFormat="1" applyFont="1" applyFill="1" applyBorder="1" applyAlignment="1">
      <alignment horizontal="center" vertical="top"/>
    </xf>
    <xf numFmtId="43" fontId="2" fillId="0" borderId="8" xfId="1" applyFont="1" applyFill="1" applyBorder="1" applyAlignment="1">
      <alignment horizontal="center" vertical="top"/>
    </xf>
    <xf numFmtId="189" fontId="2" fillId="0" borderId="8" xfId="1" applyNumberFormat="1" applyFont="1" applyFill="1" applyBorder="1" applyAlignment="1">
      <alignment vertical="top"/>
    </xf>
    <xf numFmtId="43" fontId="2" fillId="0" borderId="8" xfId="1" applyFont="1" applyFill="1" applyBorder="1" applyAlignment="1">
      <alignment vertical="top"/>
    </xf>
    <xf numFmtId="0" fontId="3" fillId="0" borderId="4" xfId="0" applyFont="1" applyBorder="1" applyAlignment="1">
      <alignment vertical="top"/>
    </xf>
    <xf numFmtId="189" fontId="3" fillId="0" borderId="4" xfId="1" applyNumberFormat="1" applyFont="1" applyFill="1" applyBorder="1" applyAlignment="1">
      <alignment vertical="top"/>
    </xf>
    <xf numFmtId="43" fontId="3" fillId="0" borderId="4" xfId="1" applyFont="1" applyFill="1" applyBorder="1" applyAlignment="1">
      <alignment vertical="top"/>
    </xf>
    <xf numFmtId="0" fontId="3" fillId="0" borderId="7" xfId="0" applyFont="1" applyBorder="1"/>
    <xf numFmtId="189" fontId="3" fillId="0" borderId="7" xfId="1" applyNumberFormat="1" applyFont="1" applyFill="1" applyBorder="1"/>
    <xf numFmtId="43" fontId="3" fillId="0" borderId="7" xfId="1" applyFont="1" applyFill="1" applyBorder="1"/>
    <xf numFmtId="0" fontId="3" fillId="0" borderId="7" xfId="0" applyFont="1" applyFill="1" applyBorder="1"/>
    <xf numFmtId="0" fontId="3" fillId="0" borderId="12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/>
    </xf>
    <xf numFmtId="189" fontId="3" fillId="0" borderId="1" xfId="1" applyNumberFormat="1" applyFont="1" applyFill="1" applyBorder="1"/>
    <xf numFmtId="189" fontId="3" fillId="0" borderId="1" xfId="0" applyNumberFormat="1" applyFont="1" applyFill="1" applyBorder="1"/>
    <xf numFmtId="0" fontId="3" fillId="0" borderId="3" xfId="0" applyFont="1" applyFill="1" applyBorder="1" applyAlignment="1">
      <alignment horizontal="center"/>
    </xf>
    <xf numFmtId="189" fontId="3" fillId="0" borderId="3" xfId="1" applyNumberFormat="1" applyFont="1" applyFill="1" applyBorder="1"/>
    <xf numFmtId="189" fontId="3" fillId="0" borderId="3" xfId="0" applyNumberFormat="1" applyFont="1" applyFill="1" applyBorder="1"/>
    <xf numFmtId="0" fontId="3" fillId="0" borderId="4" xfId="0" applyFont="1" applyFill="1" applyBorder="1" applyAlignment="1">
      <alignment horizontal="center"/>
    </xf>
    <xf numFmtId="189" fontId="3" fillId="0" borderId="4" xfId="1" applyNumberFormat="1" applyFont="1" applyFill="1" applyBorder="1"/>
    <xf numFmtId="189" fontId="3" fillId="0" borderId="4" xfId="0" applyNumberFormat="1" applyFont="1" applyFill="1" applyBorder="1"/>
    <xf numFmtId="0" fontId="3" fillId="0" borderId="15" xfId="0" applyFont="1" applyFill="1" applyBorder="1"/>
    <xf numFmtId="0" fontId="3" fillId="0" borderId="0" xfId="0" applyFont="1" applyFill="1"/>
    <xf numFmtId="0" fontId="3" fillId="0" borderId="14" xfId="0" applyFont="1" applyFill="1" applyBorder="1"/>
    <xf numFmtId="189" fontId="3" fillId="0" borderId="13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89" fontId="2" fillId="5" borderId="11" xfId="6" applyNumberFormat="1" applyFont="1" applyFill="1" applyBorder="1" applyAlignment="1">
      <alignment horizontal="center" vertical="center"/>
    </xf>
    <xf numFmtId="43" fontId="2" fillId="5" borderId="5" xfId="6" applyFont="1" applyFill="1" applyBorder="1" applyAlignment="1">
      <alignment horizontal="center" vertical="center"/>
    </xf>
    <xf numFmtId="43" fontId="2" fillId="5" borderId="6" xfId="6" applyFont="1" applyFill="1" applyBorder="1" applyAlignment="1">
      <alignment horizontal="center" vertical="center"/>
    </xf>
    <xf numFmtId="0" fontId="2" fillId="0" borderId="0" xfId="5" applyFont="1" applyAlignment="1">
      <alignment horizontal="center"/>
    </xf>
    <xf numFmtId="0" fontId="2" fillId="0" borderId="0" xfId="5" applyFont="1" applyAlignment="1">
      <alignment horizontal="left"/>
    </xf>
    <xf numFmtId="0" fontId="2" fillId="0" borderId="2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 wrapText="1"/>
    </xf>
    <xf numFmtId="0" fontId="2" fillId="0" borderId="6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6" fillId="0" borderId="6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top" wrapText="1"/>
    </xf>
    <xf numFmtId="0" fontId="6" fillId="0" borderId="4" xfId="5" applyFont="1" applyBorder="1" applyAlignment="1">
      <alignment horizontal="center" vertical="top" wrapText="1"/>
    </xf>
    <xf numFmtId="189" fontId="2" fillId="0" borderId="10" xfId="1" applyNumberFormat="1" applyFont="1" applyFill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43" fontId="2" fillId="0" borderId="8" xfId="1" applyNumberFormat="1" applyFont="1" applyFill="1" applyBorder="1"/>
    <xf numFmtId="43" fontId="2" fillId="0" borderId="2" xfId="1" applyNumberFormat="1" applyFont="1" applyBorder="1"/>
    <xf numFmtId="0" fontId="3" fillId="0" borderId="11" xfId="0" applyFont="1" applyFill="1" applyBorder="1" applyAlignment="1">
      <alignment horizontal="center"/>
    </xf>
    <xf numFmtId="0" fontId="3" fillId="0" borderId="0" xfId="0" quotePrefix="1" applyFont="1" applyFill="1" applyAlignment="1">
      <alignment horizontal="left" vertical="top" wrapText="1"/>
    </xf>
    <xf numFmtId="189" fontId="3" fillId="0" borderId="0" xfId="1" applyNumberFormat="1" applyFont="1" applyFill="1" applyAlignment="1">
      <alignment vertical="top"/>
    </xf>
    <xf numFmtId="0" fontId="3" fillId="0" borderId="0" xfId="1" applyNumberFormat="1" applyFont="1" applyFill="1" applyAlignment="1">
      <alignment horizontal="left" vertical="top" wrapText="1"/>
    </xf>
    <xf numFmtId="0" fontId="3" fillId="0" borderId="0" xfId="0" applyFont="1" applyFill="1" applyAlignment="1">
      <alignment vertical="top"/>
    </xf>
    <xf numFmtId="0" fontId="3" fillId="0" borderId="0" xfId="0" quotePrefix="1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</cellXfs>
  <cellStyles count="7">
    <cellStyle name="จุลภาค" xfId="1" builtinId="3"/>
    <cellStyle name="จุลภาค 2" xfId="3" xr:uid="{DDCAC450-9186-4D32-A183-1719F319FA91}"/>
    <cellStyle name="จุลภาค 3" xfId="4" xr:uid="{C397C90D-0489-434E-AE27-3D9843ED13E3}"/>
    <cellStyle name="จุลภาค 3 2" xfId="6" xr:uid="{BD2B3D55-44E9-4B21-8B43-38C2961F32F2}"/>
    <cellStyle name="ปกติ" xfId="0" builtinId="0"/>
    <cellStyle name="ปกติ 2" xfId="2" xr:uid="{A5324A2D-C016-4CE6-A04D-8BEB97C7235A}"/>
    <cellStyle name="ปกติ 3" xfId="5" xr:uid="{4303D065-3595-4D85-8E96-6A746BCF449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157CB-736B-4A29-BF7E-A27D93A2568A}">
  <sheetPr>
    <tabColor rgb="FF92D050"/>
  </sheetPr>
  <dimension ref="A1:J19"/>
  <sheetViews>
    <sheetView view="pageBreakPreview" topLeftCell="A9" zoomScale="90" zoomScaleNormal="100" zoomScaleSheetLayoutView="90" workbookViewId="0">
      <selection activeCell="A12" sqref="A12:J12"/>
    </sheetView>
  </sheetViews>
  <sheetFormatPr defaultRowHeight="21" x14ac:dyDescent="0.35"/>
  <cols>
    <col min="1" max="1" width="26.625" style="1" bestFit="1" customWidth="1"/>
    <col min="2" max="2" width="13.5" style="1" customWidth="1"/>
    <col min="3" max="4" width="11.625" style="1" customWidth="1"/>
    <col min="5" max="5" width="13.5" style="1" customWidth="1"/>
    <col min="6" max="6" width="14.75" style="1" bestFit="1" customWidth="1"/>
    <col min="7" max="7" width="14.625" style="1" customWidth="1"/>
    <col min="8" max="8" width="6.875" style="1" customWidth="1"/>
    <col min="9" max="9" width="14.625" style="1" customWidth="1"/>
    <col min="10" max="10" width="57.625" style="1" bestFit="1" customWidth="1"/>
    <col min="11" max="16384" width="9" style="1"/>
  </cols>
  <sheetData>
    <row r="1" spans="1:10" x14ac:dyDescent="0.3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x14ac:dyDescent="0.35">
      <c r="A2" s="154" t="s">
        <v>43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x14ac:dyDescent="0.35">
      <c r="A3" s="154" t="s">
        <v>42</v>
      </c>
      <c r="B3" s="154"/>
      <c r="C3" s="154"/>
      <c r="D3" s="154"/>
      <c r="E3" s="154"/>
      <c r="F3" s="154"/>
      <c r="G3" s="154"/>
      <c r="H3" s="154"/>
      <c r="I3" s="154"/>
      <c r="J3" s="154"/>
    </row>
    <row r="4" spans="1:10" ht="12" customHeight="1" x14ac:dyDescent="0.35"/>
    <row r="5" spans="1:10" s="2" customFormat="1" ht="24" customHeight="1" x14ac:dyDescent="0.35">
      <c r="A5" s="155" t="s">
        <v>52</v>
      </c>
      <c r="B5" s="157" t="s">
        <v>7</v>
      </c>
      <c r="C5" s="157"/>
      <c r="D5" s="157"/>
      <c r="E5" s="157"/>
      <c r="F5" s="178" t="s">
        <v>176</v>
      </c>
      <c r="G5" s="160" t="s">
        <v>158</v>
      </c>
      <c r="H5" s="161"/>
      <c r="I5" s="158" t="s">
        <v>9</v>
      </c>
      <c r="J5" s="159" t="s">
        <v>10</v>
      </c>
    </row>
    <row r="6" spans="1:10" s="2" customFormat="1" ht="24" customHeight="1" x14ac:dyDescent="0.35">
      <c r="A6" s="156"/>
      <c r="B6" s="75" t="s">
        <v>1</v>
      </c>
      <c r="C6" s="75" t="s">
        <v>2</v>
      </c>
      <c r="D6" s="75" t="s">
        <v>3</v>
      </c>
      <c r="E6" s="74" t="s">
        <v>53</v>
      </c>
      <c r="F6" s="179" t="s">
        <v>175</v>
      </c>
      <c r="G6" s="75" t="s">
        <v>159</v>
      </c>
      <c r="H6" s="75" t="s">
        <v>6</v>
      </c>
      <c r="I6" s="158"/>
      <c r="J6" s="159"/>
    </row>
    <row r="7" spans="1:10" s="87" customFormat="1" ht="42" x14ac:dyDescent="0.2">
      <c r="A7" s="85" t="s">
        <v>51</v>
      </c>
      <c r="B7" s="124">
        <v>0</v>
      </c>
      <c r="C7" s="124">
        <v>26293460</v>
      </c>
      <c r="D7" s="124">
        <v>0</v>
      </c>
      <c r="E7" s="130">
        <f t="shared" ref="E7:E8" si="0">B7+C7-D7</f>
        <v>26293460</v>
      </c>
      <c r="F7" s="177">
        <f>E7*0.4</f>
        <v>10517384</v>
      </c>
      <c r="G7" s="88">
        <v>26206255</v>
      </c>
      <c r="H7" s="129">
        <f>G7*100/E7</f>
        <v>99.6683395795</v>
      </c>
      <c r="I7" s="131">
        <f>E7-G7</f>
        <v>87205</v>
      </c>
      <c r="J7" s="86"/>
    </row>
    <row r="8" spans="1:10" s="55" customFormat="1" x14ac:dyDescent="0.35">
      <c r="A8" s="78" t="s">
        <v>45</v>
      </c>
      <c r="B8" s="128">
        <f>SUM(B9:B14)</f>
        <v>467593100</v>
      </c>
      <c r="C8" s="128">
        <f t="shared" ref="C8:G8" si="1">SUM(C9:C14)</f>
        <v>57607440</v>
      </c>
      <c r="D8" s="128">
        <f t="shared" si="1"/>
        <v>5802550</v>
      </c>
      <c r="E8" s="130">
        <f t="shared" si="0"/>
        <v>519397990</v>
      </c>
      <c r="F8" s="130">
        <f>E8*0.4</f>
        <v>207759196</v>
      </c>
      <c r="G8" s="129">
        <f t="shared" si="1"/>
        <v>139129470.00999999</v>
      </c>
      <c r="H8" s="129">
        <f>G8*100/E8</f>
        <v>26.786678556457254</v>
      </c>
      <c r="I8" s="131">
        <f>E8-G8</f>
        <v>380268519.99000001</v>
      </c>
      <c r="J8" s="79"/>
    </row>
    <row r="9" spans="1:10" x14ac:dyDescent="0.35">
      <c r="A9" s="54" t="s">
        <v>46</v>
      </c>
      <c r="B9" s="81">
        <v>171515100</v>
      </c>
      <c r="C9" s="81">
        <v>17850</v>
      </c>
      <c r="D9" s="81">
        <v>17850</v>
      </c>
      <c r="E9" s="81">
        <f>B9+C9-D9</f>
        <v>171515100</v>
      </c>
      <c r="F9" s="81">
        <f>E9*0.4</f>
        <v>68606040</v>
      </c>
      <c r="G9" s="82">
        <v>91608611.689999998</v>
      </c>
      <c r="H9" s="82">
        <f>G9*100/E9</f>
        <v>53.411397416320781</v>
      </c>
      <c r="I9" s="84">
        <f t="shared" ref="I9:I10" si="2">E9-G9</f>
        <v>79906488.310000002</v>
      </c>
      <c r="J9" s="72"/>
    </row>
    <row r="10" spans="1:10" x14ac:dyDescent="0.35">
      <c r="A10" s="54" t="s">
        <v>47</v>
      </c>
      <c r="B10" s="81">
        <v>103668050</v>
      </c>
      <c r="C10" s="81">
        <v>0</v>
      </c>
      <c r="D10" s="81">
        <v>0</v>
      </c>
      <c r="E10" s="81">
        <f>B10+C10-D10</f>
        <v>103668050</v>
      </c>
      <c r="F10" s="81">
        <f>E10*0.4</f>
        <v>41467220</v>
      </c>
      <c r="G10" s="82">
        <v>34047016.659999996</v>
      </c>
      <c r="H10" s="82">
        <f>G10*100/E10</f>
        <v>32.842343094135558</v>
      </c>
      <c r="I10" s="84">
        <f t="shared" si="2"/>
        <v>69621033.340000004</v>
      </c>
      <c r="J10" s="72"/>
    </row>
    <row r="11" spans="1:10" s="10" customFormat="1" ht="210" x14ac:dyDescent="0.2">
      <c r="A11" s="90" t="s">
        <v>48</v>
      </c>
      <c r="B11" s="125">
        <v>165855950</v>
      </c>
      <c r="C11" s="125">
        <v>33527700</v>
      </c>
      <c r="D11" s="125">
        <v>5784700</v>
      </c>
      <c r="E11" s="125">
        <f t="shared" ref="E11:E15" si="3">B11+C11-D11</f>
        <v>193598950</v>
      </c>
      <c r="F11" s="125">
        <f>E11*0.4</f>
        <v>77439580</v>
      </c>
      <c r="G11" s="91">
        <v>2190814</v>
      </c>
      <c r="H11" s="91">
        <f>G11*100/E11</f>
        <v>1.1316249390815394</v>
      </c>
      <c r="I11" s="91">
        <f>E11-G11</f>
        <v>191408136</v>
      </c>
      <c r="J11" s="139" t="s">
        <v>162</v>
      </c>
    </row>
    <row r="12" spans="1:10" s="10" customFormat="1" ht="231" x14ac:dyDescent="0.2">
      <c r="A12" s="132"/>
      <c r="B12" s="133"/>
      <c r="C12" s="133"/>
      <c r="D12" s="133"/>
      <c r="E12" s="133"/>
      <c r="F12" s="133"/>
      <c r="G12" s="134"/>
      <c r="H12" s="134"/>
      <c r="I12" s="134"/>
      <c r="J12" s="140" t="s">
        <v>161</v>
      </c>
    </row>
    <row r="13" spans="1:10" x14ac:dyDescent="0.35">
      <c r="A13" s="135" t="s">
        <v>49</v>
      </c>
      <c r="B13" s="136">
        <v>13485600</v>
      </c>
      <c r="C13" s="136">
        <v>0</v>
      </c>
      <c r="D13" s="136">
        <v>0</v>
      </c>
      <c r="E13" s="136">
        <f t="shared" si="3"/>
        <v>13485600</v>
      </c>
      <c r="F13" s="136">
        <f>E13*0.4</f>
        <v>5394240</v>
      </c>
      <c r="G13" s="137">
        <v>4364337</v>
      </c>
      <c r="H13" s="137">
        <f>G13*100/E13</f>
        <v>32.362942694429613</v>
      </c>
      <c r="I13" s="137">
        <f>E13-G13</f>
        <v>9121263</v>
      </c>
      <c r="J13" s="138"/>
    </row>
    <row r="14" spans="1:10" x14ac:dyDescent="0.35">
      <c r="A14" s="54" t="s">
        <v>50</v>
      </c>
      <c r="B14" s="81">
        <v>13068400</v>
      </c>
      <c r="C14" s="81">
        <v>24061890</v>
      </c>
      <c r="D14" s="81">
        <v>0</v>
      </c>
      <c r="E14" s="81">
        <f t="shared" si="3"/>
        <v>37130290</v>
      </c>
      <c r="F14" s="81">
        <f>E14*0.4</f>
        <v>14852116</v>
      </c>
      <c r="G14" s="82">
        <v>6918690.6600000001</v>
      </c>
      <c r="H14" s="82">
        <f t="shared" ref="H14:H15" si="4">G14*100/E14</f>
        <v>18.633548674141785</v>
      </c>
      <c r="I14" s="82">
        <f t="shared" ref="I14:I15" si="5">E14-G14</f>
        <v>30211599.34</v>
      </c>
      <c r="J14" s="72"/>
    </row>
    <row r="15" spans="1:10" s="127" customFormat="1" x14ac:dyDescent="0.35">
      <c r="A15" s="80" t="s">
        <v>44</v>
      </c>
      <c r="B15" s="83">
        <v>16770917</v>
      </c>
      <c r="C15" s="83">
        <v>0</v>
      </c>
      <c r="D15" s="83">
        <v>0</v>
      </c>
      <c r="E15" s="83">
        <f t="shared" si="3"/>
        <v>16770917</v>
      </c>
      <c r="F15" s="180">
        <f>E15*0.4</f>
        <v>6708366.8000000007</v>
      </c>
      <c r="G15" s="126">
        <v>15535626</v>
      </c>
      <c r="H15" s="82">
        <f t="shared" si="4"/>
        <v>92.63432643545967</v>
      </c>
      <c r="I15" s="82">
        <f t="shared" si="5"/>
        <v>1235291</v>
      </c>
      <c r="J15" s="80"/>
    </row>
    <row r="16" spans="1:10" s="3" customFormat="1" x14ac:dyDescent="0.35">
      <c r="A16" s="73" t="s">
        <v>5</v>
      </c>
      <c r="B16" s="11">
        <f>B7+B8+B15</f>
        <v>484364017</v>
      </c>
      <c r="C16" s="11">
        <f t="shared" ref="C16:I16" si="6">C7+C8+C15</f>
        <v>83900900</v>
      </c>
      <c r="D16" s="11">
        <f t="shared" si="6"/>
        <v>5802550</v>
      </c>
      <c r="E16" s="11">
        <f t="shared" si="6"/>
        <v>562462367</v>
      </c>
      <c r="F16" s="181">
        <f t="shared" si="6"/>
        <v>224984946.80000001</v>
      </c>
      <c r="G16" s="89">
        <f t="shared" si="6"/>
        <v>180871351.00999999</v>
      </c>
      <c r="H16" s="89">
        <f>G16*100/E16</f>
        <v>32.157058253463561</v>
      </c>
      <c r="I16" s="89">
        <f t="shared" si="6"/>
        <v>381591015.99000001</v>
      </c>
      <c r="J16" s="12"/>
    </row>
    <row r="17" spans="1:10" s="3" customFormat="1" x14ac:dyDescent="0.35">
      <c r="A17" s="6"/>
      <c r="B17" s="7"/>
      <c r="C17" s="7"/>
      <c r="D17" s="7"/>
      <c r="E17" s="7"/>
      <c r="F17" s="7"/>
      <c r="G17" s="7"/>
      <c r="H17" s="7"/>
      <c r="I17" s="8"/>
      <c r="J17" s="9"/>
    </row>
    <row r="18" spans="1:10" s="3" customFormat="1" x14ac:dyDescent="0.35">
      <c r="A18" s="6"/>
      <c r="B18" s="7"/>
      <c r="C18" s="7"/>
      <c r="D18" s="7"/>
      <c r="E18" s="7"/>
      <c r="F18" s="7"/>
      <c r="G18" s="7"/>
      <c r="H18" s="7"/>
      <c r="I18" s="8"/>
      <c r="J18" s="9"/>
    </row>
    <row r="19" spans="1:10" s="3" customFormat="1" x14ac:dyDescent="0.35">
      <c r="A19" s="6"/>
      <c r="B19" s="7"/>
      <c r="C19" s="7"/>
      <c r="D19" s="7"/>
      <c r="E19" s="7"/>
      <c r="F19" s="7"/>
      <c r="G19" s="7"/>
      <c r="H19" s="7"/>
      <c r="I19" s="8"/>
      <c r="J19" s="9"/>
    </row>
  </sheetData>
  <mergeCells count="8">
    <mergeCell ref="A1:J1"/>
    <mergeCell ref="A2:J2"/>
    <mergeCell ref="A3:J3"/>
    <mergeCell ref="A5:A6"/>
    <mergeCell ref="B5:E5"/>
    <mergeCell ref="I5:I6"/>
    <mergeCell ref="J5:J6"/>
    <mergeCell ref="G5:H5"/>
  </mergeCells>
  <printOptions horizontalCentered="1"/>
  <pageMargins left="0.15748031496062992" right="0.15748031496062992" top="0.47244094488188981" bottom="0.39370078740157483" header="0.31496062992125984" footer="0.31496062992125984"/>
  <pageSetup paperSize="9" scale="72" orientation="landscape" r:id="rId1"/>
  <rowBreaks count="1" manualBreakCount="1">
    <brk id="1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F9CB8-87B7-4B25-B873-28EBD59E2EC6}">
  <sheetPr>
    <tabColor rgb="FF92D050"/>
  </sheetPr>
  <dimension ref="A1:I141"/>
  <sheetViews>
    <sheetView tabSelected="1" view="pageBreakPreview" topLeftCell="A28" zoomScaleNormal="100" zoomScaleSheetLayoutView="100" workbookViewId="0">
      <selection activeCell="B28" sqref="B28"/>
    </sheetView>
  </sheetViews>
  <sheetFormatPr defaultRowHeight="21" x14ac:dyDescent="0.35"/>
  <cols>
    <col min="1" max="1" width="14" style="1" customWidth="1"/>
    <col min="2" max="2" width="16.5" style="1" customWidth="1"/>
    <col min="3" max="3" width="11.75" style="1" customWidth="1"/>
    <col min="4" max="4" width="14.75" style="1" customWidth="1"/>
    <col min="5" max="5" width="13.75" style="1" customWidth="1"/>
    <col min="6" max="6" width="20.25" style="1" customWidth="1"/>
    <col min="7" max="7" width="12.75" style="1" customWidth="1"/>
    <col min="8" max="8" width="9.375" style="1" customWidth="1"/>
    <col min="9" max="9" width="17.75" style="1" customWidth="1"/>
    <col min="10" max="16384" width="9" style="1"/>
  </cols>
  <sheetData>
    <row r="1" spans="1:9" x14ac:dyDescent="0.35">
      <c r="A1" s="154" t="s">
        <v>54</v>
      </c>
      <c r="B1" s="154"/>
      <c r="C1" s="154"/>
      <c r="D1" s="154"/>
      <c r="E1" s="154"/>
      <c r="F1" s="154"/>
      <c r="G1" s="154"/>
      <c r="H1" s="154"/>
      <c r="I1" s="121"/>
    </row>
    <row r="2" spans="1:9" x14ac:dyDescent="0.35">
      <c r="A2" s="154" t="s">
        <v>160</v>
      </c>
      <c r="B2" s="154"/>
      <c r="C2" s="154"/>
      <c r="D2" s="154"/>
      <c r="E2" s="154"/>
      <c r="F2" s="154"/>
      <c r="G2" s="154"/>
      <c r="H2" s="154"/>
      <c r="I2" s="121"/>
    </row>
    <row r="3" spans="1:9" x14ac:dyDescent="0.35">
      <c r="A3" s="92" t="s">
        <v>22</v>
      </c>
      <c r="B3" s="92"/>
    </row>
    <row r="4" spans="1:9" s="77" customFormat="1" x14ac:dyDescent="0.35">
      <c r="A4" s="159" t="s">
        <v>7</v>
      </c>
      <c r="B4" s="159" t="s">
        <v>55</v>
      </c>
      <c r="C4" s="159" t="s">
        <v>56</v>
      </c>
      <c r="D4" s="157" t="s">
        <v>13</v>
      </c>
      <c r="E4" s="157"/>
      <c r="F4" s="157"/>
      <c r="G4" s="159" t="s">
        <v>57</v>
      </c>
    </row>
    <row r="5" spans="1:9" s="77" customFormat="1" x14ac:dyDescent="0.35">
      <c r="A5" s="159"/>
      <c r="B5" s="159"/>
      <c r="C5" s="159"/>
      <c r="D5" s="56" t="s">
        <v>58</v>
      </c>
      <c r="E5" s="56" t="s">
        <v>59</v>
      </c>
      <c r="F5" s="56" t="s">
        <v>60</v>
      </c>
      <c r="G5" s="159"/>
    </row>
    <row r="6" spans="1:9" x14ac:dyDescent="0.35">
      <c r="A6" s="93" t="s">
        <v>61</v>
      </c>
      <c r="B6" s="94" t="s">
        <v>62</v>
      </c>
      <c r="C6" s="141">
        <v>3</v>
      </c>
      <c r="D6" s="142">
        <f>16361900-1591900</f>
        <v>14770000</v>
      </c>
      <c r="E6" s="142">
        <v>0</v>
      </c>
      <c r="F6" s="143">
        <f t="shared" ref="F6:F11" si="0">D6-E6</f>
        <v>14770000</v>
      </c>
      <c r="G6" s="76" t="s">
        <v>63</v>
      </c>
      <c r="H6" s="4"/>
      <c r="I6" s="4"/>
    </row>
    <row r="7" spans="1:9" x14ac:dyDescent="0.35">
      <c r="A7" s="122" t="s">
        <v>64</v>
      </c>
      <c r="B7" s="95" t="s">
        <v>65</v>
      </c>
      <c r="C7" s="144">
        <v>17</v>
      </c>
      <c r="D7" s="145">
        <v>15398750</v>
      </c>
      <c r="E7" s="145">
        <v>15391814</v>
      </c>
      <c r="F7" s="146">
        <f t="shared" si="0"/>
        <v>6936</v>
      </c>
      <c r="G7" s="96"/>
      <c r="H7" s="4"/>
      <c r="I7" s="4"/>
    </row>
    <row r="8" spans="1:9" x14ac:dyDescent="0.35">
      <c r="A8" s="123" t="s">
        <v>66</v>
      </c>
      <c r="B8" s="97" t="s">
        <v>67</v>
      </c>
      <c r="C8" s="147">
        <v>13</v>
      </c>
      <c r="D8" s="148">
        <v>1597950</v>
      </c>
      <c r="E8" s="148">
        <v>1597814</v>
      </c>
      <c r="F8" s="149">
        <f t="shared" si="0"/>
        <v>136</v>
      </c>
      <c r="G8" s="98"/>
      <c r="H8" s="4"/>
      <c r="I8" s="4"/>
    </row>
    <row r="9" spans="1:9" x14ac:dyDescent="0.35">
      <c r="A9" s="93" t="s">
        <v>68</v>
      </c>
      <c r="B9" s="94" t="s">
        <v>62</v>
      </c>
      <c r="C9" s="141">
        <v>12</v>
      </c>
      <c r="D9" s="142">
        <v>2856000</v>
      </c>
      <c r="E9" s="142">
        <v>0</v>
      </c>
      <c r="F9" s="143">
        <f t="shared" si="0"/>
        <v>2856000</v>
      </c>
      <c r="G9" s="76"/>
    </row>
    <row r="10" spans="1:9" x14ac:dyDescent="0.35">
      <c r="A10" s="122" t="s">
        <v>69</v>
      </c>
      <c r="B10" s="95" t="s">
        <v>65</v>
      </c>
      <c r="C10" s="144">
        <v>16</v>
      </c>
      <c r="D10" s="145">
        <v>2335700</v>
      </c>
      <c r="E10" s="145">
        <v>2335100</v>
      </c>
      <c r="F10" s="146">
        <f t="shared" si="0"/>
        <v>600</v>
      </c>
      <c r="G10" s="96"/>
    </row>
    <row r="11" spans="1:9" x14ac:dyDescent="0.35">
      <c r="A11" s="123" t="s">
        <v>70</v>
      </c>
      <c r="B11" s="97" t="s">
        <v>67</v>
      </c>
      <c r="C11" s="144">
        <v>10</v>
      </c>
      <c r="D11" s="148">
        <v>593000</v>
      </c>
      <c r="E11" s="148">
        <v>593000</v>
      </c>
      <c r="F11" s="149">
        <f t="shared" si="0"/>
        <v>0</v>
      </c>
      <c r="G11" s="98"/>
    </row>
    <row r="12" spans="1:9" x14ac:dyDescent="0.35">
      <c r="A12" s="99" t="s">
        <v>40</v>
      </c>
      <c r="B12" s="99"/>
      <c r="C12" s="100">
        <f>C6+C7+C9+C10</f>
        <v>48</v>
      </c>
      <c r="D12" s="101">
        <f>D6+D7+D9+D10</f>
        <v>35360450</v>
      </c>
      <c r="E12" s="101">
        <f t="shared" ref="E12:F12" si="1">E6+E7+E9+E10</f>
        <v>17726914</v>
      </c>
      <c r="F12" s="101">
        <f t="shared" si="1"/>
        <v>17633536</v>
      </c>
      <c r="G12" s="100"/>
      <c r="I12" s="102"/>
    </row>
    <row r="13" spans="1:9" ht="4.5" customHeight="1" x14ac:dyDescent="0.35">
      <c r="A13" s="3"/>
      <c r="B13" s="3"/>
      <c r="C13" s="55"/>
      <c r="D13" s="103"/>
      <c r="E13" s="103"/>
      <c r="F13" s="103"/>
      <c r="G13" s="55"/>
      <c r="I13" s="104"/>
    </row>
    <row r="14" spans="1:9" s="151" customFormat="1" x14ac:dyDescent="0.35">
      <c r="A14" s="151" t="s">
        <v>71</v>
      </c>
      <c r="D14" s="182" t="s">
        <v>58</v>
      </c>
    </row>
    <row r="15" spans="1:9" s="186" customFormat="1" ht="66" customHeight="1" x14ac:dyDescent="0.2">
      <c r="A15" s="183" t="s">
        <v>72</v>
      </c>
      <c r="B15" s="183"/>
      <c r="C15" s="183"/>
      <c r="D15" s="184">
        <v>1670000</v>
      </c>
      <c r="E15" s="185" t="s">
        <v>179</v>
      </c>
      <c r="F15" s="185"/>
      <c r="G15" s="185"/>
      <c r="H15" s="185"/>
      <c r="I15" s="106"/>
    </row>
    <row r="16" spans="1:9" s="186" customFormat="1" ht="48" customHeight="1" x14ac:dyDescent="0.2">
      <c r="A16" s="183" t="s">
        <v>73</v>
      </c>
      <c r="B16" s="187"/>
      <c r="C16" s="187"/>
      <c r="D16" s="184">
        <v>7600000</v>
      </c>
      <c r="E16" s="185" t="s">
        <v>177</v>
      </c>
      <c r="F16" s="185"/>
      <c r="G16" s="185"/>
      <c r="H16" s="185"/>
      <c r="I16" s="106"/>
    </row>
    <row r="17" spans="1:9" s="186" customFormat="1" ht="46.5" customHeight="1" x14ac:dyDescent="0.2">
      <c r="A17" s="183" t="s">
        <v>74</v>
      </c>
      <c r="B17" s="187"/>
      <c r="C17" s="187"/>
      <c r="D17" s="184">
        <v>5500000</v>
      </c>
      <c r="E17" s="185" t="s">
        <v>178</v>
      </c>
      <c r="F17" s="185"/>
      <c r="G17" s="185"/>
      <c r="H17" s="185"/>
    </row>
    <row r="18" spans="1:9" s="151" customFormat="1" ht="21.75" thickBot="1" x14ac:dyDescent="0.4">
      <c r="D18" s="153">
        <f>SUM(D15:D17)</f>
        <v>14770000</v>
      </c>
    </row>
    <row r="19" spans="1:9" ht="21.75" thickTop="1" x14ac:dyDescent="0.35">
      <c r="A19" s="92" t="s">
        <v>35</v>
      </c>
      <c r="B19" s="92"/>
    </row>
    <row r="20" spans="1:9" x14ac:dyDescent="0.35">
      <c r="A20" s="159" t="s">
        <v>7</v>
      </c>
      <c r="B20" s="159" t="s">
        <v>55</v>
      </c>
      <c r="C20" s="159" t="s">
        <v>56</v>
      </c>
      <c r="D20" s="157" t="s">
        <v>7</v>
      </c>
      <c r="E20" s="157"/>
      <c r="F20" s="157"/>
      <c r="G20" s="159" t="s">
        <v>57</v>
      </c>
      <c r="H20" s="77"/>
    </row>
    <row r="21" spans="1:9" x14ac:dyDescent="0.35">
      <c r="A21" s="159"/>
      <c r="B21" s="159"/>
      <c r="C21" s="159"/>
      <c r="D21" s="56" t="s">
        <v>58</v>
      </c>
      <c r="E21" s="56" t="s">
        <v>59</v>
      </c>
      <c r="F21" s="56" t="s">
        <v>60</v>
      </c>
      <c r="G21" s="159"/>
      <c r="H21" s="77"/>
    </row>
    <row r="22" spans="1:9" x14ac:dyDescent="0.35">
      <c r="A22" s="93" t="s">
        <v>61</v>
      </c>
      <c r="B22" s="94" t="s">
        <v>62</v>
      </c>
      <c r="C22" s="76">
        <v>6</v>
      </c>
      <c r="D22" s="142">
        <v>94196000</v>
      </c>
      <c r="E22" s="142">
        <v>0</v>
      </c>
      <c r="F22" s="143">
        <f>D22-E22</f>
        <v>94196000</v>
      </c>
      <c r="G22" s="76"/>
      <c r="H22" s="4"/>
      <c r="I22" s="4"/>
    </row>
    <row r="23" spans="1:9" x14ac:dyDescent="0.35">
      <c r="A23" s="95"/>
      <c r="B23" s="95" t="s">
        <v>65</v>
      </c>
      <c r="C23" s="96">
        <v>5</v>
      </c>
      <c r="D23" s="145">
        <v>35706500</v>
      </c>
      <c r="E23" s="145">
        <v>35678500</v>
      </c>
      <c r="F23" s="146">
        <f>D23-E23</f>
        <v>28000</v>
      </c>
      <c r="G23" s="96"/>
      <c r="H23" s="4"/>
      <c r="I23" s="4"/>
    </row>
    <row r="24" spans="1:9" x14ac:dyDescent="0.35">
      <c r="A24" s="93" t="s">
        <v>68</v>
      </c>
      <c r="B24" s="94" t="s">
        <v>62</v>
      </c>
      <c r="C24" s="76">
        <v>1</v>
      </c>
      <c r="D24" s="142">
        <v>27743000</v>
      </c>
      <c r="E24" s="142">
        <v>0</v>
      </c>
      <c r="F24" s="143">
        <f>D24-E24</f>
        <v>27743000</v>
      </c>
      <c r="G24" s="76"/>
    </row>
    <row r="25" spans="1:9" x14ac:dyDescent="0.35">
      <c r="A25" s="95"/>
      <c r="B25" s="95" t="s">
        <v>65</v>
      </c>
      <c r="C25" s="108">
        <v>0</v>
      </c>
      <c r="D25" s="145">
        <v>0</v>
      </c>
      <c r="E25" s="145">
        <v>0</v>
      </c>
      <c r="F25" s="146">
        <f>D25-E25</f>
        <v>0</v>
      </c>
      <c r="G25" s="96"/>
    </row>
    <row r="26" spans="1:9" x14ac:dyDescent="0.35">
      <c r="A26" s="99" t="s">
        <v>40</v>
      </c>
      <c r="B26" s="99"/>
      <c r="C26" s="100">
        <f>C22+C23+C24+C25</f>
        <v>12</v>
      </c>
      <c r="D26" s="101">
        <f>D22+D23+D24+D25</f>
        <v>157645500</v>
      </c>
      <c r="E26" s="101">
        <f>E22+E23+E24+E25</f>
        <v>35678500</v>
      </c>
      <c r="F26" s="101">
        <f>F22+F23+F24+F25</f>
        <v>121967000</v>
      </c>
      <c r="G26" s="100"/>
      <c r="I26" s="102"/>
    </row>
    <row r="27" spans="1:9" ht="8.25" customHeight="1" x14ac:dyDescent="0.35">
      <c r="A27" s="3"/>
      <c r="B27" s="3"/>
      <c r="C27" s="55"/>
      <c r="D27" s="103"/>
      <c r="E27" s="103"/>
      <c r="F27" s="109"/>
      <c r="G27" s="110"/>
      <c r="I27" s="104"/>
    </row>
    <row r="28" spans="1:9" x14ac:dyDescent="0.35">
      <c r="A28" s="1" t="s">
        <v>174</v>
      </c>
      <c r="E28" s="105" t="s">
        <v>58</v>
      </c>
      <c r="F28" s="111" t="s">
        <v>75</v>
      </c>
      <c r="G28" s="111" t="s">
        <v>19</v>
      </c>
    </row>
    <row r="29" spans="1:9" x14ac:dyDescent="0.35">
      <c r="A29" s="112" t="s">
        <v>76</v>
      </c>
      <c r="B29" s="113"/>
      <c r="E29" s="104">
        <v>5510000</v>
      </c>
      <c r="F29" s="5">
        <v>5504510.6799999997</v>
      </c>
      <c r="G29" s="4">
        <f>E29-F29</f>
        <v>5489.320000000298</v>
      </c>
      <c r="I29" s="114"/>
    </row>
    <row r="30" spans="1:9" x14ac:dyDescent="0.35">
      <c r="A30" s="112" t="s">
        <v>77</v>
      </c>
      <c r="B30" s="113"/>
      <c r="E30" s="104">
        <v>5331000</v>
      </c>
      <c r="F30" s="102">
        <v>5331000</v>
      </c>
      <c r="G30" s="115">
        <f>E30-F30</f>
        <v>0</v>
      </c>
      <c r="I30" s="114"/>
    </row>
    <row r="31" spans="1:9" ht="21.75" thickBot="1" x14ac:dyDescent="0.4">
      <c r="A31" s="112" t="s">
        <v>78</v>
      </c>
      <c r="B31" s="113"/>
      <c r="E31" s="102"/>
      <c r="F31" s="116" t="s">
        <v>79</v>
      </c>
      <c r="G31" s="117">
        <f>SUM(G29:G30)</f>
        <v>5489.320000000298</v>
      </c>
    </row>
    <row r="32" spans="1:9" ht="21.75" thickTop="1" x14ac:dyDescent="0.35">
      <c r="A32" s="1" t="s">
        <v>80</v>
      </c>
      <c r="G32" s="104"/>
    </row>
    <row r="33" spans="1:8" s="10" customFormat="1" ht="90.75" customHeight="1" x14ac:dyDescent="0.2">
      <c r="A33" s="188" t="s">
        <v>81</v>
      </c>
      <c r="B33" s="189"/>
      <c r="C33" s="189"/>
      <c r="D33" s="189"/>
      <c r="E33" s="184">
        <v>12519000</v>
      </c>
      <c r="F33" s="188" t="s">
        <v>180</v>
      </c>
      <c r="G33" s="188"/>
      <c r="H33" s="188"/>
    </row>
    <row r="34" spans="1:8" s="10" customFormat="1" ht="66.75" customHeight="1" x14ac:dyDescent="0.2">
      <c r="A34" s="183" t="s">
        <v>82</v>
      </c>
      <c r="B34" s="187"/>
      <c r="C34" s="187"/>
      <c r="D34" s="187"/>
      <c r="E34" s="184">
        <v>12323000</v>
      </c>
      <c r="F34" s="183" t="s">
        <v>181</v>
      </c>
      <c r="G34" s="183"/>
      <c r="H34" s="183"/>
    </row>
    <row r="35" spans="1:8" s="10" customFormat="1" ht="108.75" customHeight="1" x14ac:dyDescent="0.2">
      <c r="A35" s="183" t="s">
        <v>83</v>
      </c>
      <c r="B35" s="187"/>
      <c r="C35" s="187"/>
      <c r="D35" s="187"/>
      <c r="E35" s="184">
        <v>1585000</v>
      </c>
      <c r="F35" s="183" t="s">
        <v>182</v>
      </c>
      <c r="G35" s="183"/>
      <c r="H35" s="183"/>
    </row>
    <row r="36" spans="1:8" x14ac:dyDescent="0.35">
      <c r="A36" s="190" t="s">
        <v>84</v>
      </c>
      <c r="B36" s="151"/>
      <c r="C36" s="151"/>
      <c r="D36" s="104"/>
      <c r="E36" s="104">
        <v>56928000</v>
      </c>
      <c r="F36" s="151" t="s">
        <v>183</v>
      </c>
      <c r="G36" s="151"/>
      <c r="H36" s="151"/>
    </row>
    <row r="37" spans="1:8" x14ac:dyDescent="0.35">
      <c r="A37" s="190" t="s">
        <v>85</v>
      </c>
      <c r="B37" s="151"/>
      <c r="C37" s="151"/>
      <c r="D37" s="104"/>
      <c r="E37" s="104"/>
      <c r="F37" s="151" t="s">
        <v>184</v>
      </c>
      <c r="G37" s="151"/>
      <c r="H37" s="151"/>
    </row>
    <row r="38" spans="1:8" x14ac:dyDescent="0.35">
      <c r="A38" s="191" t="s">
        <v>86</v>
      </c>
      <c r="B38" s="191"/>
      <c r="C38" s="191"/>
      <c r="D38" s="191"/>
      <c r="E38" s="104"/>
      <c r="F38" s="151"/>
      <c r="G38" s="151"/>
      <c r="H38" s="151"/>
    </row>
    <row r="39" spans="1:8" x14ac:dyDescent="0.35">
      <c r="A39" s="190" t="s">
        <v>87</v>
      </c>
      <c r="B39" s="151"/>
      <c r="C39" s="151"/>
      <c r="D39" s="104"/>
      <c r="E39" s="104">
        <v>27743000</v>
      </c>
      <c r="F39" s="151" t="s">
        <v>88</v>
      </c>
      <c r="G39" s="151"/>
      <c r="H39" s="151"/>
    </row>
    <row r="40" spans="1:8" x14ac:dyDescent="0.35">
      <c r="A40" s="190" t="s">
        <v>89</v>
      </c>
      <c r="B40" s="151"/>
      <c r="C40" s="151"/>
      <c r="D40" s="151"/>
      <c r="E40" s="151"/>
      <c r="F40" s="151" t="s">
        <v>185</v>
      </c>
      <c r="G40" s="151"/>
      <c r="H40" s="151"/>
    </row>
    <row r="41" spans="1:8" ht="21.75" thickBot="1" x14ac:dyDescent="0.4">
      <c r="A41" s="162" t="s">
        <v>90</v>
      </c>
      <c r="B41" s="162"/>
      <c r="C41" s="162"/>
      <c r="D41" s="162"/>
      <c r="E41" s="107">
        <f>SUM(E29:E40)</f>
        <v>121939000</v>
      </c>
    </row>
    <row r="42" spans="1:8" ht="3.75" customHeight="1" thickTop="1" x14ac:dyDescent="0.35"/>
    <row r="44" spans="1:8" x14ac:dyDescent="0.35">
      <c r="A44" s="92" t="s">
        <v>91</v>
      </c>
    </row>
    <row r="45" spans="1:8" x14ac:dyDescent="0.35">
      <c r="A45" s="92"/>
      <c r="B45" s="118" t="s">
        <v>92</v>
      </c>
      <c r="F45" s="105" t="s">
        <v>93</v>
      </c>
    </row>
    <row r="46" spans="1:8" x14ac:dyDescent="0.35">
      <c r="A46" s="1">
        <v>1</v>
      </c>
      <c r="B46" s="1" t="s">
        <v>94</v>
      </c>
      <c r="F46" s="102">
        <v>75000</v>
      </c>
    </row>
    <row r="47" spans="1:8" x14ac:dyDescent="0.35">
      <c r="B47" s="1" t="s">
        <v>95</v>
      </c>
      <c r="F47" s="102"/>
    </row>
    <row r="48" spans="1:8" x14ac:dyDescent="0.35">
      <c r="A48" s="1">
        <v>2</v>
      </c>
      <c r="B48" s="1" t="s">
        <v>96</v>
      </c>
      <c r="F48" s="102">
        <v>494400</v>
      </c>
    </row>
    <row r="49" spans="1:7" x14ac:dyDescent="0.35">
      <c r="A49" s="1">
        <v>3</v>
      </c>
      <c r="B49" s="1" t="s">
        <v>97</v>
      </c>
      <c r="F49" s="102">
        <v>89000</v>
      </c>
    </row>
    <row r="50" spans="1:7" x14ac:dyDescent="0.35">
      <c r="B50" s="118" t="s">
        <v>98</v>
      </c>
    </row>
    <row r="51" spans="1:7" x14ac:dyDescent="0.35">
      <c r="A51" s="1">
        <v>4</v>
      </c>
      <c r="B51" s="1" t="s">
        <v>99</v>
      </c>
      <c r="F51" s="102">
        <v>214400</v>
      </c>
      <c r="G51" s="1" t="s">
        <v>164</v>
      </c>
    </row>
    <row r="52" spans="1:7" x14ac:dyDescent="0.35">
      <c r="B52" s="1" t="s">
        <v>100</v>
      </c>
      <c r="F52" s="102"/>
    </row>
    <row r="53" spans="1:7" x14ac:dyDescent="0.35">
      <c r="A53" s="1">
        <v>5</v>
      </c>
      <c r="B53" s="1" t="s">
        <v>99</v>
      </c>
      <c r="F53" s="102">
        <v>33500</v>
      </c>
      <c r="G53" s="1" t="s">
        <v>4</v>
      </c>
    </row>
    <row r="54" spans="1:7" x14ac:dyDescent="0.35">
      <c r="B54" s="1" t="s">
        <v>101</v>
      </c>
      <c r="F54" s="102"/>
    </row>
    <row r="55" spans="1:7" x14ac:dyDescent="0.35">
      <c r="A55" s="1">
        <v>6</v>
      </c>
      <c r="B55" s="1" t="s">
        <v>102</v>
      </c>
      <c r="F55" s="102">
        <v>25100</v>
      </c>
      <c r="G55" s="1" t="s">
        <v>163</v>
      </c>
    </row>
    <row r="56" spans="1:7" x14ac:dyDescent="0.35">
      <c r="B56" s="1" t="s">
        <v>103</v>
      </c>
      <c r="F56" s="102"/>
    </row>
    <row r="57" spans="1:7" x14ac:dyDescent="0.35">
      <c r="B57" s="1" t="s">
        <v>104</v>
      </c>
      <c r="F57" s="102"/>
    </row>
    <row r="58" spans="1:7" x14ac:dyDescent="0.35">
      <c r="B58" s="118" t="s">
        <v>105</v>
      </c>
      <c r="F58" s="102"/>
    </row>
    <row r="59" spans="1:7" x14ac:dyDescent="0.35">
      <c r="A59" s="1">
        <v>7</v>
      </c>
      <c r="B59" s="1" t="s">
        <v>99</v>
      </c>
      <c r="F59" s="102">
        <v>53600</v>
      </c>
      <c r="G59" s="1" t="s">
        <v>163</v>
      </c>
    </row>
    <row r="60" spans="1:7" x14ac:dyDescent="0.35">
      <c r="B60" s="1" t="s">
        <v>106</v>
      </c>
      <c r="F60" s="102"/>
    </row>
    <row r="61" spans="1:7" x14ac:dyDescent="0.35">
      <c r="A61" s="1">
        <v>8</v>
      </c>
      <c r="B61" s="1" t="s">
        <v>99</v>
      </c>
      <c r="F61" s="102">
        <v>94400</v>
      </c>
      <c r="G61" s="1" t="s">
        <v>163</v>
      </c>
    </row>
    <row r="62" spans="1:7" x14ac:dyDescent="0.35">
      <c r="B62" s="1" t="s">
        <v>107</v>
      </c>
      <c r="F62" s="102"/>
    </row>
    <row r="63" spans="1:7" x14ac:dyDescent="0.35">
      <c r="A63" s="1">
        <v>9</v>
      </c>
      <c r="B63" s="1" t="s">
        <v>99</v>
      </c>
      <c r="F63" s="102">
        <v>33500</v>
      </c>
      <c r="G63" s="1" t="s">
        <v>163</v>
      </c>
    </row>
    <row r="64" spans="1:7" x14ac:dyDescent="0.35">
      <c r="B64" s="1" t="s">
        <v>101</v>
      </c>
      <c r="F64" s="102"/>
    </row>
    <row r="65" spans="1:8" x14ac:dyDescent="0.35">
      <c r="A65" s="1">
        <v>10</v>
      </c>
      <c r="B65" s="1" t="s">
        <v>102</v>
      </c>
      <c r="F65" s="102">
        <v>25100</v>
      </c>
    </row>
    <row r="66" spans="1:8" x14ac:dyDescent="0.35">
      <c r="B66" s="1" t="s">
        <v>166</v>
      </c>
      <c r="F66" s="102"/>
    </row>
    <row r="67" spans="1:8" x14ac:dyDescent="0.35">
      <c r="A67" s="1">
        <v>11</v>
      </c>
      <c r="B67" s="1" t="s">
        <v>108</v>
      </c>
      <c r="F67" s="102">
        <v>9000</v>
      </c>
    </row>
    <row r="68" spans="1:8" x14ac:dyDescent="0.35">
      <c r="B68" s="118" t="s">
        <v>109</v>
      </c>
      <c r="F68" s="102"/>
    </row>
    <row r="69" spans="1:8" x14ac:dyDescent="0.35">
      <c r="A69" s="1">
        <v>12</v>
      </c>
      <c r="B69" s="1" t="s">
        <v>110</v>
      </c>
      <c r="F69" s="102">
        <v>22500</v>
      </c>
      <c r="G69" s="1" t="s">
        <v>163</v>
      </c>
    </row>
    <row r="70" spans="1:8" x14ac:dyDescent="0.35">
      <c r="B70" s="118" t="s">
        <v>111</v>
      </c>
      <c r="F70" s="102"/>
    </row>
    <row r="71" spans="1:8" x14ac:dyDescent="0.35">
      <c r="A71" s="1">
        <v>13</v>
      </c>
      <c r="B71" s="1" t="s">
        <v>99</v>
      </c>
      <c r="F71" s="102">
        <v>40900</v>
      </c>
      <c r="G71" s="1" t="s">
        <v>163</v>
      </c>
    </row>
    <row r="72" spans="1:8" x14ac:dyDescent="0.35">
      <c r="B72" s="1" t="s">
        <v>112</v>
      </c>
      <c r="F72" s="102"/>
    </row>
    <row r="73" spans="1:8" x14ac:dyDescent="0.35">
      <c r="A73" s="1">
        <v>14</v>
      </c>
      <c r="B73" s="1" t="s">
        <v>99</v>
      </c>
      <c r="F73" s="102">
        <v>33500</v>
      </c>
      <c r="G73" s="1" t="s">
        <v>163</v>
      </c>
    </row>
    <row r="74" spans="1:8" x14ac:dyDescent="0.35">
      <c r="B74" s="1" t="s">
        <v>101</v>
      </c>
      <c r="F74" s="102"/>
    </row>
    <row r="75" spans="1:8" x14ac:dyDescent="0.35">
      <c r="A75" s="1">
        <v>15</v>
      </c>
      <c r="B75" s="1" t="s">
        <v>113</v>
      </c>
      <c r="F75" s="102">
        <v>45000</v>
      </c>
      <c r="G75" s="1" t="s">
        <v>4</v>
      </c>
    </row>
    <row r="76" spans="1:8" x14ac:dyDescent="0.35">
      <c r="A76" s="1">
        <v>16</v>
      </c>
      <c r="B76" s="1" t="s">
        <v>114</v>
      </c>
      <c r="F76" s="102">
        <v>656900</v>
      </c>
      <c r="G76" s="150" t="s">
        <v>115</v>
      </c>
      <c r="H76" s="119"/>
    </row>
    <row r="77" spans="1:8" x14ac:dyDescent="0.35">
      <c r="B77" s="1" t="s">
        <v>116</v>
      </c>
      <c r="F77" s="102"/>
      <c r="G77" s="151" t="s">
        <v>117</v>
      </c>
    </row>
    <row r="78" spans="1:8" x14ac:dyDescent="0.35">
      <c r="B78" s="1" t="s">
        <v>118</v>
      </c>
      <c r="F78" s="102"/>
      <c r="G78" s="127" t="s">
        <v>171</v>
      </c>
    </row>
    <row r="79" spans="1:8" x14ac:dyDescent="0.35">
      <c r="A79" s="1">
        <v>17</v>
      </c>
      <c r="B79" s="1" t="s">
        <v>114</v>
      </c>
      <c r="F79" s="102">
        <v>935000</v>
      </c>
      <c r="G79" s="151" t="s">
        <v>119</v>
      </c>
    </row>
    <row r="80" spans="1:8" x14ac:dyDescent="0.35">
      <c r="B80" s="1" t="s">
        <v>167</v>
      </c>
      <c r="F80" s="102"/>
      <c r="G80" s="151" t="s">
        <v>120</v>
      </c>
    </row>
    <row r="81" spans="1:8" x14ac:dyDescent="0.35">
      <c r="F81" s="102"/>
      <c r="G81" s="127" t="s">
        <v>170</v>
      </c>
    </row>
    <row r="82" spans="1:8" x14ac:dyDescent="0.35">
      <c r="F82" s="102"/>
      <c r="G82" s="151" t="s">
        <v>173</v>
      </c>
    </row>
    <row r="83" spans="1:8" x14ac:dyDescent="0.35">
      <c r="E83" s="151"/>
      <c r="F83" s="102"/>
      <c r="G83" s="152" t="s">
        <v>172</v>
      </c>
      <c r="H83" s="120"/>
    </row>
    <row r="84" spans="1:8" x14ac:dyDescent="0.35">
      <c r="B84" s="118" t="s">
        <v>121</v>
      </c>
      <c r="E84" s="151"/>
      <c r="F84" s="102"/>
    </row>
    <row r="85" spans="1:8" x14ac:dyDescent="0.35">
      <c r="A85" s="1">
        <v>18</v>
      </c>
      <c r="B85" s="1" t="s">
        <v>122</v>
      </c>
      <c r="F85" s="102">
        <v>30500</v>
      </c>
      <c r="G85" s="1" t="s">
        <v>163</v>
      </c>
    </row>
    <row r="86" spans="1:8" x14ac:dyDescent="0.35">
      <c r="A86" s="1">
        <v>19</v>
      </c>
      <c r="B86" s="1" t="s">
        <v>102</v>
      </c>
      <c r="F86" s="102">
        <v>251000</v>
      </c>
      <c r="G86" s="1" t="s">
        <v>163</v>
      </c>
    </row>
    <row r="87" spans="1:8" x14ac:dyDescent="0.35">
      <c r="B87" s="1" t="s">
        <v>168</v>
      </c>
      <c r="F87" s="102"/>
    </row>
    <row r="88" spans="1:8" x14ac:dyDescent="0.35">
      <c r="B88" s="118" t="s">
        <v>123</v>
      </c>
      <c r="F88" s="102"/>
    </row>
    <row r="89" spans="1:8" x14ac:dyDescent="0.35">
      <c r="A89" s="1">
        <v>20</v>
      </c>
      <c r="B89" s="1" t="s">
        <v>124</v>
      </c>
      <c r="F89" s="102">
        <v>270000</v>
      </c>
      <c r="G89" s="1" t="s">
        <v>4</v>
      </c>
    </row>
    <row r="90" spans="1:8" x14ac:dyDescent="0.35">
      <c r="B90" s="118" t="s">
        <v>125</v>
      </c>
      <c r="F90" s="102"/>
    </row>
    <row r="91" spans="1:8" x14ac:dyDescent="0.35">
      <c r="A91" s="1">
        <v>21</v>
      </c>
      <c r="B91" s="1" t="s">
        <v>99</v>
      </c>
      <c r="F91" s="102">
        <v>41500</v>
      </c>
      <c r="G91" s="1" t="s">
        <v>4</v>
      </c>
    </row>
    <row r="92" spans="1:8" x14ac:dyDescent="0.35">
      <c r="B92" s="1" t="s">
        <v>126</v>
      </c>
      <c r="F92" s="102"/>
    </row>
    <row r="93" spans="1:8" x14ac:dyDescent="0.35">
      <c r="A93" s="1">
        <v>22</v>
      </c>
      <c r="B93" s="1" t="s">
        <v>127</v>
      </c>
      <c r="F93" s="102">
        <v>33600</v>
      </c>
      <c r="G93" s="1" t="s">
        <v>4</v>
      </c>
    </row>
    <row r="94" spans="1:8" x14ac:dyDescent="0.35">
      <c r="B94" s="1" t="s">
        <v>128</v>
      </c>
      <c r="F94" s="102"/>
    </row>
    <row r="95" spans="1:8" x14ac:dyDescent="0.35">
      <c r="A95" s="92" t="s">
        <v>129</v>
      </c>
    </row>
    <row r="96" spans="1:8" x14ac:dyDescent="0.35">
      <c r="B96" s="118" t="s">
        <v>130</v>
      </c>
      <c r="F96" s="102"/>
    </row>
    <row r="97" spans="1:7" x14ac:dyDescent="0.35">
      <c r="A97" s="1">
        <v>23</v>
      </c>
      <c r="B97" s="1" t="s">
        <v>131</v>
      </c>
      <c r="F97" s="102">
        <v>50200</v>
      </c>
      <c r="G97" s="1" t="s">
        <v>4</v>
      </c>
    </row>
    <row r="98" spans="1:7" x14ac:dyDescent="0.35">
      <c r="B98" s="1" t="s">
        <v>169</v>
      </c>
      <c r="F98" s="102"/>
    </row>
    <row r="99" spans="1:7" x14ac:dyDescent="0.35">
      <c r="A99" s="1">
        <v>24</v>
      </c>
      <c r="B99" s="1" t="s">
        <v>132</v>
      </c>
      <c r="F99" s="102">
        <v>8000</v>
      </c>
      <c r="G99" s="1" t="s">
        <v>163</v>
      </c>
    </row>
    <row r="100" spans="1:7" x14ac:dyDescent="0.35">
      <c r="B100" s="1" t="s">
        <v>133</v>
      </c>
      <c r="F100" s="102"/>
    </row>
    <row r="101" spans="1:7" x14ac:dyDescent="0.35">
      <c r="B101" s="118" t="s">
        <v>134</v>
      </c>
      <c r="F101" s="102"/>
    </row>
    <row r="102" spans="1:7" x14ac:dyDescent="0.35">
      <c r="A102" s="1">
        <v>25</v>
      </c>
      <c r="B102" s="1" t="s">
        <v>102</v>
      </c>
      <c r="F102" s="102">
        <v>50200</v>
      </c>
      <c r="G102" s="1" t="s">
        <v>165</v>
      </c>
    </row>
    <row r="103" spans="1:7" x14ac:dyDescent="0.35">
      <c r="B103" s="1" t="s">
        <v>169</v>
      </c>
      <c r="F103" s="102"/>
    </row>
    <row r="104" spans="1:7" x14ac:dyDescent="0.35">
      <c r="A104" s="1">
        <v>26</v>
      </c>
      <c r="B104" s="1" t="s">
        <v>135</v>
      </c>
      <c r="F104" s="102">
        <v>63000</v>
      </c>
      <c r="G104" s="1" t="s">
        <v>4</v>
      </c>
    </row>
    <row r="105" spans="1:7" x14ac:dyDescent="0.35">
      <c r="A105" s="1">
        <v>27</v>
      </c>
      <c r="B105" s="1" t="s">
        <v>136</v>
      </c>
      <c r="F105" s="102">
        <v>14200</v>
      </c>
      <c r="G105" s="1" t="s">
        <v>4</v>
      </c>
    </row>
    <row r="106" spans="1:7" x14ac:dyDescent="0.35">
      <c r="B106" s="118" t="s">
        <v>137</v>
      </c>
      <c r="F106" s="102"/>
    </row>
    <row r="107" spans="1:7" x14ac:dyDescent="0.35">
      <c r="A107" s="1">
        <v>28</v>
      </c>
      <c r="B107" s="1" t="s">
        <v>138</v>
      </c>
      <c r="F107" s="102">
        <v>455000</v>
      </c>
      <c r="G107" s="1" t="s">
        <v>4</v>
      </c>
    </row>
    <row r="108" spans="1:7" x14ac:dyDescent="0.35">
      <c r="B108" s="1" t="s">
        <v>139</v>
      </c>
      <c r="F108" s="102"/>
    </row>
    <row r="109" spans="1:7" x14ac:dyDescent="0.35">
      <c r="B109" s="1" t="s">
        <v>140</v>
      </c>
      <c r="F109" s="102"/>
    </row>
    <row r="110" spans="1:7" x14ac:dyDescent="0.35">
      <c r="A110" s="1">
        <v>29</v>
      </c>
      <c r="B110" s="1" t="s">
        <v>99</v>
      </c>
      <c r="F110" s="102">
        <v>61800</v>
      </c>
    </row>
    <row r="111" spans="1:7" x14ac:dyDescent="0.35">
      <c r="B111" s="1" t="s">
        <v>141</v>
      </c>
      <c r="F111" s="102"/>
    </row>
    <row r="112" spans="1:7" x14ac:dyDescent="0.35">
      <c r="B112" s="1" t="s">
        <v>142</v>
      </c>
      <c r="F112" s="102"/>
    </row>
    <row r="113" spans="1:7" x14ac:dyDescent="0.35">
      <c r="A113" s="1">
        <v>30</v>
      </c>
      <c r="B113" s="1" t="s">
        <v>99</v>
      </c>
      <c r="F113" s="102">
        <v>45500</v>
      </c>
    </row>
    <row r="114" spans="1:7" x14ac:dyDescent="0.35">
      <c r="B114" s="1" t="s">
        <v>143</v>
      </c>
      <c r="F114" s="102"/>
    </row>
    <row r="115" spans="1:7" x14ac:dyDescent="0.35">
      <c r="B115" s="1" t="s">
        <v>142</v>
      </c>
      <c r="F115" s="102"/>
    </row>
    <row r="116" spans="1:7" x14ac:dyDescent="0.35">
      <c r="A116" s="1">
        <v>31</v>
      </c>
      <c r="B116" s="1" t="s">
        <v>99</v>
      </c>
      <c r="F116" s="102">
        <v>247500</v>
      </c>
    </row>
    <row r="117" spans="1:7" x14ac:dyDescent="0.35">
      <c r="B117" s="1" t="s">
        <v>144</v>
      </c>
      <c r="F117" s="102"/>
    </row>
    <row r="118" spans="1:7" x14ac:dyDescent="0.35">
      <c r="B118" s="1" t="s">
        <v>145</v>
      </c>
      <c r="F118" s="102"/>
    </row>
    <row r="119" spans="1:7" x14ac:dyDescent="0.35">
      <c r="A119" s="1">
        <v>32</v>
      </c>
      <c r="B119" s="1" t="s">
        <v>146</v>
      </c>
      <c r="F119" s="102">
        <v>100400</v>
      </c>
    </row>
    <row r="120" spans="1:7" x14ac:dyDescent="0.35">
      <c r="B120" s="1" t="s">
        <v>147</v>
      </c>
      <c r="F120" s="102"/>
    </row>
    <row r="121" spans="1:7" x14ac:dyDescent="0.35">
      <c r="B121" s="1" t="s">
        <v>148</v>
      </c>
      <c r="F121" s="102"/>
    </row>
    <row r="122" spans="1:7" x14ac:dyDescent="0.35">
      <c r="B122" s="1" t="s">
        <v>145</v>
      </c>
      <c r="F122" s="102"/>
    </row>
    <row r="123" spans="1:7" x14ac:dyDescent="0.35">
      <c r="A123" s="1">
        <v>33</v>
      </c>
      <c r="B123" s="1" t="s">
        <v>149</v>
      </c>
      <c r="F123" s="102">
        <v>116400</v>
      </c>
    </row>
    <row r="124" spans="1:7" x14ac:dyDescent="0.35">
      <c r="B124" s="1" t="s">
        <v>150</v>
      </c>
      <c r="F124" s="102"/>
    </row>
    <row r="125" spans="1:7" x14ac:dyDescent="0.35">
      <c r="B125" s="1" t="s">
        <v>151</v>
      </c>
      <c r="F125" s="102"/>
    </row>
    <row r="126" spans="1:7" x14ac:dyDescent="0.35">
      <c r="A126" s="1">
        <v>34</v>
      </c>
      <c r="B126" s="1" t="s">
        <v>99</v>
      </c>
      <c r="F126" s="102">
        <v>364000</v>
      </c>
      <c r="G126" s="1" t="s">
        <v>4</v>
      </c>
    </row>
    <row r="127" spans="1:7" x14ac:dyDescent="0.35">
      <c r="B127" s="1" t="s">
        <v>152</v>
      </c>
      <c r="F127" s="102"/>
    </row>
    <row r="128" spans="1:7" x14ac:dyDescent="0.35">
      <c r="B128" s="1" t="s">
        <v>153</v>
      </c>
      <c r="F128" s="102"/>
    </row>
    <row r="129" spans="1:7" x14ac:dyDescent="0.35">
      <c r="A129" s="1">
        <v>35</v>
      </c>
      <c r="B129" s="1" t="s">
        <v>99</v>
      </c>
      <c r="F129" s="102">
        <v>83000</v>
      </c>
      <c r="G129" s="1" t="s">
        <v>4</v>
      </c>
    </row>
    <row r="130" spans="1:7" x14ac:dyDescent="0.35">
      <c r="B130" s="1" t="s">
        <v>154</v>
      </c>
      <c r="F130" s="102"/>
    </row>
    <row r="131" spans="1:7" x14ac:dyDescent="0.35">
      <c r="B131" s="1" t="s">
        <v>153</v>
      </c>
      <c r="F131" s="102"/>
    </row>
    <row r="132" spans="1:7" x14ac:dyDescent="0.35">
      <c r="A132" s="1">
        <v>36</v>
      </c>
      <c r="B132" s="1" t="s">
        <v>146</v>
      </c>
      <c r="F132" s="102">
        <v>225900</v>
      </c>
      <c r="G132" s="1" t="s">
        <v>4</v>
      </c>
    </row>
    <row r="133" spans="1:7" x14ac:dyDescent="0.35">
      <c r="B133" s="1" t="s">
        <v>147</v>
      </c>
      <c r="F133" s="102"/>
    </row>
    <row r="134" spans="1:7" x14ac:dyDescent="0.35">
      <c r="B134" s="1" t="s">
        <v>155</v>
      </c>
      <c r="F134" s="102"/>
    </row>
    <row r="135" spans="1:7" x14ac:dyDescent="0.35">
      <c r="B135" s="1" t="s">
        <v>153</v>
      </c>
      <c r="F135" s="102"/>
    </row>
    <row r="136" spans="1:7" x14ac:dyDescent="0.35">
      <c r="A136" s="1">
        <v>37</v>
      </c>
      <c r="B136" s="1" t="s">
        <v>156</v>
      </c>
      <c r="F136" s="102">
        <v>173800</v>
      </c>
      <c r="G136" s="1" t="s">
        <v>4</v>
      </c>
    </row>
    <row r="137" spans="1:7" x14ac:dyDescent="0.35">
      <c r="B137" s="1" t="s">
        <v>153</v>
      </c>
      <c r="F137" s="102"/>
    </row>
    <row r="138" spans="1:7" x14ac:dyDescent="0.35">
      <c r="A138" s="1">
        <v>38</v>
      </c>
      <c r="B138" s="1" t="s">
        <v>157</v>
      </c>
      <c r="F138" s="102">
        <v>218400</v>
      </c>
      <c r="G138" s="1" t="s">
        <v>4</v>
      </c>
    </row>
    <row r="139" spans="1:7" x14ac:dyDescent="0.35">
      <c r="B139" s="1" t="s">
        <v>153</v>
      </c>
    </row>
    <row r="140" spans="1:7" ht="21.75" thickBot="1" x14ac:dyDescent="0.4">
      <c r="F140" s="107">
        <f>SUM(F46:F139)</f>
        <v>5784700</v>
      </c>
    </row>
    <row r="141" spans="1:7" ht="21.75" thickTop="1" x14ac:dyDescent="0.35"/>
  </sheetData>
  <mergeCells count="26">
    <mergeCell ref="A41:D41"/>
    <mergeCell ref="A20:A21"/>
    <mergeCell ref="B20:B21"/>
    <mergeCell ref="C20:C21"/>
    <mergeCell ref="D20:F20"/>
    <mergeCell ref="A34:D34"/>
    <mergeCell ref="F34:H34"/>
    <mergeCell ref="A35:D35"/>
    <mergeCell ref="F35:H35"/>
    <mergeCell ref="A38:D38"/>
    <mergeCell ref="G20:G21"/>
    <mergeCell ref="A33:D33"/>
    <mergeCell ref="F33:H33"/>
    <mergeCell ref="A15:C15"/>
    <mergeCell ref="E15:H15"/>
    <mergeCell ref="A16:C16"/>
    <mergeCell ref="E16:H16"/>
    <mergeCell ref="A17:C17"/>
    <mergeCell ref="E17:H17"/>
    <mergeCell ref="A1:H1"/>
    <mergeCell ref="A2:H2"/>
    <mergeCell ref="A4:A5"/>
    <mergeCell ref="B4:B5"/>
    <mergeCell ref="C4:C5"/>
    <mergeCell ref="D4:F4"/>
    <mergeCell ref="G4:G5"/>
  </mergeCells>
  <conditionalFormatting sqref="A29:B30">
    <cfRule type="duplicateValues" dxfId="1" priority="1"/>
  </conditionalFormatting>
  <conditionalFormatting sqref="A34:A35">
    <cfRule type="duplicateValues" dxfId="0" priority="2"/>
  </conditionalFormatting>
  <printOptions horizontalCentered="1"/>
  <pageMargins left="0.15748031496062992" right="0.15748031496062992" top="0.39370078740157483" bottom="0.39370078740157483" header="0.31496062992125984" footer="0.31496062992125984"/>
  <pageSetup paperSize="5" scale="82" orientation="portrait" r:id="rId1"/>
  <rowBreaks count="2" manualBreakCount="2">
    <brk id="42" max="7" man="1"/>
    <brk id="9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100CD-1AD7-4B00-AE5F-E6C9C90351B5}">
  <sheetPr>
    <tabColor theme="1"/>
  </sheetPr>
  <dimension ref="A1:P28"/>
  <sheetViews>
    <sheetView view="pageBreakPreview" zoomScaleNormal="100" zoomScaleSheetLayoutView="100" workbookViewId="0">
      <selection activeCell="F10" sqref="F10"/>
    </sheetView>
  </sheetViews>
  <sheetFormatPr defaultColWidth="9" defaultRowHeight="22.5" customHeight="1" x14ac:dyDescent="0.35"/>
  <cols>
    <col min="1" max="1" width="31.25" style="13" customWidth="1"/>
    <col min="2" max="2" width="7.625" style="13" customWidth="1"/>
    <col min="3" max="3" width="11.375" style="13" customWidth="1"/>
    <col min="4" max="4" width="8.125" style="13" customWidth="1"/>
    <col min="5" max="5" width="11.5" style="13" customWidth="1"/>
    <col min="6" max="6" width="8.125" style="13" customWidth="1"/>
    <col min="7" max="7" width="11.5" style="13" customWidth="1"/>
    <col min="8" max="8" width="8.125" style="13" customWidth="1"/>
    <col min="9" max="9" width="11.375" style="51" customWidth="1"/>
    <col min="10" max="10" width="9.625" style="51" customWidth="1"/>
    <col min="11" max="11" width="13" style="51" customWidth="1"/>
    <col min="12" max="12" width="8.125" style="51" customWidth="1"/>
    <col min="13" max="13" width="11.375" style="51" customWidth="1"/>
    <col min="14" max="14" width="8.125" style="51" customWidth="1"/>
    <col min="15" max="15" width="11.375" style="53" customWidth="1"/>
    <col min="16" max="16" width="11.125" style="13" bestFit="1" customWidth="1"/>
    <col min="17" max="16384" width="9" style="13"/>
  </cols>
  <sheetData>
    <row r="1" spans="1:15" ht="22.5" customHeight="1" x14ac:dyDescent="0.3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 ht="22.5" customHeight="1" x14ac:dyDescent="0.35">
      <c r="A2" s="166" t="s">
        <v>43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spans="1:15" ht="22.5" customHeight="1" x14ac:dyDescent="0.35">
      <c r="A3" s="166" t="s">
        <v>42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</row>
    <row r="4" spans="1:15" ht="21" x14ac:dyDescent="0.35">
      <c r="A4" s="167" t="s">
        <v>11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</row>
    <row r="5" spans="1:15" ht="24" customHeight="1" x14ac:dyDescent="0.35">
      <c r="A5" s="168" t="s">
        <v>12</v>
      </c>
      <c r="B5" s="169" t="s">
        <v>13</v>
      </c>
      <c r="C5" s="170"/>
      <c r="D5" s="171" t="s">
        <v>14</v>
      </c>
      <c r="E5" s="172"/>
      <c r="F5" s="171" t="s">
        <v>15</v>
      </c>
      <c r="G5" s="172"/>
      <c r="H5" s="168" t="s">
        <v>16</v>
      </c>
      <c r="I5" s="168"/>
      <c r="J5" s="173" t="s">
        <v>17</v>
      </c>
      <c r="K5" s="175" t="s">
        <v>18</v>
      </c>
      <c r="L5" s="168" t="s">
        <v>8</v>
      </c>
      <c r="M5" s="168"/>
      <c r="N5" s="168" t="s">
        <v>19</v>
      </c>
      <c r="O5" s="168"/>
    </row>
    <row r="6" spans="1:15" ht="39" x14ac:dyDescent="0.35">
      <c r="A6" s="168"/>
      <c r="B6" s="14" t="s">
        <v>20</v>
      </c>
      <c r="C6" s="15" t="s">
        <v>21</v>
      </c>
      <c r="D6" s="14" t="s">
        <v>20</v>
      </c>
      <c r="E6" s="15" t="s">
        <v>21</v>
      </c>
      <c r="F6" s="14" t="s">
        <v>20</v>
      </c>
      <c r="G6" s="15" t="s">
        <v>21</v>
      </c>
      <c r="H6" s="14" t="s">
        <v>20</v>
      </c>
      <c r="I6" s="15" t="s">
        <v>21</v>
      </c>
      <c r="J6" s="174"/>
      <c r="K6" s="176"/>
      <c r="L6" s="14" t="s">
        <v>20</v>
      </c>
      <c r="M6" s="15" t="s">
        <v>21</v>
      </c>
      <c r="N6" s="14" t="s">
        <v>20</v>
      </c>
      <c r="O6" s="15" t="s">
        <v>21</v>
      </c>
    </row>
    <row r="7" spans="1:15" s="19" customFormat="1" ht="22.5" customHeight="1" x14ac:dyDescent="0.35">
      <c r="A7" s="16" t="s">
        <v>22</v>
      </c>
      <c r="B7" s="17"/>
      <c r="C7" s="18"/>
      <c r="D7" s="17"/>
      <c r="E7" s="18"/>
      <c r="F7" s="18"/>
      <c r="G7" s="18"/>
      <c r="H7" s="17"/>
      <c r="I7" s="18"/>
      <c r="J7" s="18"/>
      <c r="K7" s="18"/>
      <c r="L7" s="17"/>
      <c r="M7" s="18"/>
      <c r="N7" s="17"/>
      <c r="O7" s="18"/>
    </row>
    <row r="8" spans="1:15" ht="22.5" customHeight="1" x14ac:dyDescent="0.35">
      <c r="A8" s="20" t="s">
        <v>23</v>
      </c>
      <c r="B8" s="57">
        <v>1</v>
      </c>
      <c r="C8" s="58">
        <v>32200</v>
      </c>
      <c r="D8" s="57">
        <v>1</v>
      </c>
      <c r="E8" s="58">
        <v>13000</v>
      </c>
      <c r="F8" s="57">
        <f>B8+D8</f>
        <v>2</v>
      </c>
      <c r="G8" s="58">
        <f>C8+E8</f>
        <v>45200</v>
      </c>
      <c r="H8" s="57">
        <v>1</v>
      </c>
      <c r="I8" s="58">
        <v>32200</v>
      </c>
      <c r="J8" s="59">
        <f t="shared" ref="J8:K17" si="0">B8+D8-H8</f>
        <v>1</v>
      </c>
      <c r="K8" s="58">
        <f t="shared" si="0"/>
        <v>13000</v>
      </c>
      <c r="L8" s="57">
        <v>1</v>
      </c>
      <c r="M8" s="58">
        <v>32200</v>
      </c>
      <c r="N8" s="57">
        <f t="shared" ref="N8:O17" si="1">B8+D8-L8</f>
        <v>1</v>
      </c>
      <c r="O8" s="58">
        <f t="shared" si="1"/>
        <v>13000</v>
      </c>
    </row>
    <row r="9" spans="1:15" ht="22.5" customHeight="1" x14ac:dyDescent="0.35">
      <c r="A9" s="20" t="s">
        <v>24</v>
      </c>
      <c r="B9" s="60">
        <v>0</v>
      </c>
      <c r="C9" s="58">
        <v>0</v>
      </c>
      <c r="D9" s="57">
        <v>4</v>
      </c>
      <c r="E9" s="58">
        <v>287100</v>
      </c>
      <c r="F9" s="57">
        <f t="shared" ref="F9:G18" si="2">B9+D9</f>
        <v>4</v>
      </c>
      <c r="G9" s="58">
        <f t="shared" si="2"/>
        <v>287100</v>
      </c>
      <c r="H9" s="60">
        <v>0</v>
      </c>
      <c r="I9" s="58">
        <v>0</v>
      </c>
      <c r="J9" s="59">
        <f t="shared" si="0"/>
        <v>4</v>
      </c>
      <c r="K9" s="58">
        <f t="shared" si="0"/>
        <v>287100</v>
      </c>
      <c r="L9" s="60">
        <v>0</v>
      </c>
      <c r="M9" s="58">
        <v>0</v>
      </c>
      <c r="N9" s="57">
        <f t="shared" si="1"/>
        <v>4</v>
      </c>
      <c r="O9" s="58">
        <f t="shared" si="1"/>
        <v>287100</v>
      </c>
    </row>
    <row r="10" spans="1:15" ht="22.5" customHeight="1" x14ac:dyDescent="0.35">
      <c r="A10" s="20" t="s">
        <v>25</v>
      </c>
      <c r="B10" s="60">
        <v>0</v>
      </c>
      <c r="C10" s="58">
        <v>0</v>
      </c>
      <c r="D10" s="57">
        <v>3</v>
      </c>
      <c r="E10" s="58">
        <v>214860</v>
      </c>
      <c r="F10" s="57">
        <f t="shared" si="2"/>
        <v>3</v>
      </c>
      <c r="G10" s="58">
        <f t="shared" si="2"/>
        <v>214860</v>
      </c>
      <c r="H10" s="60">
        <v>0</v>
      </c>
      <c r="I10" s="58">
        <v>0</v>
      </c>
      <c r="J10" s="59">
        <f t="shared" si="0"/>
        <v>3</v>
      </c>
      <c r="K10" s="58">
        <f t="shared" si="0"/>
        <v>214860</v>
      </c>
      <c r="L10" s="60">
        <v>0</v>
      </c>
      <c r="M10" s="58">
        <v>0</v>
      </c>
      <c r="N10" s="57">
        <f t="shared" si="1"/>
        <v>3</v>
      </c>
      <c r="O10" s="58">
        <f t="shared" si="1"/>
        <v>214860</v>
      </c>
    </row>
    <row r="11" spans="1:15" ht="22.5" customHeight="1" x14ac:dyDescent="0.35">
      <c r="A11" s="20" t="s">
        <v>26</v>
      </c>
      <c r="B11" s="60">
        <v>0</v>
      </c>
      <c r="C11" s="58">
        <v>0</v>
      </c>
      <c r="D11" s="57">
        <v>2</v>
      </c>
      <c r="E11" s="58">
        <v>80510</v>
      </c>
      <c r="F11" s="57">
        <f t="shared" si="2"/>
        <v>2</v>
      </c>
      <c r="G11" s="58">
        <f t="shared" si="2"/>
        <v>80510</v>
      </c>
      <c r="H11" s="60">
        <v>0</v>
      </c>
      <c r="I11" s="58">
        <v>0</v>
      </c>
      <c r="J11" s="59">
        <f t="shared" si="0"/>
        <v>2</v>
      </c>
      <c r="K11" s="58">
        <f t="shared" si="0"/>
        <v>80510</v>
      </c>
      <c r="L11" s="60">
        <v>0</v>
      </c>
      <c r="M11" s="58">
        <v>0</v>
      </c>
      <c r="N11" s="57">
        <f t="shared" si="1"/>
        <v>2</v>
      </c>
      <c r="O11" s="58">
        <f t="shared" si="1"/>
        <v>80510</v>
      </c>
    </row>
    <row r="12" spans="1:15" ht="22.15" customHeight="1" x14ac:dyDescent="0.35">
      <c r="A12" s="20" t="s">
        <v>27</v>
      </c>
      <c r="B12" s="57">
        <v>2</v>
      </c>
      <c r="C12" s="58">
        <v>10600000</v>
      </c>
      <c r="D12" s="57">
        <v>7</v>
      </c>
      <c r="E12" s="58">
        <v>3471720</v>
      </c>
      <c r="F12" s="57">
        <f t="shared" si="2"/>
        <v>9</v>
      </c>
      <c r="G12" s="58">
        <f t="shared" si="2"/>
        <v>14071720</v>
      </c>
      <c r="H12" s="57">
        <v>1</v>
      </c>
      <c r="I12" s="58">
        <f>5967200-47200</f>
        <v>5920000</v>
      </c>
      <c r="J12" s="59">
        <f t="shared" si="0"/>
        <v>8</v>
      </c>
      <c r="K12" s="58">
        <f t="shared" si="0"/>
        <v>8151720</v>
      </c>
      <c r="L12" s="60">
        <v>0</v>
      </c>
      <c r="M12" s="58">
        <v>0</v>
      </c>
      <c r="N12" s="57">
        <f t="shared" si="1"/>
        <v>9</v>
      </c>
      <c r="O12" s="58">
        <f t="shared" si="1"/>
        <v>14071720</v>
      </c>
    </row>
    <row r="13" spans="1:15" ht="22.5" customHeight="1" x14ac:dyDescent="0.35">
      <c r="A13" s="20" t="s">
        <v>28</v>
      </c>
      <c r="B13" s="60">
        <v>0</v>
      </c>
      <c r="C13" s="58">
        <v>0</v>
      </c>
      <c r="D13" s="57">
        <v>2</v>
      </c>
      <c r="E13" s="58">
        <v>348040</v>
      </c>
      <c r="F13" s="57">
        <f t="shared" si="2"/>
        <v>2</v>
      </c>
      <c r="G13" s="58">
        <f t="shared" si="2"/>
        <v>348040</v>
      </c>
      <c r="H13" s="61">
        <v>0</v>
      </c>
      <c r="I13" s="58">
        <v>0</v>
      </c>
      <c r="J13" s="59">
        <f t="shared" si="0"/>
        <v>2</v>
      </c>
      <c r="K13" s="58">
        <f t="shared" si="0"/>
        <v>348040</v>
      </c>
      <c r="L13" s="60">
        <v>0</v>
      </c>
      <c r="M13" s="58">
        <v>0</v>
      </c>
      <c r="N13" s="57">
        <f t="shared" si="1"/>
        <v>2</v>
      </c>
      <c r="O13" s="58">
        <f t="shared" si="1"/>
        <v>348040</v>
      </c>
    </row>
    <row r="14" spans="1:15" ht="22.5" customHeight="1" x14ac:dyDescent="0.35">
      <c r="A14" s="20" t="s">
        <v>29</v>
      </c>
      <c r="B14" s="60">
        <v>0</v>
      </c>
      <c r="C14" s="58">
        <v>0</v>
      </c>
      <c r="D14" s="57">
        <v>2</v>
      </c>
      <c r="E14" s="58">
        <v>201700</v>
      </c>
      <c r="F14" s="57">
        <f t="shared" si="2"/>
        <v>2</v>
      </c>
      <c r="G14" s="58">
        <f t="shared" si="2"/>
        <v>201700</v>
      </c>
      <c r="H14" s="60">
        <v>0</v>
      </c>
      <c r="I14" s="58">
        <v>0</v>
      </c>
      <c r="J14" s="59">
        <f t="shared" si="0"/>
        <v>2</v>
      </c>
      <c r="K14" s="58">
        <f t="shared" si="0"/>
        <v>201700</v>
      </c>
      <c r="L14" s="60">
        <v>0</v>
      </c>
      <c r="M14" s="58">
        <v>0</v>
      </c>
      <c r="N14" s="57">
        <f t="shared" si="1"/>
        <v>2</v>
      </c>
      <c r="O14" s="58">
        <f t="shared" si="1"/>
        <v>201700</v>
      </c>
    </row>
    <row r="15" spans="1:15" ht="22.5" customHeight="1" x14ac:dyDescent="0.35">
      <c r="A15" s="20" t="s">
        <v>30</v>
      </c>
      <c r="B15" s="57">
        <v>2</v>
      </c>
      <c r="C15" s="58">
        <v>54000</v>
      </c>
      <c r="D15" s="57">
        <v>2</v>
      </c>
      <c r="E15" s="58">
        <v>364260</v>
      </c>
      <c r="F15" s="57">
        <f t="shared" si="2"/>
        <v>4</v>
      </c>
      <c r="G15" s="58">
        <f t="shared" si="2"/>
        <v>418260</v>
      </c>
      <c r="H15" s="57">
        <v>2</v>
      </c>
      <c r="I15" s="58">
        <v>54000</v>
      </c>
      <c r="J15" s="59">
        <f t="shared" si="0"/>
        <v>2</v>
      </c>
      <c r="K15" s="58">
        <f t="shared" si="0"/>
        <v>364260</v>
      </c>
      <c r="L15" s="57">
        <v>2</v>
      </c>
      <c r="M15" s="62">
        <v>54000</v>
      </c>
      <c r="N15" s="57">
        <f t="shared" si="1"/>
        <v>2</v>
      </c>
      <c r="O15" s="58">
        <f t="shared" si="1"/>
        <v>364260</v>
      </c>
    </row>
    <row r="16" spans="1:15" ht="22.5" customHeight="1" x14ac:dyDescent="0.35">
      <c r="A16" s="20" t="s">
        <v>31</v>
      </c>
      <c r="B16" s="60">
        <v>0</v>
      </c>
      <c r="C16" s="58">
        <v>0</v>
      </c>
      <c r="D16" s="57">
        <v>3</v>
      </c>
      <c r="E16" s="58">
        <v>226800</v>
      </c>
      <c r="F16" s="57">
        <f t="shared" si="2"/>
        <v>3</v>
      </c>
      <c r="G16" s="58">
        <f t="shared" si="2"/>
        <v>226800</v>
      </c>
      <c r="H16" s="60">
        <v>0</v>
      </c>
      <c r="I16" s="58">
        <v>0</v>
      </c>
      <c r="J16" s="59">
        <f t="shared" si="0"/>
        <v>3</v>
      </c>
      <c r="K16" s="58">
        <f t="shared" si="0"/>
        <v>226800</v>
      </c>
      <c r="L16" s="60">
        <v>0</v>
      </c>
      <c r="M16" s="58">
        <v>0</v>
      </c>
      <c r="N16" s="57">
        <f t="shared" si="1"/>
        <v>3</v>
      </c>
      <c r="O16" s="58">
        <f t="shared" si="1"/>
        <v>226800</v>
      </c>
    </row>
    <row r="17" spans="1:16" ht="22.5" customHeight="1" x14ac:dyDescent="0.35">
      <c r="A17" s="20" t="s">
        <v>32</v>
      </c>
      <c r="B17" s="60">
        <v>0</v>
      </c>
      <c r="C17" s="58">
        <v>0</v>
      </c>
      <c r="D17" s="57">
        <v>2</v>
      </c>
      <c r="E17" s="58">
        <v>74010</v>
      </c>
      <c r="F17" s="57">
        <f t="shared" si="2"/>
        <v>2</v>
      </c>
      <c r="G17" s="58">
        <f t="shared" si="2"/>
        <v>74010</v>
      </c>
      <c r="H17" s="60">
        <v>0</v>
      </c>
      <c r="I17" s="58">
        <v>0</v>
      </c>
      <c r="J17" s="59">
        <f t="shared" si="0"/>
        <v>2</v>
      </c>
      <c r="K17" s="58">
        <f>C17+E17-I17</f>
        <v>74010</v>
      </c>
      <c r="L17" s="60">
        <v>0</v>
      </c>
      <c r="M17" s="58">
        <v>0</v>
      </c>
      <c r="N17" s="57">
        <f t="shared" si="1"/>
        <v>2</v>
      </c>
      <c r="O17" s="58">
        <f>C17+E17-M17</f>
        <v>74010</v>
      </c>
    </row>
    <row r="18" spans="1:16" ht="22.5" customHeight="1" x14ac:dyDescent="0.35">
      <c r="A18" s="20" t="s">
        <v>33</v>
      </c>
      <c r="B18" s="63">
        <v>41</v>
      </c>
      <c r="C18" s="64">
        <v>8973400</v>
      </c>
      <c r="D18" s="65">
        <v>0</v>
      </c>
      <c r="E18" s="64">
        <v>0</v>
      </c>
      <c r="F18" s="63">
        <f t="shared" si="2"/>
        <v>41</v>
      </c>
      <c r="G18" s="58">
        <f t="shared" si="2"/>
        <v>8973400</v>
      </c>
      <c r="H18" s="63">
        <v>41</v>
      </c>
      <c r="I18" s="64">
        <v>8830785</v>
      </c>
      <c r="J18" s="65">
        <f>B18+D18-H18</f>
        <v>0</v>
      </c>
      <c r="K18" s="64">
        <f>C18+E18-I18</f>
        <v>142615</v>
      </c>
      <c r="L18" s="63">
        <v>31</v>
      </c>
      <c r="M18" s="66">
        <v>6473079</v>
      </c>
      <c r="N18" s="63">
        <f>B18+D18-L18</f>
        <v>10</v>
      </c>
      <c r="O18" s="64">
        <f>C18+E18-M18</f>
        <v>2500321</v>
      </c>
    </row>
    <row r="19" spans="1:16" s="24" customFormat="1" ht="22.5" customHeight="1" x14ac:dyDescent="0.35">
      <c r="A19" s="21" t="s">
        <v>34</v>
      </c>
      <c r="B19" s="21">
        <f>SUM(B8:B18)</f>
        <v>46</v>
      </c>
      <c r="C19" s="22">
        <f>SUM(C8:C18)</f>
        <v>19659600</v>
      </c>
      <c r="D19" s="21">
        <f t="shared" ref="D19:O19" si="3">SUM(D8:D18)</f>
        <v>28</v>
      </c>
      <c r="E19" s="22">
        <f t="shared" si="3"/>
        <v>5282000</v>
      </c>
      <c r="F19" s="21">
        <f t="shared" si="3"/>
        <v>74</v>
      </c>
      <c r="G19" s="22">
        <f t="shared" si="3"/>
        <v>24941600</v>
      </c>
      <c r="H19" s="21">
        <f t="shared" si="3"/>
        <v>45</v>
      </c>
      <c r="I19" s="22">
        <f t="shared" si="3"/>
        <v>14836985</v>
      </c>
      <c r="J19" s="21">
        <f t="shared" si="3"/>
        <v>29</v>
      </c>
      <c r="K19" s="22">
        <f t="shared" si="3"/>
        <v>10104615</v>
      </c>
      <c r="L19" s="21">
        <f t="shared" si="3"/>
        <v>34</v>
      </c>
      <c r="M19" s="22">
        <f t="shared" si="3"/>
        <v>6559279</v>
      </c>
      <c r="N19" s="21">
        <f t="shared" si="3"/>
        <v>40</v>
      </c>
      <c r="O19" s="22">
        <f t="shared" si="3"/>
        <v>18382321</v>
      </c>
      <c r="P19" s="23"/>
    </row>
    <row r="20" spans="1:16" s="19" customFormat="1" ht="22.5" customHeight="1" x14ac:dyDescent="0.35">
      <c r="A20" s="25" t="s">
        <v>35</v>
      </c>
      <c r="B20" s="26"/>
      <c r="C20" s="27"/>
      <c r="D20" s="28"/>
      <c r="E20" s="28"/>
      <c r="F20" s="28"/>
      <c r="G20" s="28"/>
      <c r="H20" s="26"/>
      <c r="I20" s="29"/>
      <c r="J20" s="29"/>
      <c r="K20" s="29"/>
      <c r="L20" s="26"/>
      <c r="M20" s="29"/>
      <c r="N20" s="26"/>
      <c r="O20" s="30"/>
    </row>
    <row r="21" spans="1:16" s="31" customFormat="1" ht="21" x14ac:dyDescent="0.2">
      <c r="A21" s="20" t="s">
        <v>36</v>
      </c>
      <c r="B21" s="57">
        <v>1</v>
      </c>
      <c r="C21" s="58">
        <v>9851000</v>
      </c>
      <c r="D21" s="67">
        <v>0</v>
      </c>
      <c r="E21" s="67">
        <v>0</v>
      </c>
      <c r="F21" s="57">
        <f t="shared" ref="F21:G23" si="4">B21+D21</f>
        <v>1</v>
      </c>
      <c r="G21" s="58">
        <f t="shared" si="4"/>
        <v>9851000</v>
      </c>
      <c r="H21" s="57">
        <v>1</v>
      </c>
      <c r="I21" s="58">
        <v>9851000</v>
      </c>
      <c r="J21" s="68">
        <f>B21+D21-H21</f>
        <v>0</v>
      </c>
      <c r="K21" s="58">
        <f>C21+E21-I21</f>
        <v>0</v>
      </c>
      <c r="L21" s="68">
        <v>0</v>
      </c>
      <c r="M21" s="62">
        <v>0</v>
      </c>
      <c r="N21" s="57">
        <f>B21+D21-L21</f>
        <v>1</v>
      </c>
      <c r="O21" s="58">
        <f>C21+E21-M21</f>
        <v>9851000</v>
      </c>
    </row>
    <row r="22" spans="1:16" s="31" customFormat="1" ht="21" x14ac:dyDescent="0.2">
      <c r="A22" s="20" t="s">
        <v>37</v>
      </c>
      <c r="B22" s="57">
        <v>2</v>
      </c>
      <c r="C22" s="58">
        <v>62344800</v>
      </c>
      <c r="D22" s="57">
        <v>3</v>
      </c>
      <c r="E22" s="69">
        <v>1608000</v>
      </c>
      <c r="F22" s="57">
        <f t="shared" si="4"/>
        <v>5</v>
      </c>
      <c r="G22" s="58">
        <f t="shared" si="4"/>
        <v>63952800</v>
      </c>
      <c r="H22" s="57">
        <v>1</v>
      </c>
      <c r="I22" s="58">
        <v>9336041</v>
      </c>
      <c r="J22" s="57">
        <f>B22+D22-H22</f>
        <v>4</v>
      </c>
      <c r="K22" s="58">
        <f>C22+E22-I22</f>
        <v>54616759</v>
      </c>
      <c r="L22" s="68">
        <v>0</v>
      </c>
      <c r="M22" s="62">
        <v>0</v>
      </c>
      <c r="N22" s="57">
        <f>B22+D22-L22</f>
        <v>5</v>
      </c>
      <c r="O22" s="58">
        <f>C22+E22-M22</f>
        <v>63952800</v>
      </c>
    </row>
    <row r="23" spans="1:16" s="31" customFormat="1" ht="21" x14ac:dyDescent="0.2">
      <c r="A23" s="20" t="s">
        <v>38</v>
      </c>
      <c r="B23" s="63">
        <v>1</v>
      </c>
      <c r="C23" s="64">
        <v>1078000</v>
      </c>
      <c r="D23" s="70">
        <v>0</v>
      </c>
      <c r="E23" s="70">
        <v>0</v>
      </c>
      <c r="F23" s="57">
        <f t="shared" si="4"/>
        <v>1</v>
      </c>
      <c r="G23" s="58">
        <f t="shared" si="4"/>
        <v>1078000</v>
      </c>
      <c r="H23" s="63">
        <v>1</v>
      </c>
      <c r="I23" s="64">
        <v>1078000</v>
      </c>
      <c r="J23" s="71">
        <f t="shared" ref="J23:K23" si="5">B23+D23-H23</f>
        <v>0</v>
      </c>
      <c r="K23" s="64">
        <f t="shared" si="5"/>
        <v>0</v>
      </c>
      <c r="L23" s="71">
        <v>0</v>
      </c>
      <c r="M23" s="66">
        <v>0</v>
      </c>
      <c r="N23" s="63">
        <f t="shared" ref="N23:O23" si="6">B23+D23-L23</f>
        <v>1</v>
      </c>
      <c r="O23" s="64">
        <f t="shared" si="6"/>
        <v>1078000</v>
      </c>
    </row>
    <row r="24" spans="1:16" s="24" customFormat="1" ht="22.5" customHeight="1" x14ac:dyDescent="0.35">
      <c r="A24" s="32" t="s">
        <v>39</v>
      </c>
      <c r="B24" s="32">
        <f t="shared" ref="B24:O24" si="7">SUM(B21:B23)</f>
        <v>4</v>
      </c>
      <c r="C24" s="33">
        <f t="shared" si="7"/>
        <v>73273800</v>
      </c>
      <c r="D24" s="32">
        <f t="shared" si="7"/>
        <v>3</v>
      </c>
      <c r="E24" s="33">
        <f t="shared" si="7"/>
        <v>1608000</v>
      </c>
      <c r="F24" s="32">
        <f t="shared" si="7"/>
        <v>7</v>
      </c>
      <c r="G24" s="33">
        <f t="shared" si="7"/>
        <v>74881800</v>
      </c>
      <c r="H24" s="32">
        <f t="shared" si="7"/>
        <v>3</v>
      </c>
      <c r="I24" s="33">
        <f t="shared" si="7"/>
        <v>20265041</v>
      </c>
      <c r="J24" s="32">
        <f t="shared" si="7"/>
        <v>4</v>
      </c>
      <c r="K24" s="33">
        <f t="shared" si="7"/>
        <v>54616759</v>
      </c>
      <c r="L24" s="34">
        <f t="shared" si="7"/>
        <v>0</v>
      </c>
      <c r="M24" s="33">
        <f t="shared" si="7"/>
        <v>0</v>
      </c>
      <c r="N24" s="32">
        <f t="shared" si="7"/>
        <v>7</v>
      </c>
      <c r="O24" s="33">
        <f t="shared" si="7"/>
        <v>74881800</v>
      </c>
    </row>
    <row r="25" spans="1:16" s="19" customFormat="1" ht="22.5" customHeight="1" x14ac:dyDescent="0.35">
      <c r="A25" s="35" t="s">
        <v>40</v>
      </c>
      <c r="B25" s="36"/>
      <c r="C25" s="37"/>
      <c r="D25" s="163"/>
      <c r="E25" s="163"/>
      <c r="F25" s="38">
        <f>F19+F24</f>
        <v>81</v>
      </c>
      <c r="G25" s="39">
        <f>G19+G24</f>
        <v>99823400</v>
      </c>
      <c r="H25" s="40">
        <f t="shared" ref="H25:O25" si="8">H19+H24</f>
        <v>48</v>
      </c>
      <c r="I25" s="39">
        <f t="shared" si="8"/>
        <v>35102026</v>
      </c>
      <c r="J25" s="40">
        <f t="shared" si="8"/>
        <v>33</v>
      </c>
      <c r="K25" s="39">
        <f t="shared" si="8"/>
        <v>64721374</v>
      </c>
      <c r="L25" s="40">
        <f t="shared" si="8"/>
        <v>34</v>
      </c>
      <c r="M25" s="39">
        <f t="shared" si="8"/>
        <v>6559279</v>
      </c>
      <c r="N25" s="40">
        <f t="shared" si="8"/>
        <v>47</v>
      </c>
      <c r="O25" s="39">
        <f t="shared" si="8"/>
        <v>93264121</v>
      </c>
    </row>
    <row r="26" spans="1:16" ht="22.5" customHeight="1" x14ac:dyDescent="0.35">
      <c r="A26" s="40" t="s">
        <v>41</v>
      </c>
      <c r="B26" s="41"/>
      <c r="C26" s="42"/>
      <c r="D26" s="42"/>
      <c r="E26" s="42"/>
      <c r="F26" s="43"/>
      <c r="G26" s="44">
        <f>G25*100/G25</f>
        <v>100</v>
      </c>
      <c r="H26" s="45"/>
      <c r="I26" s="44">
        <f>I25*100/G25</f>
        <v>35.164125846244467</v>
      </c>
      <c r="J26" s="45"/>
      <c r="K26" s="44">
        <f>K25*100/G25</f>
        <v>64.835874153755526</v>
      </c>
      <c r="L26" s="164">
        <f>M25*100/G25</f>
        <v>6.5708831796953424</v>
      </c>
      <c r="M26" s="165"/>
      <c r="N26" s="164">
        <f>O25*100/G25</f>
        <v>93.429116820304657</v>
      </c>
      <c r="O26" s="165"/>
    </row>
    <row r="27" spans="1:16" ht="22.5" customHeight="1" x14ac:dyDescent="0.35">
      <c r="A27" s="46"/>
      <c r="B27" s="46"/>
      <c r="C27" s="47"/>
      <c r="D27" s="47"/>
      <c r="E27" s="46"/>
      <c r="F27" s="46"/>
      <c r="G27" s="46"/>
      <c r="H27" s="46"/>
      <c r="I27" s="48"/>
      <c r="J27" s="48"/>
      <c r="K27" s="48"/>
      <c r="L27" s="48"/>
      <c r="M27" s="48"/>
      <c r="N27" s="48"/>
      <c r="O27" s="49"/>
    </row>
    <row r="28" spans="1:16" ht="22.5" customHeight="1" x14ac:dyDescent="0.35">
      <c r="C28" s="50"/>
      <c r="D28" s="50"/>
      <c r="M28" s="52"/>
    </row>
  </sheetData>
  <mergeCells count="16">
    <mergeCell ref="D25:E25"/>
    <mergeCell ref="L26:M26"/>
    <mergeCell ref="N26:O26"/>
    <mergeCell ref="A1:O1"/>
    <mergeCell ref="A2:O2"/>
    <mergeCell ref="A3:O3"/>
    <mergeCell ref="A4:O4"/>
    <mergeCell ref="A5:A6"/>
    <mergeCell ref="B5:C5"/>
    <mergeCell ref="D5:E5"/>
    <mergeCell ref="F5:G5"/>
    <mergeCell ref="H5:I5"/>
    <mergeCell ref="J5:J6"/>
    <mergeCell ref="K5:K6"/>
    <mergeCell ref="L5:M5"/>
    <mergeCell ref="N5:O5"/>
  </mergeCells>
  <printOptions horizontalCentered="1"/>
  <pageMargins left="0.19685039370078741" right="0.15748031496062992" top="0.55118110236220474" bottom="0" header="0.31496062992125984" footer="0.31496062992125984"/>
  <pageSetup paperSize="9" scale="78" orientation="landscape" r:id="rId1"/>
  <headerFooter>
    <oddHeader>&amp;R&amp;"TH SarabunPSK,ธรรมดา"&amp;16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4</vt:i4>
      </vt:variant>
    </vt:vector>
  </HeadingPairs>
  <TitlesOfParts>
    <vt:vector size="7" baseType="lpstr">
      <vt:lpstr>หลักสี่ - 68</vt:lpstr>
      <vt:lpstr>05</vt:lpstr>
      <vt:lpstr>สรุป 05</vt:lpstr>
      <vt:lpstr>'05'!Print_Area</vt:lpstr>
      <vt:lpstr>'สรุป 05'!Print_Area</vt:lpstr>
      <vt:lpstr>'หลักสี่ - 68'!Print_Area</vt:lpstr>
      <vt:lpstr>'หลักสี่ - 68'!Print_Titles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2025-04-01T03:52:21Z</cp:lastPrinted>
  <dcterms:created xsi:type="dcterms:W3CDTF">2024-04-24T10:00:54Z</dcterms:created>
  <dcterms:modified xsi:type="dcterms:W3CDTF">2025-04-01T03:52:21Z</dcterms:modified>
</cp:coreProperties>
</file>