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ฝ่ายการคลัง หลักสี่\OTA 2567\"/>
    </mc:Choice>
  </mc:AlternateContent>
  <xr:revisionPtr revIDLastSave="0" documentId="13_ncr:1_{3B9540B2-B50F-4ACF-8DBE-098622AD26C0}" xr6:coauthVersionLast="47" xr6:coauthVersionMax="47" xr10:uidLastSave="{00000000-0000-0000-0000-000000000000}"/>
  <bookViews>
    <workbookView xWindow="-120" yWindow="-120" windowWidth="29040" windowHeight="15720" xr2:uid="{CCBB9133-92E1-4282-BBB6-48393EA8F285}"/>
  </bookViews>
  <sheets>
    <sheet name="หลักสี่ - 67" sheetId="1" r:id="rId1"/>
    <sheet name="สรุป 05" sheetId="3" r:id="rId2"/>
    <sheet name="การเบิกจ่าย" sheetId="2" r:id="rId3"/>
  </sheets>
  <definedNames>
    <definedName name="_xlnm.Print_Area" localSheetId="2">การเบิกจ่าย!$A$1:$W$31</definedName>
    <definedName name="_xlnm.Print_Area" localSheetId="1">'สรุป 05'!$A$1:$O$26</definedName>
    <definedName name="_xlnm.Print_Area" localSheetId="0">'หลักสี่ - 67'!$A$1:$L$17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F15" i="1"/>
  <c r="G15" i="1"/>
  <c r="H15" i="1"/>
  <c r="B15" i="1"/>
  <c r="E14" i="1"/>
  <c r="I12" i="3"/>
  <c r="K12" i="3" s="1"/>
  <c r="M25" i="3"/>
  <c r="L26" i="3" s="1"/>
  <c r="O24" i="3"/>
  <c r="M24" i="3"/>
  <c r="L24" i="3"/>
  <c r="I24" i="3"/>
  <c r="H24" i="3"/>
  <c r="E24" i="3"/>
  <c r="D24" i="3"/>
  <c r="C24" i="3"/>
  <c r="B24" i="3"/>
  <c r="O23" i="3"/>
  <c r="N23" i="3"/>
  <c r="K23" i="3"/>
  <c r="J23" i="3"/>
  <c r="G23" i="3"/>
  <c r="F23" i="3"/>
  <c r="O22" i="3"/>
  <c r="N22" i="3"/>
  <c r="K22" i="3"/>
  <c r="J22" i="3"/>
  <c r="G22" i="3"/>
  <c r="G24" i="3" s="1"/>
  <c r="F22" i="3"/>
  <c r="O21" i="3"/>
  <c r="N21" i="3"/>
  <c r="N24" i="3" s="1"/>
  <c r="K21" i="3"/>
  <c r="K24" i="3" s="1"/>
  <c r="J21" i="3"/>
  <c r="J24" i="3" s="1"/>
  <c r="G21" i="3"/>
  <c r="F21" i="3"/>
  <c r="F24" i="3" s="1"/>
  <c r="M19" i="3"/>
  <c r="L19" i="3"/>
  <c r="L25" i="3" s="1"/>
  <c r="H19" i="3"/>
  <c r="H25" i="3" s="1"/>
  <c r="E19" i="3"/>
  <c r="D19" i="3"/>
  <c r="C19" i="3"/>
  <c r="B19" i="3"/>
  <c r="O18" i="3"/>
  <c r="N18" i="3"/>
  <c r="K18" i="3"/>
  <c r="J18" i="3"/>
  <c r="G18" i="3"/>
  <c r="F18" i="3"/>
  <c r="O17" i="3"/>
  <c r="N17" i="3"/>
  <c r="K17" i="3"/>
  <c r="J17" i="3"/>
  <c r="G17" i="3"/>
  <c r="F17" i="3"/>
  <c r="O16" i="3"/>
  <c r="N16" i="3"/>
  <c r="K16" i="3"/>
  <c r="J16" i="3"/>
  <c r="G16" i="3"/>
  <c r="F16" i="3"/>
  <c r="O15" i="3"/>
  <c r="N15" i="3"/>
  <c r="K15" i="3"/>
  <c r="J15" i="3"/>
  <c r="G15" i="3"/>
  <c r="F15" i="3"/>
  <c r="O14" i="3"/>
  <c r="N14" i="3"/>
  <c r="K14" i="3"/>
  <c r="J14" i="3"/>
  <c r="G14" i="3"/>
  <c r="F14" i="3"/>
  <c r="O13" i="3"/>
  <c r="N13" i="3"/>
  <c r="K13" i="3"/>
  <c r="J13" i="3"/>
  <c r="G13" i="3"/>
  <c r="F13" i="3"/>
  <c r="O12" i="3"/>
  <c r="N12" i="3"/>
  <c r="J12" i="3"/>
  <c r="G12" i="3"/>
  <c r="F12" i="3"/>
  <c r="O11" i="3"/>
  <c r="O19" i="3" s="1"/>
  <c r="O25" i="3" s="1"/>
  <c r="N11" i="3"/>
  <c r="K11" i="3"/>
  <c r="J11" i="3"/>
  <c r="G11" i="3"/>
  <c r="F11" i="3"/>
  <c r="O10" i="3"/>
  <c r="N10" i="3"/>
  <c r="K10" i="3"/>
  <c r="J10" i="3"/>
  <c r="G10" i="3"/>
  <c r="F10" i="3"/>
  <c r="O9" i="3"/>
  <c r="N9" i="3"/>
  <c r="K9" i="3"/>
  <c r="J9" i="3"/>
  <c r="G9" i="3"/>
  <c r="G19" i="3" s="1"/>
  <c r="G25" i="3" s="1"/>
  <c r="G26" i="3" s="1"/>
  <c r="F9" i="3"/>
  <c r="O8" i="3"/>
  <c r="N8" i="3"/>
  <c r="N19" i="3" s="1"/>
  <c r="N25" i="3" s="1"/>
  <c r="K8" i="3"/>
  <c r="J8" i="3"/>
  <c r="G8" i="3"/>
  <c r="F8" i="3"/>
  <c r="F19" i="3" s="1"/>
  <c r="F25" i="3" s="1"/>
  <c r="K14" i="1" l="1"/>
  <c r="J19" i="3"/>
  <c r="J25" i="3" s="1"/>
  <c r="I19" i="3"/>
  <c r="I25" i="3" s="1"/>
  <c r="I26" i="3" s="1"/>
  <c r="K19" i="3"/>
  <c r="K25" i="3" s="1"/>
  <c r="K26" i="3" s="1"/>
  <c r="N26" i="3"/>
  <c r="E13" i="1" l="1"/>
  <c r="K13" i="1" s="1"/>
  <c r="N35" i="2" l="1"/>
  <c r="M31" i="2"/>
  <c r="I31" i="2"/>
  <c r="D31" i="2"/>
  <c r="M30" i="2"/>
  <c r="I30" i="2"/>
  <c r="H30" i="2"/>
  <c r="D30" i="2"/>
  <c r="C29" i="2"/>
  <c r="B29" i="2"/>
  <c r="M26" i="2"/>
  <c r="G26" i="2"/>
  <c r="C26" i="2"/>
  <c r="I26" i="2" s="1"/>
  <c r="S20" i="2"/>
  <c r="N20" i="2"/>
  <c r="I20" i="2"/>
  <c r="D20" i="2"/>
  <c r="S19" i="2"/>
  <c r="N19" i="2"/>
  <c r="I19" i="2"/>
  <c r="D19" i="2"/>
  <c r="V18" i="2"/>
  <c r="V16" i="2" s="1"/>
  <c r="U18" i="2"/>
  <c r="U16" i="2" s="1"/>
  <c r="Q18" i="2"/>
  <c r="Q16" i="2" s="1"/>
  <c r="P18" i="2"/>
  <c r="L18" i="2"/>
  <c r="L16" i="2" s="1"/>
  <c r="K18" i="2"/>
  <c r="K16" i="2" s="1"/>
  <c r="G18" i="2"/>
  <c r="G16" i="2" s="1"/>
  <c r="F18" i="2"/>
  <c r="F16" i="2" s="1"/>
  <c r="C18" i="2"/>
  <c r="I18" i="2" s="1"/>
  <c r="B18" i="2"/>
  <c r="B16" i="2" s="1"/>
  <c r="W17" i="2"/>
  <c r="S17" i="2"/>
  <c r="R17" i="2"/>
  <c r="N17" i="2"/>
  <c r="M17" i="2"/>
  <c r="I17" i="2"/>
  <c r="H17" i="2"/>
  <c r="D17" i="2"/>
  <c r="P16" i="2"/>
  <c r="W14" i="2"/>
  <c r="S14" i="2"/>
  <c r="R14" i="2"/>
  <c r="N14" i="2"/>
  <c r="M14" i="2"/>
  <c r="I14" i="2"/>
  <c r="H14" i="2"/>
  <c r="D14" i="2"/>
  <c r="W13" i="2"/>
  <c r="S13" i="2"/>
  <c r="R13" i="2"/>
  <c r="N13" i="2"/>
  <c r="M13" i="2"/>
  <c r="I13" i="2"/>
  <c r="H13" i="2"/>
  <c r="D13" i="2"/>
  <c r="V12" i="2"/>
  <c r="U12" i="2"/>
  <c r="U10" i="2" s="1"/>
  <c r="Q12" i="2"/>
  <c r="P12" i="2"/>
  <c r="P10" i="2" s="1"/>
  <c r="L12" i="2"/>
  <c r="L10" i="2" s="1"/>
  <c r="K12" i="2"/>
  <c r="K10" i="2" s="1"/>
  <c r="G12" i="2"/>
  <c r="F12" i="2"/>
  <c r="F10" i="2" s="1"/>
  <c r="C12" i="2"/>
  <c r="N12" i="2" s="1"/>
  <c r="B12" i="2"/>
  <c r="B10" i="2" s="1"/>
  <c r="W11" i="2"/>
  <c r="S11" i="2"/>
  <c r="R11" i="2"/>
  <c r="N11" i="2"/>
  <c r="M11" i="2"/>
  <c r="I11" i="2"/>
  <c r="G11" i="2"/>
  <c r="H11" i="2" s="1"/>
  <c r="D11" i="2"/>
  <c r="V10" i="2"/>
  <c r="C7" i="2"/>
  <c r="W7" i="2" s="1"/>
  <c r="R12" i="2" l="1"/>
  <c r="B9" i="2"/>
  <c r="B6" i="2" s="1"/>
  <c r="D18" i="2"/>
  <c r="V9" i="2"/>
  <c r="V6" i="2" s="1"/>
  <c r="M7" i="2"/>
  <c r="C16" i="2"/>
  <c r="S16" i="2" s="1"/>
  <c r="N7" i="2"/>
  <c r="H12" i="2"/>
  <c r="N18" i="2"/>
  <c r="P9" i="2"/>
  <c r="P6" i="2" s="1"/>
  <c r="G10" i="2"/>
  <c r="W12" i="2"/>
  <c r="D26" i="2"/>
  <c r="U9" i="2"/>
  <c r="U6" i="2" s="1"/>
  <c r="K9" i="2"/>
  <c r="K6" i="2" s="1"/>
  <c r="F9" i="2"/>
  <c r="F6" i="2" s="1"/>
  <c r="H26" i="2"/>
  <c r="Q10" i="2"/>
  <c r="H7" i="2"/>
  <c r="C10" i="2"/>
  <c r="W10" i="2" s="1"/>
  <c r="M12" i="2"/>
  <c r="S18" i="2"/>
  <c r="L9" i="2"/>
  <c r="I7" i="2"/>
  <c r="I12" i="2"/>
  <c r="S12" i="2"/>
  <c r="R16" i="2"/>
  <c r="W16" i="2"/>
  <c r="R7" i="2"/>
  <c r="S7" i="2"/>
  <c r="D7" i="2"/>
  <c r="D12" i="2"/>
  <c r="M16" i="2" l="1"/>
  <c r="H16" i="2"/>
  <c r="N16" i="2"/>
  <c r="C9" i="2"/>
  <c r="W9" i="2" s="1"/>
  <c r="I16" i="2"/>
  <c r="D16" i="2"/>
  <c r="M10" i="2"/>
  <c r="S10" i="2"/>
  <c r="N10" i="2"/>
  <c r="D10" i="2"/>
  <c r="I10" i="2"/>
  <c r="R10" i="2"/>
  <c r="Q9" i="2"/>
  <c r="H10" i="2"/>
  <c r="G9" i="2"/>
  <c r="G6" i="2" s="1"/>
  <c r="L6" i="2"/>
  <c r="N9" i="2" l="1"/>
  <c r="C6" i="2"/>
  <c r="N6" i="2" s="1"/>
  <c r="I9" i="2"/>
  <c r="M9" i="2"/>
  <c r="S9" i="2"/>
  <c r="D9" i="2"/>
  <c r="Q6" i="2"/>
  <c r="R6" i="2" s="1"/>
  <c r="R9" i="2"/>
  <c r="H9" i="2"/>
  <c r="W6" i="2"/>
  <c r="H6" i="2"/>
  <c r="M6" i="2"/>
  <c r="S6" i="2" l="1"/>
  <c r="I6" i="2"/>
  <c r="D6" i="2"/>
  <c r="I12" i="1"/>
  <c r="J12" i="1" s="1"/>
  <c r="E12" i="1"/>
  <c r="I11" i="1"/>
  <c r="J11" i="1" s="1"/>
  <c r="E11" i="1"/>
  <c r="I10" i="1"/>
  <c r="J10" i="1" s="1"/>
  <c r="E10" i="1"/>
  <c r="I9" i="1"/>
  <c r="J9" i="1" s="1"/>
  <c r="E9" i="1"/>
  <c r="I8" i="1"/>
  <c r="E8" i="1"/>
  <c r="E15" i="1" l="1"/>
  <c r="I15" i="1"/>
  <c r="K10" i="1"/>
  <c r="K11" i="1"/>
  <c r="I21" i="1"/>
  <c r="K12" i="1"/>
  <c r="J8" i="1"/>
  <c r="J15" i="1" s="1"/>
  <c r="K9" i="1"/>
  <c r="K8" i="1" l="1"/>
  <c r="K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L11" authorId="0" shapeId="0" xr:uid="{0DA407CB-FCAF-4C49-B57B-ABDA4090F075}">
      <text>
        <r>
          <rPr>
            <b/>
            <sz val="9"/>
            <color indexed="81"/>
            <rFont val="Tahoma"/>
            <family val="2"/>
          </rPr>
          <t>PC:
หัก เงินรางวัลออก
หัก งบลงทุน</t>
        </r>
      </text>
    </comment>
  </commentList>
</comments>
</file>

<file path=xl/sharedStrings.xml><?xml version="1.0" encoding="utf-8"?>
<sst xmlns="http://schemas.openxmlformats.org/spreadsheetml/2006/main" count="150" uniqueCount="86">
  <si>
    <t>สำนักงานเขตหลักสี่</t>
  </si>
  <si>
    <t>อนุมัติ</t>
  </si>
  <si>
    <t>โอนเพิ่ม</t>
  </si>
  <si>
    <t>โอนลด</t>
  </si>
  <si>
    <t>งบประมาณ
หลังปรับโอน</t>
  </si>
  <si>
    <t>จ่ายจริง</t>
  </si>
  <si>
    <t>กันไว้เบิก</t>
  </si>
  <si>
    <t>รายจ่ายจริงและเงินกันไว้เบิก</t>
  </si>
  <si>
    <t>ก่อหนี้แล้ว</t>
  </si>
  <si>
    <t>ยังไม่ก่อหนี้</t>
  </si>
  <si>
    <t>รวม</t>
  </si>
  <si>
    <t>1. งบบุคลากร</t>
  </si>
  <si>
    <t>2. งบดำเนินงาน</t>
  </si>
  <si>
    <t>3. งบลงทุน</t>
  </si>
  <si>
    <t>4. งบเงินอุดหนุน</t>
  </si>
  <si>
    <t>5. งบรายจ่ายอื่น</t>
  </si>
  <si>
    <t>ร้อยละ</t>
  </si>
  <si>
    <t>กันเงินรวม</t>
  </si>
  <si>
    <t>กันเงินงบกลาง</t>
  </si>
  <si>
    <t>รวม ตรงกับแบบ ข</t>
  </si>
  <si>
    <t>งบประมาณ</t>
  </si>
  <si>
    <t>รายการ</t>
  </si>
  <si>
    <t>ไตรมาส 1</t>
  </si>
  <si>
    <t>ไตรมาส 2</t>
  </si>
  <si>
    <t>ไตรมาส 3</t>
  </si>
  <si>
    <t>ไตรมาส 4</t>
  </si>
  <si>
    <t>ค่าเป้าหมาย</t>
  </si>
  <si>
    <t>เบิกจ่าย</t>
  </si>
  <si>
    <t>งบประมาณกันเหลื่อมปี (แบบไม่มีหนี้)
และงบประมาณปี 2567</t>
  </si>
  <si>
    <t>งบประมาณกันเหลื่อมปี (แบบไม่มีหนี้)</t>
  </si>
  <si>
    <t>งบประมาณปี 2567</t>
  </si>
  <si>
    <t>งบประจำปี</t>
  </si>
  <si>
    <t>1. งบอื่นๆยกเว้นงบลงทุน</t>
  </si>
  <si>
    <t>2. งบลงทุน</t>
  </si>
  <si>
    <t xml:space="preserve">    2.1 ค่าครุภัณฑ์</t>
  </si>
  <si>
    <t xml:space="preserve">    2.2 ค่าที่ดินฯ</t>
  </si>
  <si>
    <t>งบกลาง</t>
  </si>
  <si>
    <t>-</t>
  </si>
  <si>
    <t>การก่อหนี้ผูกพันงบประมาณกันเหลื่อมปี (แบบไม่มีหนี้) และงบประมาณรายจ่ายประจำปี 2567</t>
  </si>
  <si>
    <t>ก่อหนี้</t>
  </si>
  <si>
    <t>งบลงทุน</t>
  </si>
  <si>
    <t xml:space="preserve">    1. ค่าครุภัณฑ์</t>
  </si>
  <si>
    <t xml:space="preserve">    2. ค่าที่ดินฯ</t>
  </si>
  <si>
    <t>ณ วันที่ 31 มีนาคม 2567</t>
  </si>
  <si>
    <t>ไตรมาส 1 (31 ธันวาคม 2567)</t>
  </si>
  <si>
    <t>ไตรมาส 2 (31 มีนาคม 2567)</t>
  </si>
  <si>
    <t>การเบิกจ่ายงบประมาณภาพรวมสะสม ประจำปีงบประมาณ 2567 (รอบครึ่งปีงบประมาณ)</t>
  </si>
  <si>
    <t>งบ</t>
  </si>
  <si>
    <t>รายงานผลการใช้จ่ายงบประมาณประจำปีงบประมาณ พ.ศ. 2567 (รอบครึ่งปีงบประมาณ)</t>
  </si>
  <si>
    <t>งบประมาณ
คงเหลือ</t>
  </si>
  <si>
    <t>ปัญหา/อุปสรรค</t>
  </si>
  <si>
    <t>6. งบกลาง</t>
  </si>
  <si>
    <t>งบลงทุน (ค่าครุภัณฑ์ ที่ดินและสิ่งก่อสร้าง)</t>
  </si>
  <si>
    <t>ฝ่าย</t>
  </si>
  <si>
    <t>งบประมาณหลังปรับโอน</t>
  </si>
  <si>
    <t>โอนเพิ่มระหว่างปี</t>
  </si>
  <si>
    <t>รวมทั้งสิน</t>
  </si>
  <si>
    <t>ก่อหนี้ผูกพัน</t>
  </si>
  <si>
    <t>ยังไม่
ก่อหนี้ผูกพัน
(รายการ)</t>
  </si>
  <si>
    <t>งบประมาณ
คงเหลือ
หลังก่อหนี้ผูกพัน</t>
  </si>
  <si>
    <t>คงเหลือ</t>
  </si>
  <si>
    <t>จำนวน
(รายการ)</t>
  </si>
  <si>
    <t>เป็นเงิน
(บาท)</t>
  </si>
  <si>
    <t>ค่าครุภัณฑ์</t>
  </si>
  <si>
    <t xml:space="preserve">  ฝ่ายปกครอง</t>
  </si>
  <si>
    <t xml:space="preserve">  ฝ่ายทะเบียน</t>
  </si>
  <si>
    <t xml:space="preserve">  ฝ่ายการคลัง</t>
  </si>
  <si>
    <t xml:space="preserve">  ฝ่ายรายได้</t>
  </si>
  <si>
    <t xml:space="preserve">  ฝ่ายรักษาความสะอาดและสวนสาธารณะ</t>
  </si>
  <si>
    <t xml:space="preserve">  ฝ่ายเทศกิจ</t>
  </si>
  <si>
    <t xml:space="preserve">  ฝ่ายโยธา</t>
  </si>
  <si>
    <t xml:space="preserve">  ฝ่ายพัฒนาชุมชนและสวัสดิการสังคม</t>
  </si>
  <si>
    <t xml:space="preserve">  ฝ่ายสิ่งแวดล้อมและสุขาภิบาล</t>
  </si>
  <si>
    <t xml:space="preserve">  ฝ่ายการศึกษา - บริหารทั่วไป</t>
  </si>
  <si>
    <t xml:space="preserve">  ฝ่ายการศึกษา - โรงเรียน</t>
  </si>
  <si>
    <t>รวมค่าครุภัณฑ์</t>
  </si>
  <si>
    <t>ค่าที่ดินและสิ่งก่อสร้าง</t>
  </si>
  <si>
    <t xml:space="preserve">  งานบำรุงรักษาซ่อมแซม</t>
  </si>
  <si>
    <t xml:space="preserve">  งานระบายน้ำและแก้ไขปัญหาน้ำท่วม</t>
  </si>
  <si>
    <t xml:space="preserve">  งานงบประมาณโรงเรียน</t>
  </si>
  <si>
    <t>รวมค่าที่ดินและสิ่งก่อสร้าง</t>
  </si>
  <si>
    <t>รวมทั้งสิ้น</t>
  </si>
  <si>
    <t>คิดเป็นร้อยละ</t>
  </si>
  <si>
    <r>
      <t xml:space="preserve">1. การก่อหนี้ผูกพันไม่เป็นไปตามแนวทางฯ (กำหนดก่อหนี้ค่าครุภัณฑ์
ภายใน 31 ธ.ค. 66 และค่าที่ดินฯ ภายใน 31 มี.ค. 67) 
2. รายการที่มีสาระสำคัญและไม่สามารถก่อหนี้ผูกพันได้ทันภายในกำหนด
</t>
    </r>
    <r>
      <rPr>
        <u/>
        <sz val="16"/>
        <color theme="1"/>
        <rFont val="TH SarabunPSK"/>
        <family val="2"/>
      </rPr>
      <t>ครุภัณฑ์</t>
    </r>
    <r>
      <rPr>
        <sz val="16"/>
        <color theme="1"/>
        <rFont val="TH SarabunPSK"/>
        <family val="2"/>
      </rPr>
      <t xml:space="preserve"> รายการรถสูบสิ่งปฏิกูล ขนาด 3 ลบ.ม. 1 คัน งบประมาณ 4,650,000 บาท
อยู่ระหว่างรอผลอุทธรณ์ฯ จากคณะกรรมการพิจารณาผลการอุทธรณ์ และ
</t>
    </r>
    <r>
      <rPr>
        <u/>
        <sz val="16"/>
        <color theme="1"/>
        <rFont val="TH SarabunPSK"/>
        <family val="2"/>
      </rPr>
      <t>ค่าที่ดินฯ</t>
    </r>
    <r>
      <rPr>
        <sz val="16"/>
        <color theme="1"/>
        <rFont val="TH SarabunPSK"/>
        <family val="2"/>
      </rPr>
      <t xml:space="preserve"> รายการก่อสร้างเขื่อน ค.ส.ล. คลองลาดโตนด ช่วงที่ 3 และช่วงที่ 4 
พร้อมขุดลอกคลองและปรับปรุงภูมิทัศน์ งบประมาณ 52,709,000 บาท 
อยู่ระหว่างทบทวนราคากลาง เนื่องจากราคากลางเกิน 30 วัน</t>
    </r>
  </si>
  <si>
    <t xml:space="preserve">7. งบประมาณที่
กันเงินไว้เบิกเหลื่อมปีแบบไม่มีหนี้ผูกพัน </t>
  </si>
  <si>
    <t xml:space="preserve">รายการปรับปรุงสวนสาธารณะเคหะชุมชนทุ่งสองห้อง วงเงินงบประมาณ 5,495,000.- บาท
ฝ่ายโยธาดำเนินการจัดซื้อจัดจ้าง ด้วยวิธีประกาศเชิญชวนทั่วไป (e-bidding) 2 ครั้ง 
ไม่มีผู้ยื่นเสนอราคา วิธีคัดเลือกไม่มีผู้ยื่นเสนอราคา และวิธีเฉพาะเจาะจงไม่มีผู้เสนอราคา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</si>
</sst>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;\(#\);\-"/>
    <numFmt numFmtId="190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EF8D4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D3E7C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43" fontId="3" fillId="0" borderId="0" xfId="1" applyFont="1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center" vertical="top"/>
    </xf>
    <xf numFmtId="188" fontId="2" fillId="2" borderId="4" xfId="3" applyNumberFormat="1" applyFont="1" applyFill="1" applyBorder="1" applyAlignment="1">
      <alignment horizontal="center" vertical="top" wrapText="1"/>
    </xf>
    <xf numFmtId="43" fontId="2" fillId="3" borderId="2" xfId="4" applyFont="1" applyFill="1" applyBorder="1" applyAlignment="1">
      <alignment horizontal="center" vertical="top"/>
    </xf>
    <xf numFmtId="0" fontId="2" fillId="3" borderId="2" xfId="2" applyFont="1" applyFill="1" applyBorder="1" applyAlignment="1">
      <alignment horizontal="center" vertical="top"/>
    </xf>
    <xf numFmtId="187" fontId="2" fillId="3" borderId="2" xfId="3" applyFont="1" applyFill="1" applyBorder="1" applyAlignment="1">
      <alignment horizontal="center" vertical="top"/>
    </xf>
    <xf numFmtId="43" fontId="2" fillId="4" borderId="2" xfId="4" applyFont="1" applyFill="1" applyBorder="1" applyAlignment="1">
      <alignment horizontal="center" vertical="top"/>
    </xf>
    <xf numFmtId="0" fontId="2" fillId="4" borderId="2" xfId="2" applyFont="1" applyFill="1" applyBorder="1" applyAlignment="1">
      <alignment horizontal="center" vertical="top"/>
    </xf>
    <xf numFmtId="187" fontId="2" fillId="4" borderId="2" xfId="3" applyFont="1" applyFill="1" applyBorder="1" applyAlignment="1">
      <alignment horizontal="center" vertical="top"/>
    </xf>
    <xf numFmtId="43" fontId="2" fillId="5" borderId="2" xfId="4" applyFont="1" applyFill="1" applyBorder="1" applyAlignment="1">
      <alignment horizontal="center" vertical="top"/>
    </xf>
    <xf numFmtId="0" fontId="2" fillId="5" borderId="2" xfId="2" applyFont="1" applyFill="1" applyBorder="1" applyAlignment="1">
      <alignment horizontal="center" vertical="top"/>
    </xf>
    <xf numFmtId="187" fontId="2" fillId="5" borderId="2" xfId="3" applyFont="1" applyFill="1" applyBorder="1" applyAlignment="1">
      <alignment horizontal="center" vertical="top"/>
    </xf>
    <xf numFmtId="43" fontId="2" fillId="6" borderId="2" xfId="4" applyFont="1" applyFill="1" applyBorder="1" applyAlignment="1">
      <alignment horizontal="center" vertical="top"/>
    </xf>
    <xf numFmtId="0" fontId="2" fillId="6" borderId="2" xfId="2" applyFont="1" applyFill="1" applyBorder="1" applyAlignment="1">
      <alignment horizontal="center" vertical="top"/>
    </xf>
    <xf numFmtId="187" fontId="2" fillId="6" borderId="2" xfId="3" applyFont="1" applyFill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2" fillId="7" borderId="2" xfId="2" applyFont="1" applyFill="1" applyBorder="1" applyAlignment="1">
      <alignment wrapText="1"/>
    </xf>
    <xf numFmtId="0" fontId="3" fillId="7" borderId="2" xfId="2" applyFont="1" applyFill="1" applyBorder="1" applyAlignment="1">
      <alignment horizontal="center"/>
    </xf>
    <xf numFmtId="188" fontId="3" fillId="7" borderId="2" xfId="3" applyNumberFormat="1" applyFont="1" applyFill="1" applyBorder="1" applyAlignment="1">
      <alignment horizontal="center"/>
    </xf>
    <xf numFmtId="43" fontId="3" fillId="3" borderId="2" xfId="4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0" borderId="2" xfId="2" applyFont="1" applyBorder="1" applyAlignment="1">
      <alignment horizontal="center"/>
    </xf>
    <xf numFmtId="43" fontId="3" fillId="0" borderId="2" xfId="4" applyFont="1" applyBorder="1" applyAlignment="1">
      <alignment horizontal="center"/>
    </xf>
    <xf numFmtId="187" fontId="3" fillId="3" borderId="2" xfId="3" applyFont="1" applyFill="1" applyBorder="1" applyAlignment="1">
      <alignment horizontal="center"/>
    </xf>
    <xf numFmtId="43" fontId="3" fillId="4" borderId="2" xfId="4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187" fontId="3" fillId="4" borderId="2" xfId="3" applyFont="1" applyFill="1" applyBorder="1" applyAlignment="1">
      <alignment horizontal="center"/>
    </xf>
    <xf numFmtId="43" fontId="3" fillId="5" borderId="2" xfId="4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187" fontId="3" fillId="5" borderId="2" xfId="3" applyFont="1" applyFill="1" applyBorder="1" applyAlignment="1">
      <alignment horizontal="center"/>
    </xf>
    <xf numFmtId="43" fontId="3" fillId="6" borderId="2" xfId="4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87" fontId="3" fillId="6" borderId="2" xfId="3" applyFont="1" applyFill="1" applyBorder="1" applyAlignment="1">
      <alignment horizontal="center"/>
    </xf>
    <xf numFmtId="0" fontId="2" fillId="0" borderId="2" xfId="2" applyFont="1" applyBorder="1"/>
    <xf numFmtId="188" fontId="3" fillId="0" borderId="2" xfId="3" applyNumberFormat="1" applyFont="1" applyFill="1" applyBorder="1" applyAlignment="1">
      <alignment horizontal="center"/>
    </xf>
    <xf numFmtId="43" fontId="3" fillId="0" borderId="2" xfId="4" applyFont="1" applyFill="1" applyBorder="1" applyAlignment="1">
      <alignment horizontal="center"/>
    </xf>
    <xf numFmtId="187" fontId="3" fillId="0" borderId="2" xfId="3" applyFont="1" applyFill="1" applyBorder="1" applyAlignment="1">
      <alignment horizontal="center"/>
    </xf>
    <xf numFmtId="0" fontId="2" fillId="7" borderId="2" xfId="2" applyFont="1" applyFill="1" applyBorder="1"/>
    <xf numFmtId="0" fontId="2" fillId="4" borderId="2" xfId="2" applyFont="1" applyFill="1" applyBorder="1"/>
    <xf numFmtId="188" fontId="3" fillId="4" borderId="2" xfId="3" applyNumberFormat="1" applyFont="1" applyFill="1" applyBorder="1" applyAlignment="1">
      <alignment horizontal="center"/>
    </xf>
    <xf numFmtId="188" fontId="3" fillId="0" borderId="2" xfId="3" applyNumberFormat="1" applyFont="1" applyBorder="1" applyAlignment="1">
      <alignment horizontal="center"/>
    </xf>
    <xf numFmtId="188" fontId="3" fillId="0" borderId="2" xfId="3" applyNumberFormat="1" applyFont="1" applyBorder="1"/>
    <xf numFmtId="0" fontId="3" fillId="0" borderId="0" xfId="2" applyFont="1" applyAlignment="1">
      <alignment horizontal="center"/>
    </xf>
    <xf numFmtId="0" fontId="2" fillId="0" borderId="2" xfId="2" applyFont="1" applyBorder="1" applyAlignment="1">
      <alignment wrapText="1"/>
    </xf>
    <xf numFmtId="188" fontId="3" fillId="0" borderId="2" xfId="3" applyNumberFormat="1" applyFont="1" applyFill="1" applyBorder="1"/>
    <xf numFmtId="43" fontId="3" fillId="0" borderId="2" xfId="4" applyFont="1" applyBorder="1"/>
    <xf numFmtId="187" fontId="3" fillId="0" borderId="2" xfId="3" applyFont="1" applyBorder="1" applyAlignment="1">
      <alignment horizontal="center"/>
    </xf>
    <xf numFmtId="18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187" fontId="3" fillId="0" borderId="2" xfId="3" applyFont="1" applyBorder="1"/>
    <xf numFmtId="189" fontId="3" fillId="0" borderId="0" xfId="2" applyNumberFormat="1" applyFont="1" applyAlignment="1">
      <alignment horizontal="center"/>
    </xf>
    <xf numFmtId="1" fontId="3" fillId="0" borderId="0" xfId="2" applyNumberFormat="1" applyFont="1"/>
    <xf numFmtId="187" fontId="3" fillId="0" borderId="2" xfId="3" applyFont="1" applyFill="1" applyBorder="1"/>
    <xf numFmtId="43" fontId="3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0" xfId="1" applyFont="1" applyFill="1" applyBorder="1"/>
    <xf numFmtId="0" fontId="2" fillId="0" borderId="0" xfId="0" applyFont="1" applyBorder="1"/>
    <xf numFmtId="0" fontId="3" fillId="0" borderId="0" xfId="0" applyFont="1" applyAlignment="1">
      <alignment vertical="top"/>
    </xf>
    <xf numFmtId="0" fontId="2" fillId="0" borderId="2" xfId="0" applyFont="1" applyBorder="1" applyAlignment="1"/>
    <xf numFmtId="190" fontId="2" fillId="0" borderId="2" xfId="1" applyNumberFormat="1" applyFont="1" applyBorder="1"/>
    <xf numFmtId="0" fontId="2" fillId="0" borderId="2" xfId="0" applyFont="1" applyBorder="1"/>
    <xf numFmtId="0" fontId="3" fillId="0" borderId="0" xfId="5" applyFont="1"/>
    <xf numFmtId="0" fontId="8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2" fillId="0" borderId="7" xfId="5" applyFont="1" applyBorder="1" applyAlignment="1">
      <alignment vertical="center"/>
    </xf>
    <xf numFmtId="0" fontId="2" fillId="0" borderId="7" xfId="5" applyFont="1" applyBorder="1" applyAlignment="1">
      <alignment horizontal="center" vertical="center"/>
    </xf>
    <xf numFmtId="190" fontId="2" fillId="0" borderId="7" xfId="6" applyNumberFormat="1" applyFont="1" applyFill="1" applyBorder="1" applyAlignment="1">
      <alignment vertical="center"/>
    </xf>
    <xf numFmtId="0" fontId="2" fillId="0" borderId="0" xfId="5" applyFont="1"/>
    <xf numFmtId="0" fontId="3" fillId="0" borderId="8" xfId="5" applyFont="1" applyBorder="1" applyAlignment="1">
      <alignment vertical="center"/>
    </xf>
    <xf numFmtId="0" fontId="3" fillId="0" borderId="8" xfId="5" applyFont="1" applyBorder="1" applyAlignment="1">
      <alignment horizontal="center" vertical="center"/>
    </xf>
    <xf numFmtId="190" fontId="3" fillId="0" borderId="8" xfId="6" applyNumberFormat="1" applyFont="1" applyFill="1" applyBorder="1" applyAlignment="1">
      <alignment vertical="center"/>
    </xf>
    <xf numFmtId="0" fontId="3" fillId="0" borderId="8" xfId="6" applyNumberFormat="1" applyFont="1" applyFill="1" applyBorder="1" applyAlignment="1">
      <alignment horizontal="center" vertical="center"/>
    </xf>
    <xf numFmtId="187" fontId="3" fillId="0" borderId="8" xfId="3" applyFont="1" applyFill="1" applyBorder="1" applyAlignment="1">
      <alignment horizontal="center" vertical="center"/>
    </xf>
    <xf numFmtId="190" fontId="3" fillId="0" borderId="8" xfId="6" applyNumberFormat="1" applyFont="1" applyFill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90" fontId="3" fillId="0" borderId="9" xfId="6" applyNumberFormat="1" applyFont="1" applyFill="1" applyBorder="1" applyAlignment="1">
      <alignment vertical="center"/>
    </xf>
    <xf numFmtId="187" fontId="3" fillId="0" borderId="9" xfId="3" applyFont="1" applyFill="1" applyBorder="1" applyAlignment="1">
      <alignment horizontal="center" vertical="center"/>
    </xf>
    <xf numFmtId="190" fontId="3" fillId="0" borderId="9" xfId="6" applyNumberFormat="1" applyFont="1" applyFill="1" applyBorder="1" applyAlignment="1">
      <alignment horizontal="center" vertical="center"/>
    </xf>
    <xf numFmtId="0" fontId="2" fillId="8" borderId="2" xfId="5" applyFont="1" applyFill="1" applyBorder="1" applyAlignment="1">
      <alignment horizontal="center" vertical="center"/>
    </xf>
    <xf numFmtId="190" fontId="2" fillId="8" borderId="2" xfId="6" applyNumberFormat="1" applyFont="1" applyFill="1" applyBorder="1" applyAlignment="1">
      <alignment horizontal="center" vertical="center"/>
    </xf>
    <xf numFmtId="190" fontId="2" fillId="6" borderId="0" xfId="5" applyNumberFormat="1" applyFont="1" applyFill="1"/>
    <xf numFmtId="0" fontId="2" fillId="6" borderId="0" xfId="5" applyFont="1" applyFill="1"/>
    <xf numFmtId="0" fontId="2" fillId="0" borderId="10" xfId="5" applyFont="1" applyBorder="1" applyAlignment="1">
      <alignment vertical="center"/>
    </xf>
    <xf numFmtId="0" fontId="2" fillId="0" borderId="10" xfId="5" applyFont="1" applyBorder="1" applyAlignment="1">
      <alignment horizontal="center" vertical="center"/>
    </xf>
    <xf numFmtId="190" fontId="2" fillId="0" borderId="10" xfId="6" applyNumberFormat="1" applyFont="1" applyFill="1" applyBorder="1" applyAlignment="1">
      <alignment vertical="center"/>
    </xf>
    <xf numFmtId="43" fontId="2" fillId="0" borderId="10" xfId="6" applyFont="1" applyFill="1" applyBorder="1" applyAlignment="1">
      <alignment vertical="center"/>
    </xf>
    <xf numFmtId="190" fontId="3" fillId="0" borderId="10" xfId="6" applyNumberFormat="1" applyFont="1" applyFill="1" applyBorder="1" applyAlignment="1">
      <alignment horizontal="center" vertical="center"/>
    </xf>
    <xf numFmtId="190" fontId="3" fillId="0" borderId="10" xfId="6" applyNumberFormat="1" applyFont="1" applyFill="1" applyBorder="1" applyAlignment="1">
      <alignment vertical="center"/>
    </xf>
    <xf numFmtId="43" fontId="3" fillId="0" borderId="8" xfId="6" applyFont="1" applyFill="1" applyBorder="1" applyAlignment="1">
      <alignment vertical="center"/>
    </xf>
    <xf numFmtId="43" fontId="3" fillId="0" borderId="8" xfId="6" applyFont="1" applyFill="1" applyBorder="1" applyAlignment="1">
      <alignment horizontal="center" vertical="center"/>
    </xf>
    <xf numFmtId="0" fontId="2" fillId="0" borderId="0" xfId="5" applyFont="1" applyAlignment="1">
      <alignment vertical="top"/>
    </xf>
    <xf numFmtId="188" fontId="3" fillId="0" borderId="8" xfId="3" applyNumberFormat="1" applyFont="1" applyFill="1" applyBorder="1" applyAlignment="1">
      <alignment vertical="center"/>
    </xf>
    <xf numFmtId="188" fontId="3" fillId="0" borderId="9" xfId="3" applyNumberFormat="1" applyFont="1" applyFill="1" applyBorder="1" applyAlignment="1">
      <alignment vertical="center"/>
    </xf>
    <xf numFmtId="43" fontId="3" fillId="0" borderId="9" xfId="6" applyFont="1" applyFill="1" applyBorder="1" applyAlignment="1">
      <alignment horizontal="center" vertical="center"/>
    </xf>
    <xf numFmtId="0" fontId="2" fillId="6" borderId="2" xfId="5" applyFont="1" applyFill="1" applyBorder="1" applyAlignment="1">
      <alignment horizontal="center" vertical="center"/>
    </xf>
    <xf numFmtId="190" fontId="2" fillId="6" borderId="2" xfId="6" applyNumberFormat="1" applyFont="1" applyFill="1" applyBorder="1" applyAlignment="1">
      <alignment vertical="center"/>
    </xf>
    <xf numFmtId="187" fontId="2" fillId="6" borderId="2" xfId="3" applyFont="1" applyFill="1" applyBorder="1" applyAlignment="1">
      <alignment horizontal="center" vertical="center"/>
    </xf>
    <xf numFmtId="0" fontId="2" fillId="9" borderId="2" xfId="5" applyFont="1" applyFill="1" applyBorder="1" applyAlignment="1">
      <alignment horizontal="center" vertical="center"/>
    </xf>
    <xf numFmtId="0" fontId="2" fillId="10" borderId="5" xfId="5" applyFont="1" applyFill="1" applyBorder="1" applyAlignment="1">
      <alignment horizontal="center" vertical="center"/>
    </xf>
    <xf numFmtId="0" fontId="2" fillId="10" borderId="11" xfId="5" applyFont="1" applyFill="1" applyBorder="1" applyAlignment="1">
      <alignment vertical="center"/>
    </xf>
    <xf numFmtId="0" fontId="2" fillId="10" borderId="6" xfId="5" applyFont="1" applyFill="1" applyBorder="1" applyAlignment="1">
      <alignment horizontal="center" vertical="center"/>
    </xf>
    <xf numFmtId="190" fontId="2" fillId="10" borderId="2" xfId="6" applyNumberFormat="1" applyFont="1" applyFill="1" applyBorder="1" applyAlignment="1">
      <alignment vertical="center"/>
    </xf>
    <xf numFmtId="0" fontId="2" fillId="10" borderId="2" xfId="5" applyFont="1" applyFill="1" applyBorder="1" applyAlignment="1">
      <alignment horizontal="center" vertical="center"/>
    </xf>
    <xf numFmtId="0" fontId="3" fillId="10" borderId="5" xfId="5" applyFont="1" applyFill="1" applyBorder="1"/>
    <xf numFmtId="43" fontId="2" fillId="10" borderId="11" xfId="6" applyFont="1" applyFill="1" applyBorder="1" applyAlignment="1">
      <alignment vertical="center"/>
    </xf>
    <xf numFmtId="43" fontId="2" fillId="10" borderId="11" xfId="6" applyFont="1" applyFill="1" applyBorder="1" applyAlignment="1">
      <alignment horizontal="right" vertical="center"/>
    </xf>
    <xf numFmtId="43" fontId="2" fillId="10" borderId="6" xfId="6" applyFont="1" applyFill="1" applyBorder="1" applyAlignment="1">
      <alignment vertical="center"/>
    </xf>
    <xf numFmtId="43" fontId="2" fillId="10" borderId="5" xfId="6" applyFont="1" applyFill="1" applyBorder="1" applyAlignment="1">
      <alignment horizontal="center" vertical="center"/>
    </xf>
    <xf numFmtId="0" fontId="3" fillId="0" borderId="0" xfId="5" applyFont="1" applyAlignment="1">
      <alignment vertical="center"/>
    </xf>
    <xf numFmtId="43" fontId="3" fillId="0" borderId="0" xfId="5" applyNumberFormat="1" applyFont="1" applyAlignment="1">
      <alignment vertical="center"/>
    </xf>
    <xf numFmtId="0" fontId="3" fillId="0" borderId="0" xfId="5" applyFont="1" applyAlignment="1">
      <alignment horizontal="center" vertical="center"/>
    </xf>
    <xf numFmtId="43" fontId="3" fillId="0" borderId="0" xfId="6" applyFont="1" applyBorder="1" applyAlignment="1">
      <alignment vertical="center"/>
    </xf>
    <xf numFmtId="43" fontId="3" fillId="0" borderId="0" xfId="5" applyNumberFormat="1" applyFont="1"/>
    <xf numFmtId="0" fontId="3" fillId="0" borderId="0" xfId="5" applyFont="1" applyAlignment="1">
      <alignment horizontal="center"/>
    </xf>
    <xf numFmtId="43" fontId="3" fillId="0" borderId="0" xfId="5" applyNumberFormat="1" applyFont="1" applyAlignment="1">
      <alignment horizontal="center"/>
    </xf>
    <xf numFmtId="43" fontId="3" fillId="0" borderId="0" xfId="6" applyFont="1" applyBorder="1"/>
    <xf numFmtId="43" fontId="3" fillId="0" borderId="8" xfId="1" applyFont="1" applyBorder="1" applyAlignment="1">
      <alignment horizontal="center" vertical="center"/>
    </xf>
    <xf numFmtId="0" fontId="3" fillId="0" borderId="7" xfId="0" applyFont="1" applyBorder="1"/>
    <xf numFmtId="190" fontId="3" fillId="0" borderId="7" xfId="1" applyNumberFormat="1" applyFont="1" applyBorder="1"/>
    <xf numFmtId="190" fontId="3" fillId="0" borderId="7" xfId="1" applyNumberFormat="1" applyFont="1" applyFill="1" applyBorder="1"/>
    <xf numFmtId="43" fontId="3" fillId="0" borderId="7" xfId="1" applyFont="1" applyFill="1" applyBorder="1"/>
    <xf numFmtId="0" fontId="3" fillId="0" borderId="8" xfId="0" applyFont="1" applyBorder="1"/>
    <xf numFmtId="190" fontId="3" fillId="0" borderId="8" xfId="1" applyNumberFormat="1" applyFont="1" applyBorder="1"/>
    <xf numFmtId="190" fontId="3" fillId="0" borderId="8" xfId="1" applyNumberFormat="1" applyFont="1" applyFill="1" applyBorder="1"/>
    <xf numFmtId="43" fontId="3" fillId="0" borderId="8" xfId="1" applyFont="1" applyFill="1" applyBorder="1"/>
    <xf numFmtId="0" fontId="3" fillId="0" borderId="8" xfId="0" applyFont="1" applyBorder="1" applyAlignment="1">
      <alignment vertical="top"/>
    </xf>
    <xf numFmtId="190" fontId="3" fillId="0" borderId="8" xfId="1" applyNumberFormat="1" applyFont="1" applyBorder="1" applyAlignment="1">
      <alignment vertical="top"/>
    </xf>
    <xf numFmtId="190" fontId="3" fillId="0" borderId="8" xfId="1" applyNumberFormat="1" applyFont="1" applyFill="1" applyBorder="1" applyAlignment="1">
      <alignment vertical="top"/>
    </xf>
    <xf numFmtId="43" fontId="3" fillId="0" borderId="8" xfId="1" applyFont="1" applyFill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12" xfId="0" applyFont="1" applyBorder="1"/>
    <xf numFmtId="190" fontId="3" fillId="0" borderId="12" xfId="1" applyNumberFormat="1" applyFont="1" applyBorder="1"/>
    <xf numFmtId="190" fontId="3" fillId="0" borderId="12" xfId="1" applyNumberFormat="1" applyFont="1" applyFill="1" applyBorder="1"/>
    <xf numFmtId="43" fontId="3" fillId="0" borderId="12" xfId="1" applyFont="1" applyFill="1" applyBorder="1"/>
    <xf numFmtId="0" fontId="3" fillId="0" borderId="9" xfId="0" applyFont="1" applyBorder="1" applyAlignment="1">
      <alignment vertical="top" wrapText="1"/>
    </xf>
    <xf numFmtId="190" fontId="3" fillId="0" borderId="9" xfId="1" applyNumberFormat="1" applyFont="1" applyBorder="1" applyAlignment="1">
      <alignment vertical="top"/>
    </xf>
    <xf numFmtId="190" fontId="3" fillId="0" borderId="9" xfId="1" applyNumberFormat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2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0" xfId="5" applyFont="1" applyAlignment="1">
      <alignment horizontal="center"/>
    </xf>
    <xf numFmtId="0" fontId="2" fillId="0" borderId="0" xfId="5" applyFont="1" applyAlignment="1">
      <alignment horizontal="left"/>
    </xf>
    <xf numFmtId="0" fontId="2" fillId="0" borderId="2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top" wrapText="1"/>
    </xf>
    <xf numFmtId="0" fontId="7" fillId="0" borderId="4" xfId="5" applyFont="1" applyBorder="1" applyAlignment="1">
      <alignment horizontal="center" vertical="top" wrapText="1"/>
    </xf>
    <xf numFmtId="190" fontId="2" fillId="10" borderId="11" xfId="6" applyNumberFormat="1" applyFont="1" applyFill="1" applyBorder="1" applyAlignment="1">
      <alignment horizontal="center" vertical="center"/>
    </xf>
    <xf numFmtId="43" fontId="2" fillId="10" borderId="5" xfId="6" applyFont="1" applyFill="1" applyBorder="1" applyAlignment="1">
      <alignment horizontal="center" vertical="center"/>
    </xf>
    <xf numFmtId="43" fontId="2" fillId="10" borderId="6" xfId="6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7" borderId="1" xfId="2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/>
    </xf>
    <xf numFmtId="0" fontId="2" fillId="7" borderId="4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</cellXfs>
  <cellStyles count="7">
    <cellStyle name="จุลภาค" xfId="1" builtinId="3"/>
    <cellStyle name="จุลภาค 2" xfId="3" xr:uid="{DDCAC450-9186-4D32-A183-1719F319FA91}"/>
    <cellStyle name="จุลภาค 3" xfId="4" xr:uid="{C397C90D-0489-434E-AE27-3D9843ED13E3}"/>
    <cellStyle name="จุลภาค 3 2" xfId="6" xr:uid="{BD2B3D55-44E9-4B21-8B43-38C2961F32F2}"/>
    <cellStyle name="ปกติ" xfId="0" builtinId="0"/>
    <cellStyle name="ปกติ 2" xfId="2" xr:uid="{A5324A2D-C016-4CE6-A04D-8BEB97C7235A}"/>
    <cellStyle name="ปกติ 3" xfId="5" xr:uid="{4303D065-3595-4D85-8E96-6A746BCF4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57CB-736B-4A29-BF7E-A27D93A2568A}">
  <sheetPr>
    <tabColor rgb="FF00B050"/>
  </sheetPr>
  <dimension ref="A1:L21"/>
  <sheetViews>
    <sheetView tabSelected="1" view="pageBreakPreview" topLeftCell="A7" zoomScale="90" zoomScaleNormal="100" zoomScaleSheetLayoutView="90" workbookViewId="0">
      <selection activeCell="A19" sqref="A19:XFD21"/>
    </sheetView>
  </sheetViews>
  <sheetFormatPr defaultRowHeight="21" x14ac:dyDescent="0.35"/>
  <cols>
    <col min="1" max="1" width="16.5" style="1" customWidth="1"/>
    <col min="2" max="2" width="14.875" style="1" customWidth="1"/>
    <col min="3" max="4" width="12.625" style="1" customWidth="1"/>
    <col min="5" max="6" width="14.875" style="1" customWidth="1"/>
    <col min="7" max="7" width="12.625" style="1" hidden="1" customWidth="1"/>
    <col min="8" max="8" width="13" style="1" hidden="1" customWidth="1"/>
    <col min="9" max="9" width="13.625" style="1" hidden="1" customWidth="1"/>
    <col min="10" max="10" width="14.875" style="1" hidden="1" customWidth="1"/>
    <col min="11" max="11" width="14.875" style="1" customWidth="1"/>
    <col min="12" max="12" width="64.125" style="1" customWidth="1"/>
    <col min="13" max="16384" width="9" style="1"/>
  </cols>
  <sheetData>
    <row r="1" spans="1:12" x14ac:dyDescent="0.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x14ac:dyDescent="0.35">
      <c r="A2" s="154" t="s">
        <v>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35">
      <c r="A3" s="154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5" spans="1:12" s="2" customFormat="1" x14ac:dyDescent="0.35">
      <c r="A5" s="155" t="s">
        <v>47</v>
      </c>
      <c r="B5" s="158" t="s">
        <v>20</v>
      </c>
      <c r="C5" s="158"/>
      <c r="D5" s="158"/>
      <c r="E5" s="158"/>
      <c r="F5" s="155" t="s">
        <v>5</v>
      </c>
      <c r="G5" s="73"/>
      <c r="H5" s="73"/>
      <c r="I5" s="73"/>
      <c r="J5" s="73"/>
      <c r="K5" s="159" t="s">
        <v>49</v>
      </c>
      <c r="L5" s="160" t="s">
        <v>50</v>
      </c>
    </row>
    <row r="6" spans="1:12" s="2" customFormat="1" x14ac:dyDescent="0.35">
      <c r="A6" s="156"/>
      <c r="B6" s="160" t="s">
        <v>1</v>
      </c>
      <c r="C6" s="160" t="s">
        <v>2</v>
      </c>
      <c r="D6" s="160" t="s">
        <v>3</v>
      </c>
      <c r="E6" s="159" t="s">
        <v>4</v>
      </c>
      <c r="F6" s="156"/>
      <c r="G6" s="158" t="s">
        <v>6</v>
      </c>
      <c r="H6" s="158"/>
      <c r="I6" s="158"/>
      <c r="J6" s="161" t="s">
        <v>7</v>
      </c>
      <c r="K6" s="159"/>
      <c r="L6" s="160"/>
    </row>
    <row r="7" spans="1:12" s="2" customFormat="1" x14ac:dyDescent="0.35">
      <c r="A7" s="157"/>
      <c r="B7" s="160"/>
      <c r="C7" s="160"/>
      <c r="D7" s="160"/>
      <c r="E7" s="159"/>
      <c r="F7" s="157"/>
      <c r="G7" s="3" t="s">
        <v>8</v>
      </c>
      <c r="H7" s="3" t="s">
        <v>9</v>
      </c>
      <c r="I7" s="3" t="s">
        <v>10</v>
      </c>
      <c r="J7" s="161"/>
      <c r="K7" s="159"/>
      <c r="L7" s="160"/>
    </row>
    <row r="8" spans="1:12" x14ac:dyDescent="0.35">
      <c r="A8" s="132" t="s">
        <v>11</v>
      </c>
      <c r="B8" s="133">
        <v>176668400</v>
      </c>
      <c r="C8" s="134">
        <v>0</v>
      </c>
      <c r="D8" s="134">
        <v>0</v>
      </c>
      <c r="E8" s="134">
        <f>B8+C8-D8</f>
        <v>176668400</v>
      </c>
      <c r="F8" s="135">
        <v>77246576.819999993</v>
      </c>
      <c r="G8" s="135">
        <v>0</v>
      </c>
      <c r="H8" s="135">
        <v>0</v>
      </c>
      <c r="I8" s="135">
        <f>G8+H8</f>
        <v>0</v>
      </c>
      <c r="J8" s="135">
        <f>F8+I8</f>
        <v>77246576.819999993</v>
      </c>
      <c r="K8" s="135">
        <f>E8-J8</f>
        <v>99421823.180000007</v>
      </c>
      <c r="L8" s="132"/>
    </row>
    <row r="9" spans="1:12" x14ac:dyDescent="0.35">
      <c r="A9" s="136" t="s">
        <v>12</v>
      </c>
      <c r="B9" s="137">
        <v>101419500</v>
      </c>
      <c r="C9" s="138">
        <v>4276800</v>
      </c>
      <c r="D9" s="138">
        <v>0</v>
      </c>
      <c r="E9" s="138">
        <f>B9+C9-D9</f>
        <v>105696300</v>
      </c>
      <c r="F9" s="139">
        <v>28102239.75</v>
      </c>
      <c r="G9" s="139">
        <v>0</v>
      </c>
      <c r="H9" s="139">
        <v>0</v>
      </c>
      <c r="I9" s="139">
        <f>G9+H9</f>
        <v>0</v>
      </c>
      <c r="J9" s="139">
        <f>F9+I9</f>
        <v>28102239.75</v>
      </c>
      <c r="K9" s="139">
        <f>E9-J9</f>
        <v>77594060.25</v>
      </c>
      <c r="L9" s="136"/>
    </row>
    <row r="10" spans="1:12" s="72" customFormat="1" ht="168" x14ac:dyDescent="0.2">
      <c r="A10" s="140" t="s">
        <v>13</v>
      </c>
      <c r="B10" s="141">
        <v>99823400</v>
      </c>
      <c r="C10" s="142">
        <v>5282000</v>
      </c>
      <c r="D10" s="142">
        <v>5282000</v>
      </c>
      <c r="E10" s="142">
        <f t="shared" ref="E10:E14" si="0">B10+C10-D10</f>
        <v>99823400</v>
      </c>
      <c r="F10" s="143">
        <v>2311665</v>
      </c>
      <c r="G10" s="143">
        <v>0</v>
      </c>
      <c r="H10" s="143">
        <v>0</v>
      </c>
      <c r="I10" s="143">
        <f t="shared" ref="I10:I12" si="1">G10+H10</f>
        <v>0</v>
      </c>
      <c r="J10" s="143">
        <f>F10+I10</f>
        <v>2311665</v>
      </c>
      <c r="K10" s="143">
        <f t="shared" ref="K10:K14" si="2">E10-J10</f>
        <v>97511735</v>
      </c>
      <c r="L10" s="144" t="s">
        <v>83</v>
      </c>
    </row>
    <row r="11" spans="1:12" x14ac:dyDescent="0.35">
      <c r="A11" s="136" t="s">
        <v>14</v>
      </c>
      <c r="B11" s="137">
        <v>23300100</v>
      </c>
      <c r="C11" s="138">
        <v>0</v>
      </c>
      <c r="D11" s="138">
        <v>0</v>
      </c>
      <c r="E11" s="138">
        <f t="shared" si="0"/>
        <v>23300100</v>
      </c>
      <c r="F11" s="139">
        <v>4656413</v>
      </c>
      <c r="G11" s="139">
        <v>0</v>
      </c>
      <c r="H11" s="139">
        <v>0</v>
      </c>
      <c r="I11" s="139">
        <f t="shared" si="1"/>
        <v>0</v>
      </c>
      <c r="J11" s="139">
        <f>F11+I11</f>
        <v>4656413</v>
      </c>
      <c r="K11" s="139">
        <f t="shared" si="2"/>
        <v>18643687</v>
      </c>
      <c r="L11" s="136"/>
    </row>
    <row r="12" spans="1:12" x14ac:dyDescent="0.35">
      <c r="A12" s="136" t="s">
        <v>15</v>
      </c>
      <c r="B12" s="137">
        <v>21037800</v>
      </c>
      <c r="C12" s="138">
        <v>18396790</v>
      </c>
      <c r="D12" s="138">
        <v>782350</v>
      </c>
      <c r="E12" s="138">
        <f t="shared" si="0"/>
        <v>38652240</v>
      </c>
      <c r="F12" s="139">
        <v>4799377.3600000003</v>
      </c>
      <c r="G12" s="139">
        <v>0</v>
      </c>
      <c r="H12" s="139">
        <v>0</v>
      </c>
      <c r="I12" s="139">
        <f t="shared" si="1"/>
        <v>0</v>
      </c>
      <c r="J12" s="139">
        <f>F12+I12</f>
        <v>4799377.3600000003</v>
      </c>
      <c r="K12" s="139">
        <f t="shared" si="2"/>
        <v>33852862.640000001</v>
      </c>
      <c r="L12" s="136"/>
    </row>
    <row r="13" spans="1:12" x14ac:dyDescent="0.35">
      <c r="A13" s="145" t="s">
        <v>51</v>
      </c>
      <c r="B13" s="146">
        <v>19280984</v>
      </c>
      <c r="C13" s="147">
        <v>0</v>
      </c>
      <c r="D13" s="147">
        <v>0</v>
      </c>
      <c r="E13" s="147">
        <f t="shared" si="0"/>
        <v>19280984</v>
      </c>
      <c r="F13" s="148">
        <v>18099963</v>
      </c>
      <c r="G13" s="148"/>
      <c r="H13" s="148"/>
      <c r="I13" s="148"/>
      <c r="J13" s="148"/>
      <c r="K13" s="148">
        <f t="shared" si="2"/>
        <v>19280984</v>
      </c>
      <c r="L13" s="145"/>
    </row>
    <row r="14" spans="1:12" s="72" customFormat="1" ht="84" x14ac:dyDescent="0.2">
      <c r="A14" s="149" t="s">
        <v>84</v>
      </c>
      <c r="B14" s="150">
        <v>43432400</v>
      </c>
      <c r="C14" s="151">
        <v>0</v>
      </c>
      <c r="D14" s="151">
        <v>0</v>
      </c>
      <c r="E14" s="151">
        <f t="shared" si="0"/>
        <v>43432400</v>
      </c>
      <c r="F14" s="152">
        <v>26120901</v>
      </c>
      <c r="G14" s="152"/>
      <c r="H14" s="152"/>
      <c r="I14" s="152"/>
      <c r="J14" s="152"/>
      <c r="K14" s="152">
        <f t="shared" si="2"/>
        <v>43432400</v>
      </c>
      <c r="L14" s="149" t="s">
        <v>85</v>
      </c>
    </row>
    <row r="15" spans="1:12" s="4" customFormat="1" x14ac:dyDescent="0.35">
      <c r="A15" s="3" t="s">
        <v>10</v>
      </c>
      <c r="B15" s="74">
        <f>SUM(B8:B14)</f>
        <v>484962584</v>
      </c>
      <c r="C15" s="74">
        <f t="shared" ref="C15:K15" si="3">SUM(C8:C14)</f>
        <v>27955590</v>
      </c>
      <c r="D15" s="74">
        <f t="shared" si="3"/>
        <v>6064350</v>
      </c>
      <c r="E15" s="74">
        <f t="shared" si="3"/>
        <v>506853824</v>
      </c>
      <c r="F15" s="153">
        <f t="shared" si="3"/>
        <v>161337135.93000001</v>
      </c>
      <c r="G15" s="74">
        <f t="shared" si="3"/>
        <v>0</v>
      </c>
      <c r="H15" s="74">
        <f t="shared" si="3"/>
        <v>0</v>
      </c>
      <c r="I15" s="74">
        <f t="shared" si="3"/>
        <v>0</v>
      </c>
      <c r="J15" s="74">
        <f t="shared" si="3"/>
        <v>117116271.92999999</v>
      </c>
      <c r="K15" s="153">
        <f t="shared" si="3"/>
        <v>389737552.06999999</v>
      </c>
      <c r="L15" s="75"/>
    </row>
    <row r="16" spans="1:12" s="4" customFormat="1" x14ac:dyDescent="0.35">
      <c r="A16" s="68"/>
      <c r="B16" s="69"/>
      <c r="C16" s="69"/>
      <c r="D16" s="69"/>
      <c r="E16" s="69"/>
      <c r="F16" s="69"/>
      <c r="G16" s="70"/>
      <c r="H16" s="70"/>
      <c r="I16" s="70"/>
      <c r="J16" s="70"/>
      <c r="K16" s="70"/>
      <c r="L16" s="71"/>
    </row>
    <row r="17" spans="1:12" s="4" customFormat="1" x14ac:dyDescent="0.35">
      <c r="A17" s="68"/>
      <c r="B17" s="69"/>
      <c r="C17" s="69"/>
      <c r="D17" s="69"/>
      <c r="E17" s="69"/>
      <c r="F17" s="69"/>
      <c r="G17" s="70"/>
      <c r="H17" s="70"/>
      <c r="I17" s="70"/>
      <c r="J17" s="70"/>
      <c r="K17" s="70"/>
      <c r="L17" s="71"/>
    </row>
    <row r="18" spans="1:12" s="4" customFormat="1" x14ac:dyDescent="0.35">
      <c r="A18" s="68"/>
      <c r="B18" s="69"/>
      <c r="C18" s="69"/>
      <c r="D18" s="69"/>
      <c r="E18" s="69"/>
      <c r="F18" s="69"/>
      <c r="G18" s="70"/>
      <c r="H18" s="70"/>
      <c r="I18" s="70"/>
      <c r="J18" s="70"/>
      <c r="K18" s="70"/>
      <c r="L18" s="71"/>
    </row>
    <row r="19" spans="1:12" x14ac:dyDescent="0.35">
      <c r="H19" s="5" t="s">
        <v>17</v>
      </c>
      <c r="I19" s="6">
        <v>0</v>
      </c>
    </row>
    <row r="20" spans="1:12" x14ac:dyDescent="0.35">
      <c r="H20" s="5" t="s">
        <v>18</v>
      </c>
      <c r="I20" s="7">
        <v>0</v>
      </c>
    </row>
    <row r="21" spans="1:12" x14ac:dyDescent="0.35">
      <c r="H21" s="5" t="s">
        <v>19</v>
      </c>
      <c r="I21" s="7">
        <f>SUM(I19:I20)</f>
        <v>0</v>
      </c>
    </row>
  </sheetData>
  <mergeCells count="14">
    <mergeCell ref="A1:L1"/>
    <mergeCell ref="A2:L2"/>
    <mergeCell ref="A3:L3"/>
    <mergeCell ref="A5:A7"/>
    <mergeCell ref="B5:E5"/>
    <mergeCell ref="K5:K7"/>
    <mergeCell ref="L5:L7"/>
    <mergeCell ref="B6:B7"/>
    <mergeCell ref="C6:C7"/>
    <mergeCell ref="D6:D7"/>
    <mergeCell ref="E6:E7"/>
    <mergeCell ref="G6:I6"/>
    <mergeCell ref="J6:J7"/>
    <mergeCell ref="F5:F7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00CD-1AD7-4B00-AE5F-E6C9C90351B5}">
  <sheetPr>
    <tabColor rgb="FF339966"/>
  </sheetPr>
  <dimension ref="A1:P28"/>
  <sheetViews>
    <sheetView view="pageBreakPreview" zoomScaleNormal="100" zoomScaleSheetLayoutView="100" workbookViewId="0">
      <selection activeCell="E6" sqref="E6"/>
    </sheetView>
  </sheetViews>
  <sheetFormatPr defaultColWidth="9" defaultRowHeight="22.5" customHeight="1" x14ac:dyDescent="0.35"/>
  <cols>
    <col min="1" max="1" width="31.25" style="76" customWidth="1"/>
    <col min="2" max="2" width="7.625" style="76" customWidth="1"/>
    <col min="3" max="3" width="11.375" style="76" customWidth="1"/>
    <col min="4" max="4" width="8.125" style="76" customWidth="1"/>
    <col min="5" max="5" width="11.5" style="76" customWidth="1"/>
    <col min="6" max="6" width="8.125" style="76" customWidth="1"/>
    <col min="7" max="7" width="11.5" style="76" customWidth="1"/>
    <col min="8" max="8" width="8.125" style="76" customWidth="1"/>
    <col min="9" max="9" width="11.375" style="128" customWidth="1"/>
    <col min="10" max="10" width="9.625" style="128" customWidth="1"/>
    <col min="11" max="11" width="13" style="128" customWidth="1"/>
    <col min="12" max="12" width="8.125" style="128" customWidth="1"/>
    <col min="13" max="13" width="11.375" style="128" customWidth="1"/>
    <col min="14" max="14" width="8.125" style="128" customWidth="1"/>
    <col min="15" max="15" width="11.375" style="130" customWidth="1"/>
    <col min="16" max="16" width="11.125" style="76" bestFit="1" customWidth="1"/>
    <col min="17" max="16384" width="9" style="76"/>
  </cols>
  <sheetData>
    <row r="1" spans="1:15" ht="22.5" customHeight="1" x14ac:dyDescent="0.3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2.5" customHeight="1" x14ac:dyDescent="0.35">
      <c r="A2" s="162" t="s">
        <v>48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22.5" customHeight="1" x14ac:dyDescent="0.35">
      <c r="A3" s="162" t="s">
        <v>43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21" x14ac:dyDescent="0.35">
      <c r="A4" s="163" t="s">
        <v>52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24" customHeight="1" x14ac:dyDescent="0.35">
      <c r="A5" s="164" t="s">
        <v>53</v>
      </c>
      <c r="B5" s="165" t="s">
        <v>54</v>
      </c>
      <c r="C5" s="166"/>
      <c r="D5" s="167" t="s">
        <v>55</v>
      </c>
      <c r="E5" s="168"/>
      <c r="F5" s="167" t="s">
        <v>56</v>
      </c>
      <c r="G5" s="168"/>
      <c r="H5" s="164" t="s">
        <v>57</v>
      </c>
      <c r="I5" s="164"/>
      <c r="J5" s="169" t="s">
        <v>58</v>
      </c>
      <c r="K5" s="171" t="s">
        <v>59</v>
      </c>
      <c r="L5" s="164" t="s">
        <v>27</v>
      </c>
      <c r="M5" s="164"/>
      <c r="N5" s="164" t="s">
        <v>60</v>
      </c>
      <c r="O5" s="164"/>
    </row>
    <row r="6" spans="1:15" ht="39" x14ac:dyDescent="0.35">
      <c r="A6" s="164"/>
      <c r="B6" s="77" t="s">
        <v>61</v>
      </c>
      <c r="C6" s="78" t="s">
        <v>62</v>
      </c>
      <c r="D6" s="77" t="s">
        <v>61</v>
      </c>
      <c r="E6" s="78" t="s">
        <v>62</v>
      </c>
      <c r="F6" s="77" t="s">
        <v>61</v>
      </c>
      <c r="G6" s="78" t="s">
        <v>62</v>
      </c>
      <c r="H6" s="77" t="s">
        <v>61</v>
      </c>
      <c r="I6" s="78" t="s">
        <v>62</v>
      </c>
      <c r="J6" s="170"/>
      <c r="K6" s="172"/>
      <c r="L6" s="77" t="s">
        <v>61</v>
      </c>
      <c r="M6" s="78" t="s">
        <v>62</v>
      </c>
      <c r="N6" s="77" t="s">
        <v>61</v>
      </c>
      <c r="O6" s="78" t="s">
        <v>62</v>
      </c>
    </row>
    <row r="7" spans="1:15" s="82" customFormat="1" ht="22.5" customHeight="1" x14ac:dyDescent="0.35">
      <c r="A7" s="79" t="s">
        <v>63</v>
      </c>
      <c r="B7" s="80"/>
      <c r="C7" s="81"/>
      <c r="D7" s="80"/>
      <c r="E7" s="81"/>
      <c r="F7" s="81"/>
      <c r="G7" s="81"/>
      <c r="H7" s="80"/>
      <c r="I7" s="81"/>
      <c r="J7" s="81"/>
      <c r="K7" s="81"/>
      <c r="L7" s="80"/>
      <c r="M7" s="81"/>
      <c r="N7" s="80"/>
      <c r="O7" s="81"/>
    </row>
    <row r="8" spans="1:15" ht="22.5" customHeight="1" x14ac:dyDescent="0.35">
      <c r="A8" s="83" t="s">
        <v>64</v>
      </c>
      <c r="B8" s="84">
        <v>1</v>
      </c>
      <c r="C8" s="85">
        <v>32200</v>
      </c>
      <c r="D8" s="84">
        <v>1</v>
      </c>
      <c r="E8" s="85">
        <v>13000</v>
      </c>
      <c r="F8" s="84">
        <f>B8+D8</f>
        <v>2</v>
      </c>
      <c r="G8" s="85">
        <f>C8+E8</f>
        <v>45200</v>
      </c>
      <c r="H8" s="84">
        <v>1</v>
      </c>
      <c r="I8" s="85">
        <v>32200</v>
      </c>
      <c r="J8" s="86">
        <f t="shared" ref="J8:K17" si="0">B8+D8-H8</f>
        <v>1</v>
      </c>
      <c r="K8" s="85">
        <f t="shared" si="0"/>
        <v>13000</v>
      </c>
      <c r="L8" s="84">
        <v>1</v>
      </c>
      <c r="M8" s="85">
        <v>32200</v>
      </c>
      <c r="N8" s="84">
        <f t="shared" ref="N8:O17" si="1">B8+D8-L8</f>
        <v>1</v>
      </c>
      <c r="O8" s="85">
        <f t="shared" si="1"/>
        <v>13000</v>
      </c>
    </row>
    <row r="9" spans="1:15" ht="22.5" customHeight="1" x14ac:dyDescent="0.35">
      <c r="A9" s="83" t="s">
        <v>65</v>
      </c>
      <c r="B9" s="87">
        <v>0</v>
      </c>
      <c r="C9" s="85">
        <v>0</v>
      </c>
      <c r="D9" s="84">
        <v>4</v>
      </c>
      <c r="E9" s="85">
        <v>287100</v>
      </c>
      <c r="F9" s="84">
        <f t="shared" ref="F9:G18" si="2">B9+D9</f>
        <v>4</v>
      </c>
      <c r="G9" s="85">
        <f t="shared" si="2"/>
        <v>287100</v>
      </c>
      <c r="H9" s="87">
        <v>0</v>
      </c>
      <c r="I9" s="85">
        <v>0</v>
      </c>
      <c r="J9" s="86">
        <f t="shared" si="0"/>
        <v>4</v>
      </c>
      <c r="K9" s="85">
        <f t="shared" si="0"/>
        <v>287100</v>
      </c>
      <c r="L9" s="87">
        <v>0</v>
      </c>
      <c r="M9" s="85">
        <v>0</v>
      </c>
      <c r="N9" s="84">
        <f t="shared" si="1"/>
        <v>4</v>
      </c>
      <c r="O9" s="85">
        <f t="shared" si="1"/>
        <v>287100</v>
      </c>
    </row>
    <row r="10" spans="1:15" ht="22.5" customHeight="1" x14ac:dyDescent="0.35">
      <c r="A10" s="83" t="s">
        <v>66</v>
      </c>
      <c r="B10" s="87">
        <v>0</v>
      </c>
      <c r="C10" s="85">
        <v>0</v>
      </c>
      <c r="D10" s="84">
        <v>3</v>
      </c>
      <c r="E10" s="85">
        <v>214860</v>
      </c>
      <c r="F10" s="84">
        <f t="shared" si="2"/>
        <v>3</v>
      </c>
      <c r="G10" s="85">
        <f t="shared" si="2"/>
        <v>214860</v>
      </c>
      <c r="H10" s="87">
        <v>0</v>
      </c>
      <c r="I10" s="85">
        <v>0</v>
      </c>
      <c r="J10" s="86">
        <f t="shared" si="0"/>
        <v>3</v>
      </c>
      <c r="K10" s="85">
        <f t="shared" si="0"/>
        <v>214860</v>
      </c>
      <c r="L10" s="87">
        <v>0</v>
      </c>
      <c r="M10" s="85">
        <v>0</v>
      </c>
      <c r="N10" s="84">
        <f t="shared" si="1"/>
        <v>3</v>
      </c>
      <c r="O10" s="85">
        <f t="shared" si="1"/>
        <v>214860</v>
      </c>
    </row>
    <row r="11" spans="1:15" ht="22.5" customHeight="1" x14ac:dyDescent="0.35">
      <c r="A11" s="83" t="s">
        <v>67</v>
      </c>
      <c r="B11" s="87">
        <v>0</v>
      </c>
      <c r="C11" s="85">
        <v>0</v>
      </c>
      <c r="D11" s="84">
        <v>2</v>
      </c>
      <c r="E11" s="85">
        <v>80510</v>
      </c>
      <c r="F11" s="84">
        <f t="shared" si="2"/>
        <v>2</v>
      </c>
      <c r="G11" s="85">
        <f t="shared" si="2"/>
        <v>80510</v>
      </c>
      <c r="H11" s="87">
        <v>0</v>
      </c>
      <c r="I11" s="85">
        <v>0</v>
      </c>
      <c r="J11" s="86">
        <f t="shared" si="0"/>
        <v>2</v>
      </c>
      <c r="K11" s="85">
        <f t="shared" si="0"/>
        <v>80510</v>
      </c>
      <c r="L11" s="87">
        <v>0</v>
      </c>
      <c r="M11" s="85">
        <v>0</v>
      </c>
      <c r="N11" s="84">
        <f t="shared" si="1"/>
        <v>2</v>
      </c>
      <c r="O11" s="85">
        <f t="shared" si="1"/>
        <v>80510</v>
      </c>
    </row>
    <row r="12" spans="1:15" ht="22.15" customHeight="1" x14ac:dyDescent="0.35">
      <c r="A12" s="83" t="s">
        <v>68</v>
      </c>
      <c r="B12" s="84">
        <v>2</v>
      </c>
      <c r="C12" s="85">
        <v>10600000</v>
      </c>
      <c r="D12" s="84">
        <v>7</v>
      </c>
      <c r="E12" s="85">
        <v>3471720</v>
      </c>
      <c r="F12" s="84">
        <f t="shared" si="2"/>
        <v>9</v>
      </c>
      <c r="G12" s="85">
        <f t="shared" si="2"/>
        <v>14071720</v>
      </c>
      <c r="H12" s="84">
        <v>1</v>
      </c>
      <c r="I12" s="85">
        <f>5967200-47200</f>
        <v>5920000</v>
      </c>
      <c r="J12" s="86">
        <f t="shared" si="0"/>
        <v>8</v>
      </c>
      <c r="K12" s="85">
        <f t="shared" si="0"/>
        <v>8151720</v>
      </c>
      <c r="L12" s="87">
        <v>0</v>
      </c>
      <c r="M12" s="85">
        <v>0</v>
      </c>
      <c r="N12" s="84">
        <f t="shared" si="1"/>
        <v>9</v>
      </c>
      <c r="O12" s="85">
        <f t="shared" si="1"/>
        <v>14071720</v>
      </c>
    </row>
    <row r="13" spans="1:15" ht="22.5" customHeight="1" x14ac:dyDescent="0.35">
      <c r="A13" s="83" t="s">
        <v>69</v>
      </c>
      <c r="B13" s="87">
        <v>0</v>
      </c>
      <c r="C13" s="85">
        <v>0</v>
      </c>
      <c r="D13" s="84">
        <v>2</v>
      </c>
      <c r="E13" s="85">
        <v>348040</v>
      </c>
      <c r="F13" s="84">
        <f t="shared" si="2"/>
        <v>2</v>
      </c>
      <c r="G13" s="85">
        <f t="shared" si="2"/>
        <v>348040</v>
      </c>
      <c r="H13" s="131">
        <v>0</v>
      </c>
      <c r="I13" s="85">
        <v>0</v>
      </c>
      <c r="J13" s="86">
        <f t="shared" si="0"/>
        <v>2</v>
      </c>
      <c r="K13" s="85">
        <f t="shared" si="0"/>
        <v>348040</v>
      </c>
      <c r="L13" s="87">
        <v>0</v>
      </c>
      <c r="M13" s="85">
        <v>0</v>
      </c>
      <c r="N13" s="84">
        <f t="shared" si="1"/>
        <v>2</v>
      </c>
      <c r="O13" s="85">
        <f t="shared" si="1"/>
        <v>348040</v>
      </c>
    </row>
    <row r="14" spans="1:15" ht="22.5" customHeight="1" x14ac:dyDescent="0.35">
      <c r="A14" s="83" t="s">
        <v>70</v>
      </c>
      <c r="B14" s="87">
        <v>0</v>
      </c>
      <c r="C14" s="85">
        <v>0</v>
      </c>
      <c r="D14" s="84">
        <v>2</v>
      </c>
      <c r="E14" s="85">
        <v>201700</v>
      </c>
      <c r="F14" s="84">
        <f t="shared" si="2"/>
        <v>2</v>
      </c>
      <c r="G14" s="85">
        <f t="shared" si="2"/>
        <v>201700</v>
      </c>
      <c r="H14" s="87">
        <v>0</v>
      </c>
      <c r="I14" s="85">
        <v>0</v>
      </c>
      <c r="J14" s="86">
        <f t="shared" si="0"/>
        <v>2</v>
      </c>
      <c r="K14" s="85">
        <f t="shared" si="0"/>
        <v>201700</v>
      </c>
      <c r="L14" s="87">
        <v>0</v>
      </c>
      <c r="M14" s="85">
        <v>0</v>
      </c>
      <c r="N14" s="84">
        <f t="shared" si="1"/>
        <v>2</v>
      </c>
      <c r="O14" s="85">
        <f t="shared" si="1"/>
        <v>201700</v>
      </c>
    </row>
    <row r="15" spans="1:15" ht="22.5" customHeight="1" x14ac:dyDescent="0.35">
      <c r="A15" s="83" t="s">
        <v>71</v>
      </c>
      <c r="B15" s="84">
        <v>2</v>
      </c>
      <c r="C15" s="85">
        <v>54000</v>
      </c>
      <c r="D15" s="84">
        <v>2</v>
      </c>
      <c r="E15" s="85">
        <v>364260</v>
      </c>
      <c r="F15" s="84">
        <f t="shared" si="2"/>
        <v>4</v>
      </c>
      <c r="G15" s="85">
        <f t="shared" si="2"/>
        <v>418260</v>
      </c>
      <c r="H15" s="84">
        <v>2</v>
      </c>
      <c r="I15" s="85">
        <v>54000</v>
      </c>
      <c r="J15" s="86">
        <f t="shared" si="0"/>
        <v>2</v>
      </c>
      <c r="K15" s="85">
        <f t="shared" si="0"/>
        <v>364260</v>
      </c>
      <c r="L15" s="84">
        <v>2</v>
      </c>
      <c r="M15" s="88">
        <v>54000</v>
      </c>
      <c r="N15" s="84">
        <f t="shared" si="1"/>
        <v>2</v>
      </c>
      <c r="O15" s="85">
        <f t="shared" si="1"/>
        <v>364260</v>
      </c>
    </row>
    <row r="16" spans="1:15" ht="22.5" customHeight="1" x14ac:dyDescent="0.35">
      <c r="A16" s="83" t="s">
        <v>72</v>
      </c>
      <c r="B16" s="87">
        <v>0</v>
      </c>
      <c r="C16" s="85">
        <v>0</v>
      </c>
      <c r="D16" s="84">
        <v>3</v>
      </c>
      <c r="E16" s="85">
        <v>226800</v>
      </c>
      <c r="F16" s="84">
        <f t="shared" si="2"/>
        <v>3</v>
      </c>
      <c r="G16" s="85">
        <f t="shared" si="2"/>
        <v>226800</v>
      </c>
      <c r="H16" s="87">
        <v>0</v>
      </c>
      <c r="I16" s="85">
        <v>0</v>
      </c>
      <c r="J16" s="86">
        <f t="shared" si="0"/>
        <v>3</v>
      </c>
      <c r="K16" s="85">
        <f t="shared" si="0"/>
        <v>226800</v>
      </c>
      <c r="L16" s="87">
        <v>0</v>
      </c>
      <c r="M16" s="85">
        <v>0</v>
      </c>
      <c r="N16" s="84">
        <f t="shared" si="1"/>
        <v>3</v>
      </c>
      <c r="O16" s="85">
        <f t="shared" si="1"/>
        <v>226800</v>
      </c>
    </row>
    <row r="17" spans="1:16" ht="22.5" customHeight="1" x14ac:dyDescent="0.35">
      <c r="A17" s="83" t="s">
        <v>73</v>
      </c>
      <c r="B17" s="87">
        <v>0</v>
      </c>
      <c r="C17" s="85">
        <v>0</v>
      </c>
      <c r="D17" s="84">
        <v>2</v>
      </c>
      <c r="E17" s="85">
        <v>74010</v>
      </c>
      <c r="F17" s="84">
        <f t="shared" si="2"/>
        <v>2</v>
      </c>
      <c r="G17" s="85">
        <f t="shared" si="2"/>
        <v>74010</v>
      </c>
      <c r="H17" s="87">
        <v>0</v>
      </c>
      <c r="I17" s="85">
        <v>0</v>
      </c>
      <c r="J17" s="86">
        <f t="shared" si="0"/>
        <v>2</v>
      </c>
      <c r="K17" s="85">
        <f>C17+E17-I17</f>
        <v>74010</v>
      </c>
      <c r="L17" s="87">
        <v>0</v>
      </c>
      <c r="M17" s="85">
        <v>0</v>
      </c>
      <c r="N17" s="84">
        <f t="shared" si="1"/>
        <v>2</v>
      </c>
      <c r="O17" s="85">
        <f>C17+E17-M17</f>
        <v>74010</v>
      </c>
    </row>
    <row r="18" spans="1:16" ht="22.5" customHeight="1" x14ac:dyDescent="0.35">
      <c r="A18" s="83" t="s">
        <v>74</v>
      </c>
      <c r="B18" s="89">
        <v>41</v>
      </c>
      <c r="C18" s="90">
        <v>8973400</v>
      </c>
      <c r="D18" s="91">
        <v>0</v>
      </c>
      <c r="E18" s="90">
        <v>0</v>
      </c>
      <c r="F18" s="89">
        <f t="shared" si="2"/>
        <v>41</v>
      </c>
      <c r="G18" s="85">
        <f t="shared" si="2"/>
        <v>8973400</v>
      </c>
      <c r="H18" s="89">
        <v>41</v>
      </c>
      <c r="I18" s="90">
        <v>8830785</v>
      </c>
      <c r="J18" s="91">
        <f>B18+D18-H18</f>
        <v>0</v>
      </c>
      <c r="K18" s="90">
        <f>C18+E18-I18</f>
        <v>142615</v>
      </c>
      <c r="L18" s="89">
        <v>31</v>
      </c>
      <c r="M18" s="92">
        <v>6473079</v>
      </c>
      <c r="N18" s="89">
        <f>B18+D18-L18</f>
        <v>10</v>
      </c>
      <c r="O18" s="90">
        <f>C18+E18-M18</f>
        <v>2500321</v>
      </c>
    </row>
    <row r="19" spans="1:16" s="96" customFormat="1" ht="22.5" customHeight="1" x14ac:dyDescent="0.35">
      <c r="A19" s="93" t="s">
        <v>75</v>
      </c>
      <c r="B19" s="93">
        <f>SUM(B8:B18)</f>
        <v>46</v>
      </c>
      <c r="C19" s="94">
        <f>SUM(C8:C18)</f>
        <v>19659600</v>
      </c>
      <c r="D19" s="93">
        <f t="shared" ref="D19:O19" si="3">SUM(D8:D18)</f>
        <v>28</v>
      </c>
      <c r="E19" s="94">
        <f t="shared" si="3"/>
        <v>5282000</v>
      </c>
      <c r="F19" s="93">
        <f t="shared" si="3"/>
        <v>74</v>
      </c>
      <c r="G19" s="94">
        <f t="shared" si="3"/>
        <v>24941600</v>
      </c>
      <c r="H19" s="93">
        <f t="shared" si="3"/>
        <v>45</v>
      </c>
      <c r="I19" s="94">
        <f t="shared" si="3"/>
        <v>14836985</v>
      </c>
      <c r="J19" s="93">
        <f t="shared" si="3"/>
        <v>29</v>
      </c>
      <c r="K19" s="94">
        <f t="shared" si="3"/>
        <v>10104615</v>
      </c>
      <c r="L19" s="93">
        <f t="shared" si="3"/>
        <v>34</v>
      </c>
      <c r="M19" s="94">
        <f t="shared" si="3"/>
        <v>6559279</v>
      </c>
      <c r="N19" s="93">
        <f t="shared" si="3"/>
        <v>40</v>
      </c>
      <c r="O19" s="94">
        <f t="shared" si="3"/>
        <v>18382321</v>
      </c>
      <c r="P19" s="95"/>
    </row>
    <row r="20" spans="1:16" s="82" customFormat="1" ht="22.5" customHeight="1" x14ac:dyDescent="0.35">
      <c r="A20" s="97" t="s">
        <v>76</v>
      </c>
      <c r="B20" s="98"/>
      <c r="C20" s="99"/>
      <c r="D20" s="100"/>
      <c r="E20" s="100"/>
      <c r="F20" s="100"/>
      <c r="G20" s="100"/>
      <c r="H20" s="98"/>
      <c r="I20" s="101"/>
      <c r="J20" s="101"/>
      <c r="K20" s="101"/>
      <c r="L20" s="98"/>
      <c r="M20" s="101"/>
      <c r="N20" s="98"/>
      <c r="O20" s="102"/>
    </row>
    <row r="21" spans="1:16" s="105" customFormat="1" ht="21" x14ac:dyDescent="0.2">
      <c r="A21" s="83" t="s">
        <v>77</v>
      </c>
      <c r="B21" s="84">
        <v>1</v>
      </c>
      <c r="C21" s="85">
        <v>9851000</v>
      </c>
      <c r="D21" s="103">
        <v>0</v>
      </c>
      <c r="E21" s="103">
        <v>0</v>
      </c>
      <c r="F21" s="84">
        <f t="shared" ref="F21:G23" si="4">B21+D21</f>
        <v>1</v>
      </c>
      <c r="G21" s="85">
        <f t="shared" si="4"/>
        <v>9851000</v>
      </c>
      <c r="H21" s="84">
        <v>1</v>
      </c>
      <c r="I21" s="85">
        <v>9851000</v>
      </c>
      <c r="J21" s="104">
        <f>B21+D21-H21</f>
        <v>0</v>
      </c>
      <c r="K21" s="85">
        <f>C21+E21-I21</f>
        <v>0</v>
      </c>
      <c r="L21" s="104">
        <v>0</v>
      </c>
      <c r="M21" s="88">
        <v>0</v>
      </c>
      <c r="N21" s="84">
        <f>B21+D21-L21</f>
        <v>1</v>
      </c>
      <c r="O21" s="85">
        <f>C21+E21-M21</f>
        <v>9851000</v>
      </c>
    </row>
    <row r="22" spans="1:16" s="105" customFormat="1" ht="21" x14ac:dyDescent="0.2">
      <c r="A22" s="83" t="s">
        <v>78</v>
      </c>
      <c r="B22" s="84">
        <v>2</v>
      </c>
      <c r="C22" s="85">
        <v>62344800</v>
      </c>
      <c r="D22" s="84">
        <v>3</v>
      </c>
      <c r="E22" s="106">
        <v>1608000</v>
      </c>
      <c r="F22" s="84">
        <f t="shared" si="4"/>
        <v>5</v>
      </c>
      <c r="G22" s="85">
        <f t="shared" si="4"/>
        <v>63952800</v>
      </c>
      <c r="H22" s="84">
        <v>1</v>
      </c>
      <c r="I22" s="85">
        <v>9336041</v>
      </c>
      <c r="J22" s="84">
        <f>B22+D22-H22</f>
        <v>4</v>
      </c>
      <c r="K22" s="85">
        <f>C22+E22-I22</f>
        <v>54616759</v>
      </c>
      <c r="L22" s="104">
        <v>0</v>
      </c>
      <c r="M22" s="88">
        <v>0</v>
      </c>
      <c r="N22" s="84">
        <f>B22+D22-L22</f>
        <v>5</v>
      </c>
      <c r="O22" s="85">
        <f>C22+E22-M22</f>
        <v>63952800</v>
      </c>
    </row>
    <row r="23" spans="1:16" s="105" customFormat="1" ht="21" x14ac:dyDescent="0.2">
      <c r="A23" s="83" t="s">
        <v>79</v>
      </c>
      <c r="B23" s="89">
        <v>1</v>
      </c>
      <c r="C23" s="90">
        <v>1078000</v>
      </c>
      <c r="D23" s="107">
        <v>0</v>
      </c>
      <c r="E23" s="107">
        <v>0</v>
      </c>
      <c r="F23" s="84">
        <f t="shared" si="4"/>
        <v>1</v>
      </c>
      <c r="G23" s="85">
        <f t="shared" si="4"/>
        <v>1078000</v>
      </c>
      <c r="H23" s="89">
        <v>1</v>
      </c>
      <c r="I23" s="90">
        <v>1078000</v>
      </c>
      <c r="J23" s="108">
        <f t="shared" ref="J23:K23" si="5">B23+D23-H23</f>
        <v>0</v>
      </c>
      <c r="K23" s="90">
        <f t="shared" si="5"/>
        <v>0</v>
      </c>
      <c r="L23" s="108">
        <v>0</v>
      </c>
      <c r="M23" s="92">
        <v>0</v>
      </c>
      <c r="N23" s="89">
        <f t="shared" ref="N23:O23" si="6">B23+D23-L23</f>
        <v>1</v>
      </c>
      <c r="O23" s="90">
        <f t="shared" si="6"/>
        <v>1078000</v>
      </c>
    </row>
    <row r="24" spans="1:16" s="96" customFormat="1" ht="22.5" customHeight="1" x14ac:dyDescent="0.35">
      <c r="A24" s="109" t="s">
        <v>80</v>
      </c>
      <c r="B24" s="109">
        <f t="shared" ref="B24:O24" si="7">SUM(B21:B23)</f>
        <v>4</v>
      </c>
      <c r="C24" s="110">
        <f t="shared" si="7"/>
        <v>73273800</v>
      </c>
      <c r="D24" s="109">
        <f t="shared" si="7"/>
        <v>3</v>
      </c>
      <c r="E24" s="110">
        <f t="shared" si="7"/>
        <v>1608000</v>
      </c>
      <c r="F24" s="109">
        <f t="shared" si="7"/>
        <v>7</v>
      </c>
      <c r="G24" s="110">
        <f t="shared" si="7"/>
        <v>74881800</v>
      </c>
      <c r="H24" s="109">
        <f t="shared" si="7"/>
        <v>3</v>
      </c>
      <c r="I24" s="110">
        <f t="shared" si="7"/>
        <v>20265041</v>
      </c>
      <c r="J24" s="109">
        <f t="shared" si="7"/>
        <v>4</v>
      </c>
      <c r="K24" s="110">
        <f t="shared" si="7"/>
        <v>54616759</v>
      </c>
      <c r="L24" s="111">
        <f t="shared" si="7"/>
        <v>0</v>
      </c>
      <c r="M24" s="110">
        <f t="shared" si="7"/>
        <v>0</v>
      </c>
      <c r="N24" s="109">
        <f t="shared" si="7"/>
        <v>7</v>
      </c>
      <c r="O24" s="110">
        <f t="shared" si="7"/>
        <v>74881800</v>
      </c>
    </row>
    <row r="25" spans="1:16" s="82" customFormat="1" ht="22.5" customHeight="1" x14ac:dyDescent="0.35">
      <c r="A25" s="112" t="s">
        <v>81</v>
      </c>
      <c r="B25" s="113"/>
      <c r="C25" s="114"/>
      <c r="D25" s="173"/>
      <c r="E25" s="173"/>
      <c r="F25" s="115">
        <f>F19+F24</f>
        <v>81</v>
      </c>
      <c r="G25" s="116">
        <f>G19+G24</f>
        <v>99823400</v>
      </c>
      <c r="H25" s="117">
        <f t="shared" ref="H25:O25" si="8">H19+H24</f>
        <v>48</v>
      </c>
      <c r="I25" s="116">
        <f t="shared" si="8"/>
        <v>35102026</v>
      </c>
      <c r="J25" s="117">
        <f t="shared" si="8"/>
        <v>33</v>
      </c>
      <c r="K25" s="116">
        <f t="shared" si="8"/>
        <v>64721374</v>
      </c>
      <c r="L25" s="117">
        <f t="shared" si="8"/>
        <v>34</v>
      </c>
      <c r="M25" s="116">
        <f t="shared" si="8"/>
        <v>6559279</v>
      </c>
      <c r="N25" s="117">
        <f t="shared" si="8"/>
        <v>47</v>
      </c>
      <c r="O25" s="116">
        <f t="shared" si="8"/>
        <v>93264121</v>
      </c>
    </row>
    <row r="26" spans="1:16" ht="22.5" customHeight="1" x14ac:dyDescent="0.35">
      <c r="A26" s="117" t="s">
        <v>82</v>
      </c>
      <c r="B26" s="118"/>
      <c r="C26" s="119"/>
      <c r="D26" s="119"/>
      <c r="E26" s="119"/>
      <c r="F26" s="120"/>
      <c r="G26" s="121">
        <f>G25*100/G25</f>
        <v>100</v>
      </c>
      <c r="H26" s="122"/>
      <c r="I26" s="121">
        <f>I25*100/G25</f>
        <v>35.164125846244467</v>
      </c>
      <c r="J26" s="122"/>
      <c r="K26" s="121">
        <f>K25*100/G25</f>
        <v>64.835874153755526</v>
      </c>
      <c r="L26" s="174">
        <f>M25*100/G25</f>
        <v>6.5708831796953424</v>
      </c>
      <c r="M26" s="175"/>
      <c r="N26" s="174">
        <f>O25*100/G25</f>
        <v>93.429116820304657</v>
      </c>
      <c r="O26" s="175"/>
    </row>
    <row r="27" spans="1:16" ht="22.5" customHeight="1" x14ac:dyDescent="0.35">
      <c r="A27" s="123"/>
      <c r="B27" s="123"/>
      <c r="C27" s="124"/>
      <c r="D27" s="124"/>
      <c r="E27" s="123"/>
      <c r="F27" s="123"/>
      <c r="G27" s="123"/>
      <c r="H27" s="123"/>
      <c r="I27" s="125"/>
      <c r="J27" s="125"/>
      <c r="K27" s="125"/>
      <c r="L27" s="125"/>
      <c r="M27" s="125"/>
      <c r="N27" s="125"/>
      <c r="O27" s="126"/>
    </row>
    <row r="28" spans="1:16" ht="22.5" customHeight="1" x14ac:dyDescent="0.35">
      <c r="C28" s="127"/>
      <c r="D28" s="127"/>
      <c r="M28" s="129"/>
    </row>
  </sheetData>
  <mergeCells count="16">
    <mergeCell ref="D25:E25"/>
    <mergeCell ref="L26:M26"/>
    <mergeCell ref="N26:O26"/>
    <mergeCell ref="A1:O1"/>
    <mergeCell ref="A2:O2"/>
    <mergeCell ref="A3:O3"/>
    <mergeCell ref="A4:O4"/>
    <mergeCell ref="A5:A6"/>
    <mergeCell ref="B5:C5"/>
    <mergeCell ref="D5:E5"/>
    <mergeCell ref="F5:G5"/>
    <mergeCell ref="H5:I5"/>
    <mergeCell ref="J5:J6"/>
    <mergeCell ref="K5:K6"/>
    <mergeCell ref="L5:M5"/>
    <mergeCell ref="N5:O5"/>
  </mergeCells>
  <printOptions horizontalCentered="1"/>
  <pageMargins left="0.19685039370078741" right="0.15748031496062992" top="0.55118110236220474" bottom="0" header="0.31496062992125984" footer="0.31496062992125984"/>
  <pageSetup paperSize="9" scale="78" orientation="landscape" r:id="rId1"/>
  <headerFooter>
    <oddHeader>&amp;R&amp;"TH SarabunPSK,ธรรมดา"&amp;16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0DE4-A97A-4A5A-BF86-3BA67D39F458}">
  <sheetPr>
    <tabColor rgb="FFFF0000"/>
  </sheetPr>
  <dimension ref="A1:W35"/>
  <sheetViews>
    <sheetView view="pageBreakPreview" zoomScale="85" zoomScaleNormal="85" zoomScaleSheetLayoutView="85" workbookViewId="0">
      <selection activeCell="C26" sqref="C26"/>
    </sheetView>
  </sheetViews>
  <sheetFormatPr defaultRowHeight="21" x14ac:dyDescent="0.35"/>
  <cols>
    <col min="1" max="1" width="32.125" style="8" customWidth="1"/>
    <col min="2" max="2" width="7.5" style="56" customWidth="1"/>
    <col min="3" max="3" width="16.5" style="8" customWidth="1"/>
    <col min="4" max="4" width="16.5" style="56" customWidth="1"/>
    <col min="5" max="5" width="6.25" style="56" bestFit="1" customWidth="1"/>
    <col min="6" max="6" width="7.75" style="56" bestFit="1" customWidth="1"/>
    <col min="7" max="7" width="16.5" style="8" customWidth="1"/>
    <col min="8" max="8" width="7.875" style="56" customWidth="1"/>
    <col min="9" max="9" width="16.5" style="56" customWidth="1"/>
    <col min="10" max="10" width="6.25" style="56" bestFit="1" customWidth="1"/>
    <col min="11" max="11" width="7.75" style="56" bestFit="1" customWidth="1"/>
    <col min="12" max="12" width="16.5" style="8" customWidth="1"/>
    <col min="13" max="13" width="7.875" style="56" customWidth="1"/>
    <col min="14" max="14" width="15.375" style="56" hidden="1" customWidth="1"/>
    <col min="15" max="15" width="6.25" style="56" hidden="1" customWidth="1"/>
    <col min="16" max="16" width="6.875" style="56" hidden="1" customWidth="1"/>
    <col min="17" max="17" width="13.5" style="8" hidden="1" customWidth="1"/>
    <col min="18" max="18" width="7.875" style="56" hidden="1" customWidth="1"/>
    <col min="19" max="19" width="15.375" style="56" hidden="1" customWidth="1"/>
    <col min="20" max="20" width="6.25" style="56" hidden="1" customWidth="1"/>
    <col min="21" max="21" width="6.875" style="56" hidden="1" customWidth="1"/>
    <col min="22" max="22" width="13.5" style="8" hidden="1" customWidth="1"/>
    <col min="23" max="23" width="7.875" style="56" hidden="1" customWidth="1"/>
    <col min="24" max="16384" width="9" style="8"/>
  </cols>
  <sheetData>
    <row r="1" spans="1:23" x14ac:dyDescent="0.3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x14ac:dyDescent="0.35">
      <c r="A2" s="176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ht="7.5" customHeight="1" x14ac:dyDescent="0.35"/>
    <row r="4" spans="1:23" s="9" customFormat="1" x14ac:dyDescent="0.2">
      <c r="A4" s="183" t="s">
        <v>20</v>
      </c>
      <c r="B4" s="185" t="s">
        <v>21</v>
      </c>
      <c r="C4" s="183" t="s">
        <v>4</v>
      </c>
      <c r="D4" s="181" t="s">
        <v>44</v>
      </c>
      <c r="E4" s="181"/>
      <c r="F4" s="181"/>
      <c r="G4" s="181"/>
      <c r="H4" s="181"/>
      <c r="I4" s="182" t="s">
        <v>45</v>
      </c>
      <c r="J4" s="182"/>
      <c r="K4" s="182"/>
      <c r="L4" s="182"/>
      <c r="M4" s="182"/>
      <c r="N4" s="187" t="s">
        <v>24</v>
      </c>
      <c r="O4" s="187"/>
      <c r="P4" s="187"/>
      <c r="Q4" s="187"/>
      <c r="R4" s="187"/>
      <c r="S4" s="188" t="s">
        <v>25</v>
      </c>
      <c r="T4" s="188"/>
      <c r="U4" s="188"/>
      <c r="V4" s="188"/>
      <c r="W4" s="188"/>
    </row>
    <row r="5" spans="1:23" s="9" customFormat="1" x14ac:dyDescent="0.2">
      <c r="A5" s="184"/>
      <c r="B5" s="186"/>
      <c r="C5" s="184"/>
      <c r="D5" s="10" t="s">
        <v>26</v>
      </c>
      <c r="E5" s="10" t="s">
        <v>16</v>
      </c>
      <c r="F5" s="10" t="s">
        <v>21</v>
      </c>
      <c r="G5" s="10" t="s">
        <v>27</v>
      </c>
      <c r="H5" s="10" t="s">
        <v>16</v>
      </c>
      <c r="I5" s="11" t="s">
        <v>26</v>
      </c>
      <c r="J5" s="11" t="s">
        <v>16</v>
      </c>
      <c r="K5" s="11" t="s">
        <v>21</v>
      </c>
      <c r="L5" s="11" t="s">
        <v>27</v>
      </c>
      <c r="M5" s="11" t="s">
        <v>16</v>
      </c>
      <c r="N5" s="12" t="s">
        <v>26</v>
      </c>
      <c r="O5" s="12" t="s">
        <v>16</v>
      </c>
      <c r="P5" s="12" t="s">
        <v>21</v>
      </c>
      <c r="Q5" s="12" t="s">
        <v>27</v>
      </c>
      <c r="R5" s="12" t="s">
        <v>16</v>
      </c>
      <c r="S5" s="13" t="s">
        <v>26</v>
      </c>
      <c r="T5" s="13" t="s">
        <v>16</v>
      </c>
      <c r="U5" s="13" t="s">
        <v>21</v>
      </c>
      <c r="V5" s="13" t="s">
        <v>27</v>
      </c>
      <c r="W5" s="13" t="s">
        <v>16</v>
      </c>
    </row>
    <row r="6" spans="1:23" s="29" customFormat="1" ht="42" x14ac:dyDescent="0.2">
      <c r="A6" s="14" t="s">
        <v>28</v>
      </c>
      <c r="B6" s="15">
        <f>B7+B9</f>
        <v>77</v>
      </c>
      <c r="C6" s="16">
        <f>C7+C9</f>
        <v>506853824</v>
      </c>
      <c r="D6" s="17">
        <f>C6*E6/100</f>
        <v>76028073.599999994</v>
      </c>
      <c r="E6" s="18">
        <v>15</v>
      </c>
      <c r="F6" s="18">
        <f>F7+F9</f>
        <v>11</v>
      </c>
      <c r="G6" s="17">
        <f>G9+G7</f>
        <v>85256648.079999998</v>
      </c>
      <c r="H6" s="19">
        <f>G6*100/C6</f>
        <v>16.820756605360049</v>
      </c>
      <c r="I6" s="20">
        <f>C6*J6/100</f>
        <v>177398838.40000001</v>
      </c>
      <c r="J6" s="21">
        <v>35</v>
      </c>
      <c r="K6" s="21">
        <f>K7+K9</f>
        <v>19</v>
      </c>
      <c r="L6" s="20">
        <f>L9+L7</f>
        <v>161337135.93000001</v>
      </c>
      <c r="M6" s="22">
        <f>L6*100/C6</f>
        <v>31.831097703230508</v>
      </c>
      <c r="N6" s="23">
        <f>C6*O6/100</f>
        <v>278769603.19999999</v>
      </c>
      <c r="O6" s="24">
        <v>55</v>
      </c>
      <c r="P6" s="24">
        <f>P7+P9</f>
        <v>0</v>
      </c>
      <c r="Q6" s="23">
        <f>Q9+Q7</f>
        <v>0</v>
      </c>
      <c r="R6" s="25">
        <f>Q6*100/C6</f>
        <v>0</v>
      </c>
      <c r="S6" s="26">
        <f>C6*T6/100</f>
        <v>506853824</v>
      </c>
      <c r="T6" s="27">
        <v>100</v>
      </c>
      <c r="U6" s="27">
        <f>U7+U9</f>
        <v>0</v>
      </c>
      <c r="V6" s="26">
        <f>V9+V7</f>
        <v>0</v>
      </c>
      <c r="W6" s="28">
        <f>V6*100/C6</f>
        <v>0</v>
      </c>
    </row>
    <row r="7" spans="1:23" x14ac:dyDescent="0.35">
      <c r="A7" s="30" t="s">
        <v>29</v>
      </c>
      <c r="B7" s="31">
        <v>4</v>
      </c>
      <c r="C7" s="32">
        <f>17158000+26274400</f>
        <v>43432400</v>
      </c>
      <c r="D7" s="33">
        <f>C7*E7/100</f>
        <v>6514860</v>
      </c>
      <c r="E7" s="34">
        <v>15</v>
      </c>
      <c r="F7" s="35">
        <v>1</v>
      </c>
      <c r="G7" s="36">
        <v>26120901</v>
      </c>
      <c r="H7" s="37">
        <f>G7*100/C7</f>
        <v>60.141509564288413</v>
      </c>
      <c r="I7" s="38">
        <f>C7*J7/100</f>
        <v>15201340</v>
      </c>
      <c r="J7" s="39">
        <v>35</v>
      </c>
      <c r="K7" s="35">
        <v>1</v>
      </c>
      <c r="L7" s="36">
        <v>26120901</v>
      </c>
      <c r="M7" s="40">
        <f>L7*100/C7</f>
        <v>60.141509564288413</v>
      </c>
      <c r="N7" s="41">
        <f>C7*O7/100</f>
        <v>23887820</v>
      </c>
      <c r="O7" s="42">
        <v>55</v>
      </c>
      <c r="P7" s="35">
        <v>0</v>
      </c>
      <c r="Q7" s="36">
        <v>0</v>
      </c>
      <c r="R7" s="43">
        <f>Q7*100/C7</f>
        <v>0</v>
      </c>
      <c r="S7" s="44">
        <f>C7*T7/100</f>
        <v>43432400</v>
      </c>
      <c r="T7" s="45">
        <v>100</v>
      </c>
      <c r="U7" s="35">
        <v>0</v>
      </c>
      <c r="V7" s="36">
        <v>0</v>
      </c>
      <c r="W7" s="46">
        <f>V7*100/C7</f>
        <v>0</v>
      </c>
    </row>
    <row r="8" spans="1:23" x14ac:dyDescent="0.35">
      <c r="A8" s="47"/>
      <c r="B8" s="35"/>
      <c r="C8" s="48"/>
      <c r="D8" s="49"/>
      <c r="E8" s="35"/>
      <c r="F8" s="35"/>
      <c r="G8" s="49"/>
      <c r="H8" s="50"/>
      <c r="I8" s="49"/>
      <c r="J8" s="35"/>
      <c r="K8" s="35"/>
      <c r="L8" s="49"/>
      <c r="M8" s="50"/>
      <c r="N8" s="49"/>
      <c r="O8" s="35"/>
      <c r="P8" s="35"/>
      <c r="Q8" s="49"/>
      <c r="R8" s="50"/>
      <c r="S8" s="49"/>
      <c r="T8" s="35"/>
      <c r="U8" s="35"/>
      <c r="V8" s="49"/>
      <c r="W8" s="50"/>
    </row>
    <row r="9" spans="1:23" x14ac:dyDescent="0.35">
      <c r="A9" s="51" t="s">
        <v>30</v>
      </c>
      <c r="B9" s="31">
        <f>B10+B16</f>
        <v>73</v>
      </c>
      <c r="C9" s="32">
        <f>C10+C16</f>
        <v>463421424</v>
      </c>
      <c r="D9" s="33">
        <f t="shared" ref="D9:D20" si="0">C9*E9/100</f>
        <v>69513213.599999994</v>
      </c>
      <c r="E9" s="34">
        <v>15</v>
      </c>
      <c r="F9" s="35">
        <f>F10+F16</f>
        <v>10</v>
      </c>
      <c r="G9" s="36">
        <f>G10+G16</f>
        <v>59135747.079999998</v>
      </c>
      <c r="H9" s="37">
        <f t="shared" ref="H9:H17" si="1">G9*100/C9</f>
        <v>12.760684771448979</v>
      </c>
      <c r="I9" s="38">
        <f t="shared" ref="I9:I20" si="2">C9*J9/100</f>
        <v>162197498.40000001</v>
      </c>
      <c r="J9" s="39">
        <v>35</v>
      </c>
      <c r="K9" s="35">
        <f>K10+K16</f>
        <v>18</v>
      </c>
      <c r="L9" s="36">
        <f>L10+L16</f>
        <v>135216234.93000001</v>
      </c>
      <c r="M9" s="40">
        <f t="shared" ref="M9:M17" si="3">L9*100/C9</f>
        <v>29.177812661936837</v>
      </c>
      <c r="N9" s="41">
        <f t="shared" ref="N9:N20" si="4">C9*O9/100</f>
        <v>254881783.19999999</v>
      </c>
      <c r="O9" s="42">
        <v>55</v>
      </c>
      <c r="P9" s="35">
        <f>P10+P16</f>
        <v>0</v>
      </c>
      <c r="Q9" s="36">
        <f>Q10+Q16</f>
        <v>0</v>
      </c>
      <c r="R9" s="43">
        <f t="shared" ref="R9:R17" si="5">Q9*100/C9</f>
        <v>0</v>
      </c>
      <c r="S9" s="44">
        <f t="shared" ref="S9:S20" si="6">C9*T9/100</f>
        <v>463421424</v>
      </c>
      <c r="T9" s="45">
        <v>100</v>
      </c>
      <c r="U9" s="35">
        <f>U10+U16</f>
        <v>0</v>
      </c>
      <c r="V9" s="36">
        <f>V10+V16</f>
        <v>0</v>
      </c>
      <c r="W9" s="46">
        <f t="shared" ref="W9:W17" si="7">V9*100/C9</f>
        <v>0</v>
      </c>
    </row>
    <row r="10" spans="1:23" x14ac:dyDescent="0.35">
      <c r="A10" s="52" t="s">
        <v>31</v>
      </c>
      <c r="B10" s="39">
        <f>B11+B12</f>
        <v>68</v>
      </c>
      <c r="C10" s="53">
        <f>C11+C12</f>
        <v>444140440</v>
      </c>
      <c r="D10" s="33">
        <f t="shared" si="0"/>
        <v>66621066</v>
      </c>
      <c r="E10" s="34">
        <v>15</v>
      </c>
      <c r="F10" s="35">
        <f t="shared" ref="F10" si="8">F11+F12</f>
        <v>5</v>
      </c>
      <c r="G10" s="36">
        <f>G11+G12</f>
        <v>48610677.079999998</v>
      </c>
      <c r="H10" s="37">
        <f t="shared" si="1"/>
        <v>10.944888756358237</v>
      </c>
      <c r="I10" s="38">
        <f t="shared" si="2"/>
        <v>155449154</v>
      </c>
      <c r="J10" s="39">
        <v>35</v>
      </c>
      <c r="K10" s="35">
        <f t="shared" ref="K10" si="9">K11+K12</f>
        <v>13</v>
      </c>
      <c r="L10" s="36">
        <f>L11+L12</f>
        <v>117116271.93000001</v>
      </c>
      <c r="M10" s="40">
        <f t="shared" si="3"/>
        <v>26.369197979359861</v>
      </c>
      <c r="N10" s="41">
        <f t="shared" si="4"/>
        <v>244277242</v>
      </c>
      <c r="O10" s="42">
        <v>55</v>
      </c>
      <c r="P10" s="35">
        <f t="shared" ref="P10:Q10" si="10">P11+P12</f>
        <v>0</v>
      </c>
      <c r="Q10" s="36">
        <f t="shared" si="10"/>
        <v>0</v>
      </c>
      <c r="R10" s="43">
        <f t="shared" si="5"/>
        <v>0</v>
      </c>
      <c r="S10" s="44">
        <f t="shared" si="6"/>
        <v>444140440</v>
      </c>
      <c r="T10" s="45">
        <v>100</v>
      </c>
      <c r="U10" s="35">
        <f t="shared" ref="U10:V10" si="11">U11+U12</f>
        <v>0</v>
      </c>
      <c r="V10" s="36">
        <f t="shared" si="11"/>
        <v>0</v>
      </c>
      <c r="W10" s="46">
        <f t="shared" si="7"/>
        <v>0</v>
      </c>
    </row>
    <row r="11" spans="1:23" x14ac:dyDescent="0.35">
      <c r="A11" s="47" t="s">
        <v>32</v>
      </c>
      <c r="B11" s="35">
        <v>4</v>
      </c>
      <c r="C11" s="54">
        <v>344317040</v>
      </c>
      <c r="D11" s="33">
        <f>C11*E11/100</f>
        <v>51647556</v>
      </c>
      <c r="E11" s="34">
        <v>15</v>
      </c>
      <c r="F11" s="35">
        <v>3</v>
      </c>
      <c r="G11" s="36">
        <f>48556677.08</f>
        <v>48556677.079999998</v>
      </c>
      <c r="H11" s="37">
        <f>G11*100/C11</f>
        <v>14.102316016657207</v>
      </c>
      <c r="I11" s="38">
        <f t="shared" si="2"/>
        <v>120510964</v>
      </c>
      <c r="J11" s="39">
        <v>35</v>
      </c>
      <c r="K11" s="35">
        <v>0</v>
      </c>
      <c r="L11" s="36">
        <v>114804606.93000001</v>
      </c>
      <c r="M11" s="40">
        <f t="shared" si="3"/>
        <v>33.342702681807438</v>
      </c>
      <c r="N11" s="41">
        <f t="shared" si="4"/>
        <v>189374372</v>
      </c>
      <c r="O11" s="42">
        <v>55</v>
      </c>
      <c r="P11" s="35">
        <v>0</v>
      </c>
      <c r="Q11" s="36">
        <v>0</v>
      </c>
      <c r="R11" s="43">
        <f t="shared" si="5"/>
        <v>0</v>
      </c>
      <c r="S11" s="44">
        <f t="shared" si="6"/>
        <v>344317040</v>
      </c>
      <c r="T11" s="45">
        <v>100</v>
      </c>
      <c r="U11" s="35">
        <v>0</v>
      </c>
      <c r="V11" s="36">
        <v>0</v>
      </c>
      <c r="W11" s="46">
        <f t="shared" si="7"/>
        <v>0</v>
      </c>
    </row>
    <row r="12" spans="1:23" x14ac:dyDescent="0.35">
      <c r="A12" s="47" t="s">
        <v>33</v>
      </c>
      <c r="B12" s="35">
        <f>B13+B14</f>
        <v>64</v>
      </c>
      <c r="C12" s="54">
        <f>C13+C14</f>
        <v>99823400</v>
      </c>
      <c r="D12" s="33">
        <f t="shared" si="0"/>
        <v>14973510</v>
      </c>
      <c r="E12" s="34">
        <v>15</v>
      </c>
      <c r="F12" s="35">
        <f>F13+F14</f>
        <v>2</v>
      </c>
      <c r="G12" s="36">
        <f>G13+G14</f>
        <v>54000</v>
      </c>
      <c r="H12" s="37">
        <f t="shared" si="1"/>
        <v>5.4095532710767218E-2</v>
      </c>
      <c r="I12" s="38">
        <f t="shared" si="2"/>
        <v>34938190</v>
      </c>
      <c r="J12" s="39">
        <v>35</v>
      </c>
      <c r="K12" s="35">
        <f>K13+K14</f>
        <v>13</v>
      </c>
      <c r="L12" s="36">
        <f>L13+L14</f>
        <v>2311665</v>
      </c>
      <c r="M12" s="40">
        <f t="shared" si="3"/>
        <v>2.3157546226636239</v>
      </c>
      <c r="N12" s="41">
        <f t="shared" si="4"/>
        <v>54902870</v>
      </c>
      <c r="O12" s="42">
        <v>55</v>
      </c>
      <c r="P12" s="35">
        <f>P13+P14</f>
        <v>0</v>
      </c>
      <c r="Q12" s="36">
        <f>Q13+Q14</f>
        <v>0</v>
      </c>
      <c r="R12" s="43">
        <f t="shared" si="5"/>
        <v>0</v>
      </c>
      <c r="S12" s="44">
        <f t="shared" si="6"/>
        <v>99823400</v>
      </c>
      <c r="T12" s="45">
        <v>100</v>
      </c>
      <c r="U12" s="35">
        <f>U13+U14</f>
        <v>0</v>
      </c>
      <c r="V12" s="36">
        <f>V13+V14</f>
        <v>0</v>
      </c>
      <c r="W12" s="46">
        <f t="shared" si="7"/>
        <v>0</v>
      </c>
    </row>
    <row r="13" spans="1:23" x14ac:dyDescent="0.35">
      <c r="A13" s="47" t="s">
        <v>34</v>
      </c>
      <c r="B13" s="35">
        <v>57</v>
      </c>
      <c r="C13" s="55">
        <v>25112660</v>
      </c>
      <c r="D13" s="33">
        <f t="shared" si="0"/>
        <v>3766899</v>
      </c>
      <c r="E13" s="34">
        <v>15</v>
      </c>
      <c r="F13" s="35">
        <v>2</v>
      </c>
      <c r="G13" s="36">
        <v>54000</v>
      </c>
      <c r="H13" s="37">
        <f t="shared" si="1"/>
        <v>0.21503098437202589</v>
      </c>
      <c r="I13" s="38">
        <f t="shared" si="2"/>
        <v>8789431</v>
      </c>
      <c r="J13" s="39">
        <v>35</v>
      </c>
      <c r="K13" s="35">
        <v>13</v>
      </c>
      <c r="L13" s="36">
        <v>2311665</v>
      </c>
      <c r="M13" s="40">
        <f t="shared" si="3"/>
        <v>9.2051777868214675</v>
      </c>
      <c r="N13" s="41">
        <f t="shared" si="4"/>
        <v>13811963</v>
      </c>
      <c r="O13" s="42">
        <v>55</v>
      </c>
      <c r="P13" s="35"/>
      <c r="Q13" s="36"/>
      <c r="R13" s="43">
        <f t="shared" si="5"/>
        <v>0</v>
      </c>
      <c r="S13" s="44">
        <f t="shared" si="6"/>
        <v>25112660</v>
      </c>
      <c r="T13" s="45">
        <v>100</v>
      </c>
      <c r="U13" s="35"/>
      <c r="V13" s="36"/>
      <c r="W13" s="46">
        <f t="shared" si="7"/>
        <v>0</v>
      </c>
    </row>
    <row r="14" spans="1:23" x14ac:dyDescent="0.35">
      <c r="A14" s="47" t="s">
        <v>35</v>
      </c>
      <c r="B14" s="35">
        <v>7</v>
      </c>
      <c r="C14" s="55">
        <v>74710740</v>
      </c>
      <c r="D14" s="33">
        <f t="shared" si="0"/>
        <v>11206611</v>
      </c>
      <c r="E14" s="34">
        <v>15</v>
      </c>
      <c r="F14" s="35">
        <v>0</v>
      </c>
      <c r="G14" s="36">
        <v>0</v>
      </c>
      <c r="H14" s="37">
        <f t="shared" si="1"/>
        <v>0</v>
      </c>
      <c r="I14" s="38">
        <f t="shared" si="2"/>
        <v>26148759</v>
      </c>
      <c r="J14" s="39">
        <v>35</v>
      </c>
      <c r="K14" s="35">
        <v>0</v>
      </c>
      <c r="L14" s="36">
        <v>0</v>
      </c>
      <c r="M14" s="40">
        <f t="shared" si="3"/>
        <v>0</v>
      </c>
      <c r="N14" s="41">
        <f t="shared" si="4"/>
        <v>41090907</v>
      </c>
      <c r="O14" s="42">
        <v>55</v>
      </c>
      <c r="P14" s="35"/>
      <c r="Q14" s="36"/>
      <c r="R14" s="43">
        <f t="shared" si="5"/>
        <v>0</v>
      </c>
      <c r="S14" s="44">
        <f t="shared" si="6"/>
        <v>74710740</v>
      </c>
      <c r="T14" s="45">
        <v>100</v>
      </c>
      <c r="U14" s="35"/>
      <c r="V14" s="36"/>
      <c r="W14" s="46">
        <f t="shared" si="7"/>
        <v>0</v>
      </c>
    </row>
    <row r="15" spans="1:23" x14ac:dyDescent="0.35">
      <c r="A15" s="47"/>
      <c r="B15" s="35"/>
      <c r="C15" s="48"/>
      <c r="D15" s="49"/>
      <c r="E15" s="35"/>
      <c r="F15" s="35"/>
      <c r="G15" s="49"/>
      <c r="H15" s="50"/>
      <c r="I15" s="49"/>
      <c r="J15" s="35"/>
      <c r="K15" s="35"/>
      <c r="L15" s="49"/>
      <c r="M15" s="50"/>
      <c r="N15" s="49"/>
      <c r="O15" s="35"/>
      <c r="P15" s="35"/>
      <c r="Q15" s="49"/>
      <c r="R15" s="50"/>
      <c r="S15" s="49"/>
      <c r="T15" s="35"/>
      <c r="U15" s="35"/>
      <c r="V15" s="49"/>
      <c r="W15" s="50"/>
    </row>
    <row r="16" spans="1:23" x14ac:dyDescent="0.35">
      <c r="A16" s="52" t="s">
        <v>36</v>
      </c>
      <c r="B16" s="39">
        <f>B17+B18</f>
        <v>5</v>
      </c>
      <c r="C16" s="53">
        <f>C17+C18</f>
        <v>19280984</v>
      </c>
      <c r="D16" s="33">
        <f t="shared" si="0"/>
        <v>2892147.6</v>
      </c>
      <c r="E16" s="34">
        <v>15</v>
      </c>
      <c r="F16" s="35">
        <f>F17+F18</f>
        <v>5</v>
      </c>
      <c r="G16" s="36">
        <f>G17+G18</f>
        <v>10525070</v>
      </c>
      <c r="H16" s="37">
        <f t="shared" si="1"/>
        <v>54.587826015518708</v>
      </c>
      <c r="I16" s="38">
        <f t="shared" si="2"/>
        <v>6748344.4000000004</v>
      </c>
      <c r="J16" s="39">
        <v>35</v>
      </c>
      <c r="K16" s="35">
        <f>K17+K18</f>
        <v>5</v>
      </c>
      <c r="L16" s="36">
        <f>L17+L18</f>
        <v>18099963</v>
      </c>
      <c r="M16" s="40">
        <f t="shared" si="3"/>
        <v>93.874685026448859</v>
      </c>
      <c r="N16" s="41">
        <f t="shared" si="4"/>
        <v>10604541.199999999</v>
      </c>
      <c r="O16" s="42">
        <v>55</v>
      </c>
      <c r="P16" s="35">
        <f>P17+P18</f>
        <v>0</v>
      </c>
      <c r="Q16" s="36">
        <f>Q17+Q18</f>
        <v>0</v>
      </c>
      <c r="R16" s="43">
        <f t="shared" si="5"/>
        <v>0</v>
      </c>
      <c r="S16" s="44">
        <f t="shared" si="6"/>
        <v>19280984</v>
      </c>
      <c r="T16" s="45">
        <v>100</v>
      </c>
      <c r="U16" s="35">
        <f>U17+U18</f>
        <v>0</v>
      </c>
      <c r="V16" s="36">
        <f>V17+V18</f>
        <v>0</v>
      </c>
      <c r="W16" s="46">
        <f t="shared" si="7"/>
        <v>0</v>
      </c>
    </row>
    <row r="17" spans="1:23" x14ac:dyDescent="0.35">
      <c r="A17" s="47" t="s">
        <v>32</v>
      </c>
      <c r="B17" s="35">
        <v>5</v>
      </c>
      <c r="C17" s="54">
        <v>19280984</v>
      </c>
      <c r="D17" s="33">
        <f t="shared" si="0"/>
        <v>2892147.6</v>
      </c>
      <c r="E17" s="34">
        <v>15</v>
      </c>
      <c r="F17" s="35">
        <v>5</v>
      </c>
      <c r="G17" s="36">
        <v>10525070</v>
      </c>
      <c r="H17" s="37">
        <f t="shared" si="1"/>
        <v>54.587826015518708</v>
      </c>
      <c r="I17" s="38">
        <f t="shared" si="2"/>
        <v>6748344.4000000004</v>
      </c>
      <c r="J17" s="39">
        <v>35</v>
      </c>
      <c r="K17" s="35">
        <v>5</v>
      </c>
      <c r="L17" s="36">
        <v>18099963</v>
      </c>
      <c r="M17" s="40">
        <f t="shared" si="3"/>
        <v>93.874685026448859</v>
      </c>
      <c r="N17" s="41">
        <f t="shared" si="4"/>
        <v>10604541.199999999</v>
      </c>
      <c r="O17" s="42">
        <v>55</v>
      </c>
      <c r="P17" s="35"/>
      <c r="Q17" s="36"/>
      <c r="R17" s="43">
        <f t="shared" si="5"/>
        <v>0</v>
      </c>
      <c r="S17" s="44">
        <f t="shared" si="6"/>
        <v>19280984</v>
      </c>
      <c r="T17" s="45">
        <v>100</v>
      </c>
      <c r="U17" s="35"/>
      <c r="V17" s="36"/>
      <c r="W17" s="46">
        <f t="shared" si="7"/>
        <v>0</v>
      </c>
    </row>
    <row r="18" spans="1:23" x14ac:dyDescent="0.35">
      <c r="A18" s="47" t="s">
        <v>33</v>
      </c>
      <c r="B18" s="35">
        <f>B19+B20</f>
        <v>0</v>
      </c>
      <c r="C18" s="54">
        <f>C19+C20</f>
        <v>0</v>
      </c>
      <c r="D18" s="33">
        <f t="shared" si="0"/>
        <v>0</v>
      </c>
      <c r="E18" s="34">
        <v>15</v>
      </c>
      <c r="F18" s="35">
        <f>F19+F20</f>
        <v>0</v>
      </c>
      <c r="G18" s="36">
        <f>G19+G20</f>
        <v>0</v>
      </c>
      <c r="H18" s="37" t="s">
        <v>37</v>
      </c>
      <c r="I18" s="38">
        <f t="shared" si="2"/>
        <v>0</v>
      </c>
      <c r="J18" s="39">
        <v>35</v>
      </c>
      <c r="K18" s="35">
        <f>K19+K20</f>
        <v>0</v>
      </c>
      <c r="L18" s="36">
        <f>L19+L20</f>
        <v>0</v>
      </c>
      <c r="M18" s="40" t="s">
        <v>37</v>
      </c>
      <c r="N18" s="41">
        <f t="shared" si="4"/>
        <v>0</v>
      </c>
      <c r="O18" s="42">
        <v>55</v>
      </c>
      <c r="P18" s="35">
        <f>P19+P20</f>
        <v>0</v>
      </c>
      <c r="Q18" s="36">
        <f>Q19+Q20</f>
        <v>0</v>
      </c>
      <c r="R18" s="43" t="s">
        <v>37</v>
      </c>
      <c r="S18" s="44">
        <f t="shared" si="6"/>
        <v>0</v>
      </c>
      <c r="T18" s="45">
        <v>100</v>
      </c>
      <c r="U18" s="35">
        <f>U19+U20</f>
        <v>0</v>
      </c>
      <c r="V18" s="36">
        <f>V19+V20</f>
        <v>0</v>
      </c>
      <c r="W18" s="46" t="s">
        <v>37</v>
      </c>
    </row>
    <row r="19" spans="1:23" x14ac:dyDescent="0.35">
      <c r="A19" s="47" t="s">
        <v>34</v>
      </c>
      <c r="B19" s="35">
        <v>0</v>
      </c>
      <c r="C19" s="54">
        <v>0</v>
      </c>
      <c r="D19" s="33">
        <f t="shared" si="0"/>
        <v>0</v>
      </c>
      <c r="E19" s="34">
        <v>15</v>
      </c>
      <c r="F19" s="35"/>
      <c r="G19" s="36"/>
      <c r="H19" s="37" t="s">
        <v>37</v>
      </c>
      <c r="I19" s="38">
        <f t="shared" si="2"/>
        <v>0</v>
      </c>
      <c r="J19" s="39">
        <v>35</v>
      </c>
      <c r="K19" s="35"/>
      <c r="L19" s="36"/>
      <c r="M19" s="40" t="s">
        <v>37</v>
      </c>
      <c r="N19" s="41">
        <f t="shared" si="4"/>
        <v>0</v>
      </c>
      <c r="O19" s="42">
        <v>55</v>
      </c>
      <c r="P19" s="35"/>
      <c r="Q19" s="36"/>
      <c r="R19" s="43" t="s">
        <v>37</v>
      </c>
      <c r="S19" s="44">
        <f t="shared" si="6"/>
        <v>0</v>
      </c>
      <c r="T19" s="45">
        <v>100</v>
      </c>
      <c r="U19" s="35"/>
      <c r="V19" s="36"/>
      <c r="W19" s="46" t="s">
        <v>37</v>
      </c>
    </row>
    <row r="20" spans="1:23" x14ac:dyDescent="0.35">
      <c r="A20" s="47" t="s">
        <v>35</v>
      </c>
      <c r="B20" s="35">
        <v>0</v>
      </c>
      <c r="C20" s="54">
        <v>0</v>
      </c>
      <c r="D20" s="33">
        <f t="shared" si="0"/>
        <v>0</v>
      </c>
      <c r="E20" s="34">
        <v>15</v>
      </c>
      <c r="F20" s="35"/>
      <c r="G20" s="36"/>
      <c r="H20" s="37" t="s">
        <v>37</v>
      </c>
      <c r="I20" s="38">
        <f t="shared" si="2"/>
        <v>0</v>
      </c>
      <c r="J20" s="39">
        <v>35</v>
      </c>
      <c r="K20" s="35"/>
      <c r="L20" s="36"/>
      <c r="M20" s="40" t="s">
        <v>37</v>
      </c>
      <c r="N20" s="41">
        <f t="shared" si="4"/>
        <v>0</v>
      </c>
      <c r="O20" s="42">
        <v>55</v>
      </c>
      <c r="P20" s="35"/>
      <c r="Q20" s="36"/>
      <c r="R20" s="43" t="s">
        <v>37</v>
      </c>
      <c r="S20" s="44">
        <f t="shared" si="6"/>
        <v>0</v>
      </c>
      <c r="T20" s="45">
        <v>100</v>
      </c>
      <c r="U20" s="35"/>
      <c r="V20" s="36"/>
      <c r="W20" s="46" t="s">
        <v>37</v>
      </c>
    </row>
    <row r="22" spans="1:23" x14ac:dyDescent="0.35">
      <c r="A22" s="176" t="s">
        <v>38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</row>
    <row r="23" spans="1:23" ht="7.5" customHeight="1" x14ac:dyDescent="0.35"/>
    <row r="24" spans="1:23" x14ac:dyDescent="0.35">
      <c r="A24" s="177" t="s">
        <v>28</v>
      </c>
      <c r="B24" s="179" t="s">
        <v>21</v>
      </c>
      <c r="C24" s="177" t="s">
        <v>4</v>
      </c>
      <c r="D24" s="181" t="s">
        <v>22</v>
      </c>
      <c r="E24" s="181"/>
      <c r="F24" s="181"/>
      <c r="G24" s="181"/>
      <c r="H24" s="181"/>
      <c r="I24" s="182" t="s">
        <v>23</v>
      </c>
      <c r="J24" s="182"/>
      <c r="K24" s="182"/>
      <c r="L24" s="182"/>
      <c r="M24" s="182"/>
    </row>
    <row r="25" spans="1:23" x14ac:dyDescent="0.35">
      <c r="A25" s="178"/>
      <c r="B25" s="180"/>
      <c r="C25" s="178"/>
      <c r="D25" s="10" t="s">
        <v>26</v>
      </c>
      <c r="E25" s="10" t="s">
        <v>16</v>
      </c>
      <c r="F25" s="10" t="s">
        <v>21</v>
      </c>
      <c r="G25" s="10" t="s">
        <v>39</v>
      </c>
      <c r="H25" s="10" t="s">
        <v>16</v>
      </c>
      <c r="I25" s="11" t="s">
        <v>26</v>
      </c>
      <c r="J25" s="11" t="s">
        <v>16</v>
      </c>
      <c r="K25" s="11" t="s">
        <v>21</v>
      </c>
      <c r="L25" s="11" t="s">
        <v>39</v>
      </c>
      <c r="M25" s="11" t="s">
        <v>16</v>
      </c>
    </row>
    <row r="26" spans="1:23" x14ac:dyDescent="0.35">
      <c r="A26" s="57" t="s">
        <v>29</v>
      </c>
      <c r="B26" s="35">
        <v>4</v>
      </c>
      <c r="C26" s="58">
        <f>17158000+26274400</f>
        <v>43432400</v>
      </c>
      <c r="D26" s="36">
        <f>C26*E26/100</f>
        <v>43432400</v>
      </c>
      <c r="E26" s="35">
        <v>100</v>
      </c>
      <c r="F26" s="35">
        <v>2</v>
      </c>
      <c r="G26" s="59">
        <f>3063000+26120901</f>
        <v>29183901</v>
      </c>
      <c r="H26" s="60">
        <f>G26*100/C26</f>
        <v>67.193848371262007</v>
      </c>
      <c r="I26" s="36">
        <f>C26*J26/100</f>
        <v>43432400</v>
      </c>
      <c r="J26" s="61">
        <v>100</v>
      </c>
      <c r="K26" s="35">
        <v>2</v>
      </c>
      <c r="L26" s="59">
        <v>33640181.840000004</v>
      </c>
      <c r="M26" s="60">
        <f>L26*100/C26</f>
        <v>77.454116834436974</v>
      </c>
    </row>
    <row r="27" spans="1:23" x14ac:dyDescent="0.35">
      <c r="A27" s="62"/>
      <c r="B27" s="35"/>
      <c r="C27" s="55"/>
      <c r="D27" s="35"/>
      <c r="E27" s="35"/>
      <c r="F27" s="35"/>
      <c r="G27" s="62"/>
      <c r="H27" s="35"/>
      <c r="I27" s="35"/>
      <c r="J27" s="35"/>
      <c r="K27" s="35"/>
      <c r="L27" s="63"/>
      <c r="M27" s="60"/>
      <c r="O27" s="64"/>
    </row>
    <row r="28" spans="1:23" x14ac:dyDescent="0.35">
      <c r="A28" s="47" t="s">
        <v>30</v>
      </c>
      <c r="B28" s="35"/>
      <c r="C28" s="55"/>
      <c r="D28" s="35"/>
      <c r="E28" s="35"/>
      <c r="F28" s="35"/>
      <c r="G28" s="62"/>
      <c r="H28" s="35"/>
      <c r="I28" s="35"/>
      <c r="J28" s="35"/>
      <c r="K28" s="35"/>
      <c r="L28" s="63"/>
      <c r="M28" s="60"/>
      <c r="Q28" s="65"/>
    </row>
    <row r="29" spans="1:23" x14ac:dyDescent="0.35">
      <c r="A29" s="47" t="s">
        <v>40</v>
      </c>
      <c r="B29" s="35">
        <f>B30+B31</f>
        <v>64</v>
      </c>
      <c r="C29" s="55">
        <f>C30+C31</f>
        <v>99823400</v>
      </c>
      <c r="D29" s="36"/>
      <c r="E29" s="35"/>
      <c r="F29" s="35"/>
      <c r="G29" s="59"/>
      <c r="H29" s="35"/>
      <c r="I29" s="36"/>
      <c r="J29" s="35"/>
      <c r="K29" s="35"/>
      <c r="L29" s="63"/>
      <c r="M29" s="60"/>
    </row>
    <row r="30" spans="1:23" x14ac:dyDescent="0.35">
      <c r="A30" s="47" t="s">
        <v>41</v>
      </c>
      <c r="B30" s="35">
        <v>57</v>
      </c>
      <c r="C30" s="55">
        <v>25112660</v>
      </c>
      <c r="D30" s="36">
        <f>C30*E30/100</f>
        <v>25112660</v>
      </c>
      <c r="E30" s="35">
        <v>100</v>
      </c>
      <c r="F30" s="35">
        <v>14</v>
      </c>
      <c r="G30" s="59">
        <v>3673005</v>
      </c>
      <c r="H30" s="60">
        <f t="shared" ref="H30" si="12">G30*100/C30</f>
        <v>14.62610890284024</v>
      </c>
      <c r="I30" s="36">
        <f>C30*J30/100</f>
        <v>25112660</v>
      </c>
      <c r="J30" s="61">
        <v>100</v>
      </c>
      <c r="K30" s="61">
        <v>44</v>
      </c>
      <c r="L30" s="50">
        <v>8916985</v>
      </c>
      <c r="M30" s="60">
        <f>+L30*100/C30</f>
        <v>35.507927077418323</v>
      </c>
    </row>
    <row r="31" spans="1:23" x14ac:dyDescent="0.35">
      <c r="A31" s="47" t="s">
        <v>42</v>
      </c>
      <c r="B31" s="35">
        <v>7</v>
      </c>
      <c r="C31" s="55">
        <v>74710740</v>
      </c>
      <c r="D31" s="36">
        <f t="shared" ref="D31" si="13">C31*E31/100</f>
        <v>74710740</v>
      </c>
      <c r="E31" s="61">
        <v>100</v>
      </c>
      <c r="F31" s="61">
        <v>0</v>
      </c>
      <c r="G31" s="61">
        <v>0</v>
      </c>
      <c r="H31" s="61">
        <v>0</v>
      </c>
      <c r="I31" s="36">
        <f t="shared" ref="I31" si="14">C31*J31/100</f>
        <v>74710740</v>
      </c>
      <c r="J31" s="35">
        <v>100</v>
      </c>
      <c r="K31" s="35">
        <v>3</v>
      </c>
      <c r="L31" s="66">
        <v>20265041</v>
      </c>
      <c r="M31" s="60">
        <f t="shared" ref="M31" si="15">L31*100/C31</f>
        <v>27.124669090414578</v>
      </c>
    </row>
    <row r="35" spans="1:22" s="56" customFormat="1" x14ac:dyDescent="0.35">
      <c r="A35" s="8"/>
      <c r="C35" s="8"/>
      <c r="G35" s="8"/>
      <c r="L35" s="8"/>
      <c r="M35" s="67"/>
      <c r="N35" s="67">
        <f>7791645-G30</f>
        <v>4118640</v>
      </c>
      <c r="Q35" s="8"/>
      <c r="V35" s="8"/>
    </row>
  </sheetData>
  <mergeCells count="15">
    <mergeCell ref="A1:W1"/>
    <mergeCell ref="A2:W2"/>
    <mergeCell ref="A4:A5"/>
    <mergeCell ref="B4:B5"/>
    <mergeCell ref="C4:C5"/>
    <mergeCell ref="D4:H4"/>
    <mergeCell ref="I4:M4"/>
    <mergeCell ref="N4:R4"/>
    <mergeCell ref="S4:W4"/>
    <mergeCell ref="A22:M22"/>
    <mergeCell ref="A24:A25"/>
    <mergeCell ref="B24:B25"/>
    <mergeCell ref="C24:C25"/>
    <mergeCell ref="D24:H24"/>
    <mergeCell ref="I24:M24"/>
  </mergeCells>
  <printOptions horizontalCentered="1"/>
  <pageMargins left="0.19685039370078741" right="0.19685039370078741" top="0.43307086614173229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หลักสี่ - 67</vt:lpstr>
      <vt:lpstr>สรุป 05</vt:lpstr>
      <vt:lpstr>การเบิกจ่าย</vt:lpstr>
      <vt:lpstr>การเบิกจ่าย!Print_Area</vt:lpstr>
      <vt:lpstr>'สรุป 05'!Print_Area</vt:lpstr>
      <vt:lpstr>'หลักสี่ - 67'!Print_Area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2024-04-26T02:24:58Z</cp:lastPrinted>
  <dcterms:created xsi:type="dcterms:W3CDTF">2024-04-24T10:00:54Z</dcterms:created>
  <dcterms:modified xsi:type="dcterms:W3CDTF">2024-04-30T23:54:31Z</dcterms:modified>
</cp:coreProperties>
</file>