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บุคลากร" sheetId="1" r:id="rId4"/>
    <sheet state="visible" name="ปกครอง" sheetId="2" r:id="rId5"/>
    <sheet state="visible" name="ทะเบียน" sheetId="3" r:id="rId6"/>
    <sheet state="visible" name="คลัง" sheetId="4" r:id="rId7"/>
    <sheet state="visible" name="รายได้" sheetId="5" r:id="rId8"/>
    <sheet state="visible" name="รักษา-ปลูก" sheetId="6" r:id="rId9"/>
    <sheet state="visible" name="เทศกิจ" sheetId="7" r:id="rId10"/>
    <sheet state="visible" name="โยธา" sheetId="8" r:id="rId11"/>
    <sheet state="visible" name="ระบายน้ำ" sheetId="9" r:id="rId12"/>
    <sheet state="visible" name="พัฒนา" sheetId="10" r:id="rId13"/>
    <sheet state="visible" name="อนามัย" sheetId="11" r:id="rId14"/>
    <sheet state="visible" name="ศึกษา" sheetId="12" r:id="rId15"/>
    <sheet state="visible" name="พัฒนา แบบไม่มียุทธ" sheetId="13" r:id="rId16"/>
    <sheet state="visible" name="อนามัย แบบไม่มียุทธ" sheetId="14" r:id="rId17"/>
    <sheet state="visible" name="ยุทธศาสตร์" sheetId="15" r:id="rId18"/>
  </sheets>
  <definedNames/>
  <calcPr/>
  <extLst>
    <ext uri="GoogleSheetsCustomDataVersion2">
      <go:sheetsCustomData xmlns:go="http://customooxmlschemas.google.com/" r:id="rId19" roundtripDataChecksum="bVuuGhMai8CmbVVZwtkWkBcmkv6u2biHfj+vYuNiwzc="/>
    </ext>
  </extLst>
</workbook>
</file>

<file path=xl/sharedStrings.xml><?xml version="1.0" encoding="utf-8"?>
<sst xmlns="http://schemas.openxmlformats.org/spreadsheetml/2006/main" count="1413" uniqueCount="285">
  <si>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</si>
  <si>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สำนักงานเขตหลักสี่</t>
  </si>
  <si>
    <t>หน่วย : บาท</t>
  </si>
  <si>
    <t>งาน/โครงการตามแผนยุทธศาสตร์/งบรายจ่าย/รายการ</t>
  </si>
  <si>
    <t>แผน/ผล</t>
  </si>
  <si>
    <t>รวมทั้งสิ้น</t>
  </si>
  <si>
    <t>งวดที่ 1 (ต.ค. 66 - ม.ค. 67)</t>
  </si>
  <si>
    <t>งวดที่ 2 (ก.พ. 67 - พ.ค. 67)</t>
  </si>
  <si>
    <t>งวดที่ 3 (มิ.ย. 67 - ก.ย. 67)</t>
  </si>
  <si>
    <t>งบประมาณภารกิจประจำพื้นฐาน</t>
  </si>
  <si>
    <t>งานรายจ่ายบุคลากร</t>
  </si>
  <si>
    <t>แผน</t>
  </si>
  <si>
    <t>ผล</t>
  </si>
  <si>
    <t xml:space="preserve">   งบบุคลากร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</si>
  <si>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</si>
  <si>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t>- เงินตอบแทนพิเศษของข้าราชการ</t>
  </si>
  <si>
    <t>- ค่าตอบแทนบุคลากรทางการแพทย์และสาธารณสุข</t>
  </si>
  <si>
    <t>- เงินตอบแทนพิเศษของลูกจ้างประจำ</t>
  </si>
  <si>
    <t>- เงินสมทบกองทุนประกันสังคม</t>
  </si>
  <si>
    <t>- เงินสมทบกองทุนเงินทดแทน</t>
  </si>
  <si>
    <t>รวมงบประมาณภารกิจประจำพื้นฐาน</t>
  </si>
  <si>
    <t>ผู้รายงาน......................................................</t>
  </si>
  <si>
    <t>ฝ่าย : ปกครอง</t>
  </si>
  <si>
    <t>งบ</t>
  </si>
  <si>
    <t>Diff</t>
  </si>
  <si>
    <t>งานอำนวยการและบริหารสำนักงานเขต</t>
  </si>
  <si>
    <t xml:space="preserve">   งบดำเนินงาน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</si>
  <si>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</si>
  <si>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</t>
    </r>
  </si>
  <si>
    <t>- ค่าอาหารทำการนอกเวลา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</si>
  <si>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ค่าใช้สอย</t>
    </r>
  </si>
  <si>
    <t>- ค่าบำรุงรักษาซ่อมแซมเครื่องปรับอากาศ</t>
  </si>
  <si>
    <t>- ค่าบำรุงรักษาซ่อมแซมลิฟต์</t>
  </si>
  <si>
    <t>- ค่าซ่อมแซมยานพาหนะ</t>
  </si>
  <si>
    <t>- ค่าทำความสะอาดเครื่องนอนเวรฯ</t>
  </si>
  <si>
    <t>- ค่าซ่อมแซมครุภัณฑ์</t>
  </si>
  <si>
    <t>- ค่าจ้างเหมาทำความสะอาดอาคาร</t>
  </si>
  <si>
    <t>- ค่าจ้างเหมาดูแลทรัพย์สินและรักษาความปลอดภัย</t>
  </si>
  <si>
    <t>- ค่าจ้างเหมาบริการเป็นรายบุคคล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</si>
  <si>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ค่าวัสดุ</t>
    </r>
  </si>
  <si>
    <t>- ค่าวัสดุสำนักงานประเภทเครื่องเขียน แบบพิมพ์</t>
  </si>
  <si>
    <t>- ค่าวัสดุอุปกรณ์คอมพิวเตอร์</t>
  </si>
  <si>
    <t>- ค่าวัสดุยานพาหนะ</t>
  </si>
  <si>
    <t>- ค่าเครื่องแต่งกาย</t>
  </si>
  <si>
    <t>- ค่าวัสดุไฟฟ้า ประปา งานบ้าน งานครัว และงานสวน</t>
  </si>
  <si>
    <t>- ค่าซื้อหนังสือวารสารฯ</t>
  </si>
  <si>
    <t>- ค่าวัสดุประชาสัมพันธ์</t>
  </si>
  <si>
    <t>งานปกครอง</t>
  </si>
  <si>
    <t xml:space="preserve">   1) งบดำเนินงาน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</si>
  <si>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</si>
  <si>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</t>
    </r>
  </si>
  <si>
    <t>- ค่าตอบแทนอาสาสมัครป้องกันภัยฝ่ายพลเรือน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</si>
  <si>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ค่าวัสดุ</t>
    </r>
  </si>
  <si>
    <t>- ค่าวัสดุอุปกรณ์สำหรับศูนย์ อปพร.</t>
  </si>
  <si>
    <t xml:space="preserve">   2) งบรายจ่ายอื่น</t>
  </si>
  <si>
    <t>- ค่าใช้จ่ายโครงการอาสาสมัครกรุงเทพมหานคร</t>
  </si>
  <si>
    <t xml:space="preserve">  ด้านการป้องกันและแก้ไขปัญหายาและสารเสพติด</t>
  </si>
  <si>
    <t>เหลือ / (เกิน)</t>
  </si>
  <si>
    <t>ฝ่าย : ทะเบียน</t>
  </si>
  <si>
    <t>งานบริหารทั่วไปและบริการทะเบียน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</si>
  <si>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</si>
  <si>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</si>
  <si>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ค่าใช้สอย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</si>
  <si>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ค่าวัสดุ</t>
    </r>
  </si>
  <si>
    <t>ขอมา</t>
  </si>
  <si>
    <t>ฝ่าย : การคลัง</t>
  </si>
  <si>
    <t>งานบริหารทั่วไปและบริหารการคลัง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</si>
  <si>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</si>
  <si>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</si>
  <si>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ค่าใช้สอย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</si>
  <si>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ค่าวัสดุ</t>
    </r>
  </si>
  <si>
    <t>เอายอดจากอนามัย</t>
  </si>
  <si>
    <t>ฝ่าย : รายได้</t>
  </si>
  <si>
    <t>งานบริหารทั่วไปและจัดเก็บรายได้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</si>
  <si>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</si>
  <si>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</si>
  <si>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ค่าใช้สอย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</si>
  <si>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ค่าวัสดุ</t>
    </r>
  </si>
  <si>
    <t>ฝ่าย : รักษาความสะอาดและสวนสาธารณะ</t>
  </si>
  <si>
    <t>งานบริหารทั่วไปฝ่ายรักษาความสะอาด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</si>
  <si>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</si>
  <si>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</si>
  <si>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ค่าใช้สอย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</si>
  <si>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ค่าวัสดุ</t>
    </r>
  </si>
  <si>
    <t>- ค่าใช้จ่ายในการสัมมนาและศึกษาดูงานด้านการรักษาความสะอาด</t>
  </si>
  <si>
    <t xml:space="preserve">  เพื่อบูรณาการสร้างเครือข่ายประชาสัมพันธ์ (CBM Junior) ในพื้นที่เขตหลักสี่</t>
  </si>
  <si>
    <t>งานกวาดทำความสะอาดที่และทางสาธารณะ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</si>
  <si>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</si>
  <si>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ค่าวัสดุ</t>
    </r>
  </si>
  <si>
    <t>- ค่าวัสดุในการรักษาความสะอาด</t>
  </si>
  <si>
    <t>- ค่าวัสดุป้องกันอุบัติภัย</t>
  </si>
  <si>
    <t>- ค่าเครื่องแบบชุดปฏิบัติงาน</t>
  </si>
  <si>
    <t>งานเก็บขยะมูลฝอยและขนถ่ายสิ่งปฏิกูล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</si>
  <si>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</si>
  <si>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</t>
    </r>
  </si>
  <si>
    <t>- ค่าตอบแทนอาสาสมัครชักลากมูลฝอยในชุมชน</t>
  </si>
  <si>
    <t>- ค่าตอบแทนเจ้าหน้าที่เก็บขนมูลฝอย</t>
  </si>
  <si>
    <t>- ค่าตอบแทนเจ้าหน้าที่เก็บขนสิ่งปฏิกูล</t>
  </si>
  <si>
    <t>- ค่าตอบแทนเจ้าหน้าที่เก็บขนไขมัน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</si>
  <si>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ค่าวัสดุ</t>
    </r>
  </si>
  <si>
    <t>- ค่าวัสดุอุปกรณ์ในการขนถ่ายสิ่งปฏิกูล</t>
  </si>
  <si>
    <t>- ค่าใช้จ่ายในการส่งเสริมการลดและคัดแยกขยะตามประเภทแหล่งกำเนิด</t>
  </si>
  <si>
    <t xml:space="preserve">  </t>
  </si>
  <si>
    <t>งานดูแลสวนและพื้นที่สีเขียว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</si>
  <si>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</si>
  <si>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</si>
  <si>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ค่าใช้สอย</t>
    </r>
  </si>
  <si>
    <t>- ค่าจ้างเหมาดูแลทรัพย์สินและรักษาความปลอดภัยในสวนสาธารณะ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</si>
  <si>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ค่าวัสดุ</t>
    </r>
  </si>
  <si>
    <t>- ค่าวัสดุอุปกรณ์ในการปลูกและบำรุงรักษาต้นไม้</t>
  </si>
  <si>
    <t>ฝ่าย : เทศกิจ</t>
  </si>
  <si>
    <t>งานบริหารทั่วไปและสอบสวนดำเนินคดี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</si>
  <si>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</si>
  <si>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</t>
    </r>
  </si>
  <si>
    <t>- ค่าเบี้ยประชุม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</si>
  <si>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ค่าใช้สอย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</si>
  <si>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ค่าวัสดุ</t>
    </r>
  </si>
  <si>
    <t>งานตรวจและบังคับใช้กฎหมาย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</si>
  <si>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</si>
  <si>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</t>
    </r>
  </si>
  <si>
    <t>ฝ่าย : โยธา</t>
  </si>
  <si>
    <t>งานบริหารทั่วไปฝ่ายโยธา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</si>
  <si>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</si>
  <si>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</si>
  <si>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ค่าใช้สอย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</si>
  <si>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ค่าวัสดุ</t>
    </r>
  </si>
  <si>
    <t>งานอนุญาตก่อสร้าง ควบคุมอาคารและผังเมือง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</si>
  <si>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</si>
  <si>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ค่าใช้สอย</t>
    </r>
  </si>
  <si>
    <t>- ค่าซ่อมแซมไฟฟ้าสาธารณะ</t>
  </si>
  <si>
    <t>งานบำรุงรักษาซ่อมแซม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</si>
  <si>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</si>
  <si>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ค่าใช้สอย</t>
    </r>
  </si>
  <si>
    <t>- ค่าซ่อมแซมถนน ตรอก ซอย สะพานและสิ่งสาธารณประโยชน์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</si>
  <si>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ค่าวัสดุ</t>
    </r>
  </si>
  <si>
    <t>- ค่าวัสดุก่อสร้าง</t>
  </si>
  <si>
    <t>- ค่าวัสดุสำหรับหน่วยบริการเร่งด่วนกรุงเทพมหานคร (BEST)</t>
  </si>
  <si>
    <t>งานระบายน้ำและแก้ไขปัญหาน้ำท่วม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</si>
  <si>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</si>
  <si>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</si>
  <si>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ค่าใช้สอย</t>
    </r>
  </si>
  <si>
    <t>- ค่าจ้างเหมาล้างทำความสะอาดท่อระบายน้ำ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</si>
  <si>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ค่าวัสดุ</t>
    </r>
  </si>
  <si>
    <t>- ค่าวัสดุอุปกรณ์ทำความสะอาดท่อระบายน้ำ</t>
  </si>
  <si>
    <t>- ค่าวัสดุอุปกรณ์บำรุงรักษาระบบระบายน้ำฯ</t>
  </si>
  <si>
    <t>ฝ่าย : พัฒนาชุมชนและสวัสดิการสังคม</t>
  </si>
  <si>
    <t>งานบริหารทั่วไปฝ่ายพัฒนาชุมชน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</si>
  <si>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</si>
  <si>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</si>
  <si>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ค่าใช้สอย</t>
    </r>
  </si>
  <si>
    <t xml:space="preserve"> - ค่าซ่อมแซมยานพาหนะ</t>
  </si>
  <si>
    <t xml:space="preserve"> - ค่าซ่อมแซมครุภัณฑ์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</si>
  <si>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ค่าวัสดุ</t>
    </r>
  </si>
  <si>
    <t>งานพัฒนาชุมชนและบริการสังคม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</si>
  <si>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</si>
  <si>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</t>
    </r>
  </si>
  <si>
    <t>- ค่าตอบแทนอาสาสมัครปฏิบัติงานด้านเด็ก สตรี ผู้สูงอายุ คนพิการ และผู้ด้อยโอกาส</t>
  </si>
  <si>
    <t>- ค่าตอบแทนอาสาสมัครปฏิบัติงานด้านพัฒนาสังคม</t>
  </si>
  <si>
    <t>- ค่าตอบแทนอาสาสมัครผู้ดูแลเด็ก</t>
  </si>
  <si>
    <t>- ค่าตอบแทนอาสาสมัครห้องสมุด/บ้านหนังสือ</t>
  </si>
  <si>
    <t>- ค่าตอบแทนกรรมการชุมชน</t>
  </si>
  <si>
    <t>- ค่าตอบแทนวิทยากรเต้นแอโรบิค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</si>
  <si>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ค่าใช้สอย</t>
    </r>
  </si>
  <si>
    <t xml:space="preserve"> - ค่ารับรอง</t>
  </si>
  <si>
    <t xml:space="preserve"> - ค่าจ้างเหมาบริการเป็นรายบุคคล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</si>
  <si>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ค่าวัสดุ</t>
    </r>
  </si>
  <si>
    <t>- ค่าวัสดุอุปกรณ์การเรียนการสอน</t>
  </si>
  <si>
    <t>- ค่าวัสดุสำหรับห้องสมุด/บ้านหนังสือและศูนย์เยาวชน</t>
  </si>
  <si>
    <t>- ค่าอาหารกลางวันและอาหารเสริม (นม) (ศูนย์เด็กเล็ก)</t>
  </si>
  <si>
    <t>- ค่าวัสดุเพื่อพัฒนาศูนย์พัฒนาเด็กก่อนวัยเรียน</t>
  </si>
  <si>
    <t>- ค่าใช้จ่ายในการสนับสนุนการดำเนินงานของคณะกรรมการชุมชน</t>
  </si>
  <si>
    <t>- ค่าใช้จ่ายในการส่งเสริมกิจกรรมสโมสรกีฬาและลานกีฬา</t>
  </si>
  <si>
    <t>- ค่าใช้จ่ายในการส่งเสริมกิจการสภาเด็กและเยาวชนเขต</t>
  </si>
  <si>
    <t>- ค่าใช้จ่ายในการดำเนินงานศูนย์บริการและถ่ายทอดเทคโนโลยีการเกษตร</t>
  </si>
  <si>
    <t>- ค่าใช้จ่ายโครงการรู้ใช้ รู้เก็บ คนกรุงเทพฯ ชีวิตมั่นคง</t>
  </si>
  <si>
    <t>- ค่าใช้จ่ายในการฝึกอบรมวิชาชีพเสริมรายได้</t>
  </si>
  <si>
    <t>- ค่าใช้จ่ายในการจัดงานวันสำคัญ อนุรักษ์ สืบสานวัฒนธรรมประเพณี</t>
  </si>
  <si>
    <t>- ค่าใช้จ่ายในการพัฒนาศักยภาพกรรมการชุมชนและเครือข่ายชุมชนเขตหลักสี่</t>
  </si>
  <si>
    <t>งบประมาณภารกิจตามแผนยุทธศาสตร์</t>
  </si>
  <si>
    <t>โครงการตามแผนยุทธศาสตร์</t>
  </si>
  <si>
    <t xml:space="preserve">   โครงการจัดสวัสดิการ การสงเคราะห์ช่วยเหลือเด็ก สตรี ครอบครัว ผู้ด้อยโอกาส </t>
  </si>
  <si>
    <t xml:space="preserve">   ผู้สูงอายุและคนพิการ</t>
  </si>
  <si>
    <t xml:space="preserve">       งบรายจ่ายอื่น</t>
  </si>
  <si>
    <t xml:space="preserve">- ค่าใช้จ่ายในการจัดสวัสดิการ การสงเคราะห์ช่วยเหลือเด็ก สตรี ครอบครัว ผู้ด้อยโอกาส </t>
  </si>
  <si>
    <t xml:space="preserve">  ผู้สูงอายุและคนพิการ</t>
  </si>
  <si>
    <t xml:space="preserve">   โครงการครอบครัวรักการอ่าน</t>
  </si>
  <si>
    <t>- ค่าใช้จ่ายในการจัดกิจกรรมครอบครัวรักการอ่าน</t>
  </si>
  <si>
    <t xml:space="preserve">   โครงการจ้างงานคนพิการเพื่อปฏิบัติงาน</t>
  </si>
  <si>
    <t>- ค่าใช้จ่ายในการจ้างงานคนพิการเพื่อปฏิบัติงาน</t>
  </si>
  <si>
    <t>รวมงบประมาณภารกิจตามแผนยุทธศาสตร์</t>
  </si>
  <si>
    <t>ฝ่าย : สิ่งแวดล้อมและสุขาภิบาล</t>
  </si>
  <si>
    <t>งานบริหารทั่วไปฝ่ายสิ่งแวดล้อมและสุขาภิบาล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</si>
  <si>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</si>
  <si>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</si>
  <si>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ค่าใช้สอย</t>
    </r>
  </si>
  <si>
    <t>- ค่าซ่อมแซมเครื่องจักรกลและเครื่องทุ่นแรง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</si>
  <si>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ค่าวัสดุ</t>
    </r>
  </si>
  <si>
    <t>- ค่าวัสดุเครื่องจักรกลและเครื่องทุ่นแรง</t>
  </si>
  <si>
    <t>งานสุขาภิบาลอาหารและอนามัยสิ่งแวดล้อม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</si>
  <si>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</si>
  <si>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ค่าใช้สอย</t>
    </r>
  </si>
  <si>
    <t>- ค่าสอบเทียบเครื่องวัดเสียง พร้อมเครื่องเทียบเสียงมาตรฐาน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</si>
  <si>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ค่าวัสดุ</t>
    </r>
  </si>
  <si>
    <t>- ค่าตัวอย่างผักสด</t>
  </si>
  <si>
    <t>- ค่าใช้จ่ายโครงการกรุงเทพฯ เมืองอาหารปลอดภัย</t>
  </si>
  <si>
    <t>งานป้องกันและควบคุมโรค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</si>
  <si>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</si>
  <si>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ค่าใช้สอย</t>
    </r>
  </si>
  <si>
    <t xml:space="preserve">   โครงการบูรณาการความร่วมมือในการพัฒนาประสิทธิภาพการแก้ไขปัญหา</t>
  </si>
  <si>
    <t xml:space="preserve">   โรคไข้เลือดออกในพื้นที่กรุงเทพมหานคร</t>
  </si>
  <si>
    <t>- ค่าใช้จ่ายในการบูรณาการความร่วมมือในการพัฒนาประสิทธิภาพการแก้ไขปัญหา</t>
  </si>
  <si>
    <t xml:space="preserve">  โรคไข้เลือดออกในพื้นที่กรุงเทพมหานคร</t>
  </si>
  <si>
    <t>ฝ่าย : การศึกษา</t>
  </si>
  <si>
    <t>งานบริหารทั่วไปฝ่ายการศึกษา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</si>
  <si>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</si>
  <si>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</t>
    </r>
  </si>
  <si>
    <r>
      <rPr>
        <rFont val="TH SarabunPSK"/>
        <b/>
        <color rgb="FF000000"/>
        <sz val="16.0"/>
        <u/>
      </rPr>
      <t xml:space="preserve">    </t>
    </r>
    <r>
      <rPr>
        <rFont val="TH SarabunPSK"/>
        <b/>
        <color rgb="FF000000"/>
        <sz val="16.0"/>
        <u/>
      </rPr>
      <t>ค่าใช้สอย</t>
    </r>
  </si>
  <si>
    <r>
      <rPr>
        <rFont val="TH SarabunPSK"/>
        <b/>
        <color rgb="FF000000"/>
        <sz val="16.0"/>
        <u/>
      </rPr>
      <t xml:space="preserve">    </t>
    </r>
    <r>
      <rPr>
        <rFont val="TH SarabunPSK"/>
        <b/>
        <color rgb="FF000000"/>
        <sz val="16.0"/>
        <u/>
      </rPr>
      <t>ค่าวัสดุ</t>
    </r>
  </si>
  <si>
    <t xml:space="preserve">- ค่าใช้จ่ายในการศึกษาดูงานนวัตกรรมการศึกษา และการจัดการเรียนรู้ของข้าราชการครู </t>
  </si>
  <si>
    <t xml:space="preserve">  และบุคลากรทางการศึกษาและผู้เกี่ยวข้อง</t>
  </si>
  <si>
    <t>งานงบประมาณโรงเรียน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</si>
  <si>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</si>
  <si>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</t>
    </r>
  </si>
  <si>
    <t>- ค่านิตยภัต</t>
  </si>
  <si>
    <t>- ค่าตอบแทนบุคคลภายนอกช่วยปฏิบัติราชการด้านการสอนภาษาอังกฤษเพื่อทักษะชีวิต</t>
  </si>
  <si>
    <t>- ค่าตอบแทนบุคคลภายนอกช่วยปฏิบัติราชการด้านการสอนภาษาจีน</t>
  </si>
  <si>
    <r>
      <rPr>
        <rFont val="TH SarabunPSK"/>
        <b/>
        <color rgb="FF000000"/>
        <sz val="16.0"/>
        <u/>
      </rPr>
      <t xml:space="preserve">    </t>
    </r>
    <r>
      <rPr>
        <rFont val="TH SarabunPSK"/>
        <b/>
        <color rgb="FF000000"/>
        <sz val="16.0"/>
        <u/>
      </rPr>
      <t>ค่าใช้สอย</t>
    </r>
  </si>
  <si>
    <t>- ค่าซ่อมแซมเครื่องดนตรีและอุปกรณ์</t>
  </si>
  <si>
    <t>- ค่าซ่อมแซมโรงเรียน</t>
  </si>
  <si>
    <t>- ค่าซ่อมแซมครุภัณฑ์โรงเรียนขยายโอกาส</t>
  </si>
  <si>
    <t>- ค่าจ้างเหมาเอกชนทำความสะอาดอาคารในโรงเรียนสังกัดกรุงเทพมหานคร</t>
  </si>
  <si>
    <t>- ค่าจ้างเหมาดูแลทรัพย์สินและรักษาความปลอดภัยในโรงเรียนสังกัดกรุงเทพมหานคร</t>
  </si>
  <si>
    <t>- ค่าซ่อมแซมเครื่องคอมพิวเตอร์โรงเรียน</t>
  </si>
  <si>
    <t>- ค่าบำรุงรักษาสระว่ายน้ำของโรงเรียน</t>
  </si>
  <si>
    <t>- ค่าจ้างเหมาป้องกันและกำจัดปลวกภายในโรงเรียนสังกัดกรุงเทพมหานคร</t>
  </si>
  <si>
    <r>
      <rPr>
        <rFont val="TH SarabunPSK"/>
        <b/>
        <color rgb="FF000000"/>
        <sz val="16.0"/>
        <u/>
      </rPr>
      <t xml:space="preserve">    </t>
    </r>
    <r>
      <rPr>
        <rFont val="TH SarabunPSK"/>
        <b/>
        <color rgb="FF000000"/>
        <sz val="16.0"/>
        <u/>
      </rPr>
      <t>ค่าวัสดุ</t>
    </r>
  </si>
  <si>
    <t>- ค่าเครื่องแบบนักเรียน</t>
  </si>
  <si>
    <t>- ค่าวัสดุการสอนวิทยาศาสตร์</t>
  </si>
  <si>
    <t>- ค่าหนังสือเรียน</t>
  </si>
  <si>
    <t>- ค่าวัสดุอุปกรณ์การสอน (โครงการขยายโอกาสฯ)</t>
  </si>
  <si>
    <t>- ค่าอุปกรณ์การเรียน</t>
  </si>
  <si>
    <t>- ค่าวัสดุ อุปกรณ์ เครื่องใช้ส่วนตัวของเด็กอนุบาล</t>
  </si>
  <si>
    <t>- ค่าสารกรองเครื่องกรองน้ำ</t>
  </si>
  <si>
    <t>- ค่าเครื่องหมายวิชาพิเศษลูกเสือ เนตรนารี ยุวกาชาด</t>
  </si>
  <si>
    <t>- ค่าวัสดุในการผลิตสื่อการเรียนการสอนตามโครงการศูนย์วิชาการเขต</t>
  </si>
  <si>
    <t>- ค่าเครื่องหมายสัญลักษณ์ของสถานศึกษาสังกัดกรุงเทพมหานคร</t>
  </si>
  <si>
    <t xml:space="preserve">   2) งบเงินอุดหนุน</t>
  </si>
  <si>
    <t>- ทุนอาหารเสริม (นม)</t>
  </si>
  <si>
    <t>- ทุนอาหารกลางวันนักเรียน</t>
  </si>
  <si>
    <t>- ค่าอาหารเช้าของนักเรียนในโรงเรียนสังกัดกรุงเทพมหานคร</t>
  </si>
  <si>
    <t xml:space="preserve">   3) งบรายจ่ายอื่น</t>
  </si>
  <si>
    <t>- ค่าใช้จ่ายในการฝึกอบรมนายหมู่ลูกเสือสามัญ สามัญรุ่นใหญ่ และหัวหน้าหน่วยยุวกาชาด</t>
  </si>
  <si>
    <t>- ค่าใช้จ่ายในการประชุมครู</t>
  </si>
  <si>
    <t>- ค่าใช้จ่ายในการพัฒนาคุณภาพการดำเนินงานศูนย์วิชาการเขต</t>
  </si>
  <si>
    <t xml:space="preserve"> </t>
  </si>
  <si>
    <t>- ค่าใช้จ่ายในการจัดการเรียนการสอน</t>
  </si>
  <si>
    <t>- ค่าใช้จ่ายในการจัดกิจกรรมพัฒนาคุณภาพผู้เรียน</t>
  </si>
  <si>
    <t>- ค่าใช้จ่ายในการจัดประชุมสัมมนาคณะกรรมการสถานศึกษาขั้นพื้นฐาน</t>
  </si>
  <si>
    <t xml:space="preserve">  โรงเรียนสังกัดกรุงเทพมหานคร</t>
  </si>
  <si>
    <t>- ค่าใช้จ่ายในการสัมมนาประธานกรรมการเครือข่ายผู้ปกครองเพื่อพัฒนา</t>
  </si>
  <si>
    <t>- ค่าใช้จ่ายในการส่งเสริมสนับสนุนให้นักเรียนสร้างสรรค์ผลงานเพื่อการเรียนรู้</t>
  </si>
  <si>
    <t>- ค่าใช้จ่ายตามโครงการเรียนฟรี เรียนดี อย่างมีคุณภาพโรงเรียนสังกัดกรุงเทพมหานคร</t>
  </si>
  <si>
    <t>- ค่าใช้จ่ายในการสนับสนุนการสอนในศูนย์ศึกษาพระพุทธศาสนาวันอาทิตย์</t>
  </si>
  <si>
    <t>- ค่าใช้จ่ายในการจัดกิจกรรมการแข่งขันความสามารถด้านภาษาจีน</t>
  </si>
  <si>
    <t>- ค่าใช้จ่ายโครงการเปิดโลกกว้างสร้างเส้นทางสู่อาชีพ</t>
  </si>
  <si>
    <t>- ค่าใช้จ่ายโครงการเกษตรปลอดสารพิษ</t>
  </si>
  <si>
    <t>- ค่าใช้จ่ายในการพัฒนาคุณภาพเครือข่ายโรงเรียนสังกัดกรุงเทพมหานคร</t>
  </si>
  <si>
    <t>รวมเหลือ / (เกิน)</t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</si>
  <si>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</si>
  <si>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</si>
  <si>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ค่าใช้สอย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</si>
  <si>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</si>
  <si>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</si>
  <si>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</si>
  <si>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ค่าใช้สอย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</si>
  <si>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</si>
  <si>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</si>
  <si>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</si>
  <si>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ค่าใช้สอย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</si>
  <si>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</si>
  <si>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</si>
  <si>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ค่าใช้สอย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</si>
  <si>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</si>
  <si>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ค่าตอบแทน ใช้สอยและวัสดุ</t>
    </r>
  </si>
  <si>
    <r>
      <rPr>
        <rFont val="TH SarabunPSK"/>
        <b/>
        <color theme="1"/>
        <sz val="16.0"/>
        <u/>
      </rPr>
      <t xml:space="preserve">    </t>
    </r>
    <r>
      <rPr>
        <rFont val="TH SarabunPSK"/>
        <b/>
        <color theme="1"/>
        <sz val="16.0"/>
        <u/>
      </rPr>
      <t>ค่าใช้สอย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</si>
</sst>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_-* #,##0_-;\-* #,##0_-;_-* &quot;-&quot;??_-;_-@"/>
  </numFmts>
  <fonts count="18">
    <font>
      <sz val="11.0"/>
      <color theme="1"/>
      <name val="Calibri"/>
      <scheme val="minor"/>
    </font>
    <font>
      <b/>
      <sz val="16.0"/>
      <color theme="1"/>
      <name val="Sarabun"/>
    </font>
    <font>
      <b/>
      <u/>
      <sz val="16.0"/>
      <color theme="1"/>
      <name val="Sarabun"/>
    </font>
    <font>
      <b/>
      <sz val="11.0"/>
      <color theme="1"/>
      <name val="Tahoma"/>
    </font>
    <font>
      <b/>
      <u/>
      <sz val="16.0"/>
      <color theme="1"/>
      <name val="Sarabun"/>
    </font>
    <font>
      <sz val="16.0"/>
      <color theme="1"/>
      <name val="Sarabun"/>
    </font>
    <font>
      <sz val="11.0"/>
      <color theme="1"/>
      <name val="Tahoma"/>
    </font>
    <font/>
    <font>
      <sz val="16.0"/>
      <color rgb="FFFFFF00"/>
      <name val="Sarabun"/>
    </font>
    <font>
      <b/>
      <sz val="16.0"/>
      <color rgb="FFFFFF00"/>
      <name val="Sarabun"/>
    </font>
    <font>
      <b/>
      <u/>
      <sz val="16.0"/>
      <color theme="1"/>
      <name val="Sarabun"/>
    </font>
    <font>
      <b/>
      <u/>
      <sz val="16.0"/>
      <color theme="1"/>
      <name val="Sarabun"/>
    </font>
    <font>
      <color theme="1"/>
      <name val="Calibri"/>
      <scheme val="minor"/>
    </font>
    <font>
      <b/>
      <u/>
      <sz val="16.0"/>
      <color theme="1"/>
      <name val="Sarabun"/>
    </font>
    <font>
      <b/>
      <u/>
      <sz val="16.0"/>
      <color theme="1"/>
      <name val="Sarabun"/>
    </font>
    <font>
      <b/>
      <u/>
      <sz val="16.0"/>
      <color theme="1"/>
      <name val="Sarabun"/>
    </font>
    <font>
      <sz val="16.0"/>
      <color rgb="FF000000"/>
      <name val="Sarabun"/>
    </font>
    <font>
      <b/>
      <sz val="16.0"/>
      <color rgb="FF000000"/>
      <name val="Sarabun"/>
    </font>
  </fonts>
  <fills count="6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right" vertical="center"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3" fillId="2" fontId="1" numFmtId="0" xfId="0" applyAlignment="1" applyBorder="1" applyFill="1" applyFont="1">
      <alignment vertical="center"/>
    </xf>
    <xf borderId="4" fillId="2" fontId="1" numFmtId="0" xfId="0" applyAlignment="1" applyBorder="1" applyFont="1">
      <alignment horizontal="center" vertical="center"/>
    </xf>
    <xf borderId="3" fillId="2" fontId="1" numFmtId="164" xfId="0" applyAlignment="1" applyBorder="1" applyFont="1" applyNumberFormat="1">
      <alignment horizontal="center" vertical="center"/>
    </xf>
    <xf borderId="5" fillId="3" fontId="1" numFmtId="9" xfId="0" applyAlignment="1" applyBorder="1" applyFill="1" applyFont="1" applyNumberFormat="1">
      <alignment vertical="center"/>
    </xf>
    <xf borderId="1" fillId="3" fontId="1" numFmtId="0" xfId="0" applyAlignment="1" applyBorder="1" applyFont="1">
      <alignment horizontal="center" vertical="center"/>
    </xf>
    <xf borderId="1" fillId="3" fontId="1" numFmtId="164" xfId="0" applyAlignment="1" applyBorder="1" applyFont="1" applyNumberFormat="1">
      <alignment horizontal="center" vertical="center"/>
    </xf>
    <xf borderId="3" fillId="3" fontId="2" numFmtId="9" xfId="0" applyAlignment="1" applyBorder="1" applyFont="1" applyNumberFormat="1">
      <alignment horizontal="left" vertical="center"/>
    </xf>
    <xf borderId="6" fillId="0" fontId="1" numFmtId="9" xfId="0" applyAlignment="1" applyBorder="1" applyFont="1" applyNumberFormat="1">
      <alignment vertical="center"/>
    </xf>
    <xf borderId="1" fillId="0" fontId="1" numFmtId="164" xfId="0" applyAlignment="1" applyBorder="1" applyFont="1" applyNumberFormat="1">
      <alignment horizontal="center" vertical="center"/>
    </xf>
    <xf borderId="0" fillId="0" fontId="3" numFmtId="0" xfId="0" applyFont="1"/>
    <xf borderId="7" fillId="0" fontId="1" numFmtId="9" xfId="0" applyAlignment="1" applyBorder="1" applyFont="1" applyNumberFormat="1">
      <alignment vertical="center"/>
    </xf>
    <xf borderId="6" fillId="0" fontId="4" numFmtId="9" xfId="0" applyAlignment="1" applyBorder="1" applyFont="1" applyNumberFormat="1">
      <alignment vertical="top"/>
    </xf>
    <xf borderId="7" fillId="0" fontId="1" numFmtId="0" xfId="0" applyAlignment="1" applyBorder="1" applyFont="1">
      <alignment horizontal="center" vertical="center"/>
    </xf>
    <xf borderId="7" fillId="0" fontId="1" numFmtId="164" xfId="0" applyAlignment="1" applyBorder="1" applyFont="1" applyNumberFormat="1">
      <alignment horizontal="center" vertical="center"/>
    </xf>
    <xf quotePrefix="1" borderId="8" fillId="0" fontId="5" numFmtId="9" xfId="0" applyAlignment="1" applyBorder="1" applyFont="1" applyNumberFormat="1">
      <alignment vertical="top"/>
    </xf>
    <xf borderId="1" fillId="0" fontId="5" numFmtId="0" xfId="0" applyAlignment="1" applyBorder="1" applyFont="1">
      <alignment horizontal="center" vertical="top"/>
    </xf>
    <xf borderId="1" fillId="0" fontId="5" numFmtId="164" xfId="0" applyAlignment="1" applyBorder="1" applyFont="1" applyNumberFormat="1">
      <alignment horizontal="center" vertical="top"/>
    </xf>
    <xf borderId="0" fillId="0" fontId="6" numFmtId="0" xfId="0" applyAlignment="1" applyFont="1">
      <alignment vertical="top"/>
    </xf>
    <xf borderId="7" fillId="0" fontId="5" numFmtId="9" xfId="0" applyAlignment="1" applyBorder="1" applyFont="1" applyNumberFormat="1">
      <alignment vertical="center"/>
    </xf>
    <xf borderId="1" fillId="0" fontId="5" numFmtId="0" xfId="0" applyAlignment="1" applyBorder="1" applyFont="1">
      <alignment horizontal="center" vertical="center"/>
    </xf>
    <xf borderId="1" fillId="0" fontId="5" numFmtId="164" xfId="0" applyAlignment="1" applyBorder="1" applyFont="1" applyNumberFormat="1">
      <alignment horizontal="center" vertical="center"/>
    </xf>
    <xf borderId="6" fillId="4" fontId="1" numFmtId="0" xfId="0" applyAlignment="1" applyBorder="1" applyFill="1" applyFont="1">
      <alignment horizontal="left" vertical="center"/>
    </xf>
    <xf borderId="1" fillId="4" fontId="1" numFmtId="0" xfId="0" applyAlignment="1" applyBorder="1" applyFont="1">
      <alignment horizontal="center" vertical="center"/>
    </xf>
    <xf borderId="1" fillId="4" fontId="1" numFmtId="164" xfId="0" applyAlignment="1" applyBorder="1" applyFont="1" applyNumberFormat="1">
      <alignment horizontal="center" vertical="center"/>
    </xf>
    <xf borderId="7" fillId="0" fontId="7" numFmtId="0" xfId="0" applyBorder="1" applyFont="1"/>
    <xf borderId="6" fillId="2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center" vertical="center"/>
    </xf>
    <xf borderId="1" fillId="2" fontId="1" numFmtId="164" xfId="0" applyAlignment="1" applyBorder="1" applyFont="1" applyNumberFormat="1">
      <alignment horizontal="center" vertical="center"/>
    </xf>
    <xf borderId="0" fillId="0" fontId="8" numFmtId="164" xfId="0" applyAlignment="1" applyFont="1" applyNumberFormat="1">
      <alignment horizontal="right"/>
    </xf>
    <xf borderId="0" fillId="0" fontId="6" numFmtId="164" xfId="0" applyFont="1" applyNumberFormat="1"/>
    <xf borderId="0" fillId="0" fontId="5" numFmtId="164" xfId="0" applyFont="1" applyNumberFormat="1"/>
    <xf borderId="1" fillId="2" fontId="1" numFmtId="0" xfId="0" applyAlignment="1" applyBorder="1" applyFont="1">
      <alignment vertical="center"/>
    </xf>
    <xf borderId="0" fillId="0" fontId="9" numFmtId="164" xfId="0" applyAlignment="1" applyFont="1" applyNumberFormat="1">
      <alignment horizontal="center" vertical="top"/>
    </xf>
    <xf borderId="0" fillId="0" fontId="5" numFmtId="164" xfId="0" applyAlignment="1" applyFont="1" applyNumberFormat="1">
      <alignment vertical="top"/>
    </xf>
    <xf borderId="0" fillId="0" fontId="1" numFmtId="164" xfId="0" applyFont="1" applyNumberFormat="1"/>
    <xf borderId="8" fillId="0" fontId="10" numFmtId="9" xfId="0" applyAlignment="1" applyBorder="1" applyFont="1" applyNumberFormat="1">
      <alignment vertical="top"/>
    </xf>
    <xf borderId="7" fillId="0" fontId="5" numFmtId="0" xfId="0" applyAlignment="1" applyBorder="1" applyFont="1">
      <alignment horizontal="center" vertical="top"/>
    </xf>
    <xf borderId="7" fillId="0" fontId="5" numFmtId="164" xfId="0" applyAlignment="1" applyBorder="1" applyFont="1" applyNumberFormat="1">
      <alignment horizontal="center" vertical="top"/>
    </xf>
    <xf borderId="0" fillId="0" fontId="5" numFmtId="164" xfId="0" applyAlignment="1" applyFont="1" applyNumberFormat="1">
      <alignment horizontal="center" vertical="top"/>
    </xf>
    <xf quotePrefix="1" borderId="6" fillId="0" fontId="5" numFmtId="9" xfId="0" applyAlignment="1" applyBorder="1" applyFont="1" applyNumberFormat="1">
      <alignment vertical="top"/>
    </xf>
    <xf borderId="9" fillId="0" fontId="5" numFmtId="9" xfId="0" applyAlignment="1" applyBorder="1" applyFont="1" applyNumberFormat="1">
      <alignment vertical="center"/>
    </xf>
    <xf borderId="9" fillId="0" fontId="5" numFmtId="0" xfId="0" applyAlignment="1" applyBorder="1" applyFont="1">
      <alignment horizontal="center" vertical="center"/>
    </xf>
    <xf borderId="9" fillId="0" fontId="5" numFmtId="164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10" fillId="3" fontId="1" numFmtId="9" xfId="0" applyAlignment="1" applyBorder="1" applyFont="1" applyNumberFormat="1">
      <alignment vertical="center"/>
    </xf>
    <xf borderId="3" fillId="3" fontId="1" numFmtId="0" xfId="0" applyAlignment="1" applyBorder="1" applyFont="1">
      <alignment horizontal="center" vertical="center"/>
    </xf>
    <xf borderId="3" fillId="3" fontId="1" numFmtId="164" xfId="0" applyAlignment="1" applyBorder="1" applyFont="1" applyNumberFormat="1">
      <alignment horizontal="center" vertical="center"/>
    </xf>
    <xf borderId="6" fillId="0" fontId="1" numFmtId="0" xfId="0" applyAlignment="1" applyBorder="1" applyFont="1">
      <alignment vertical="center"/>
    </xf>
    <xf borderId="1" fillId="0" fontId="1" numFmtId="9" xfId="0" applyAlignment="1" applyBorder="1" applyFont="1" applyNumberFormat="1">
      <alignment horizontal="center" vertical="center"/>
    </xf>
    <xf borderId="7" fillId="0" fontId="1" numFmtId="0" xfId="0" applyAlignment="1" applyBorder="1" applyFont="1">
      <alignment vertical="center"/>
    </xf>
    <xf quotePrefix="1" borderId="6" fillId="0" fontId="5" numFmtId="9" xfId="0" applyAlignment="1" applyBorder="1" applyFont="1" applyNumberFormat="1">
      <alignment vertical="center"/>
    </xf>
    <xf borderId="7" fillId="0" fontId="5" numFmtId="9" xfId="0" applyAlignment="1" applyBorder="1" applyFont="1" applyNumberFormat="1">
      <alignment shrinkToFit="0" vertical="center" wrapText="1"/>
    </xf>
    <xf borderId="0" fillId="0" fontId="6" numFmtId="9" xfId="0" applyFont="1" applyNumberFormat="1"/>
    <xf borderId="0" fillId="0" fontId="6" numFmtId="0" xfId="0" applyAlignment="1" applyFont="1">
      <alignment horizontal="right"/>
    </xf>
    <xf borderId="11" fillId="2" fontId="1" numFmtId="0" xfId="0" applyAlignment="1" applyBorder="1" applyFont="1">
      <alignment horizontal="center" vertical="center"/>
    </xf>
    <xf borderId="5" fillId="3" fontId="1" numFmtId="0" xfId="0" applyAlignment="1" applyBorder="1" applyFont="1">
      <alignment vertical="center"/>
    </xf>
    <xf borderId="3" fillId="3" fontId="1" numFmtId="0" xfId="0" applyAlignment="1" applyBorder="1" applyFont="1">
      <alignment horizontal="left" vertical="center"/>
    </xf>
    <xf borderId="8" fillId="0" fontId="11" numFmtId="9" xfId="0" applyAlignment="1" applyBorder="1" applyFont="1" applyNumberFormat="1">
      <alignment vertical="center"/>
    </xf>
    <xf quotePrefix="1" borderId="8" fillId="0" fontId="5" numFmtId="0" xfId="0" applyAlignment="1" applyBorder="1" applyFont="1">
      <alignment vertical="center"/>
    </xf>
    <xf quotePrefix="1" borderId="8" fillId="0" fontId="5" numFmtId="0" xfId="0" applyAlignment="1" applyBorder="1" applyFont="1">
      <alignment shrinkToFit="0" vertical="top" wrapText="1"/>
    </xf>
    <xf borderId="0" fillId="0" fontId="6" numFmtId="164" xfId="0" applyAlignment="1" applyFont="1" applyNumberFormat="1">
      <alignment horizontal="center"/>
    </xf>
    <xf quotePrefix="1" borderId="6" fillId="0" fontId="5" numFmtId="0" xfId="0" applyAlignment="1" applyBorder="1" applyFont="1">
      <alignment vertical="center"/>
    </xf>
    <xf borderId="0" fillId="0" fontId="12" numFmtId="0" xfId="0" applyFont="1"/>
    <xf borderId="8" fillId="0" fontId="13" numFmtId="9" xfId="0" applyAlignment="1" applyBorder="1" applyFont="1" applyNumberFormat="1">
      <alignment shrinkToFit="0" vertical="center" wrapText="1"/>
    </xf>
    <xf borderId="7" fillId="0" fontId="14" numFmtId="165" xfId="0" applyAlignment="1" applyBorder="1" applyFont="1" applyNumberFormat="1">
      <alignment horizontal="left" vertical="center"/>
    </xf>
    <xf quotePrefix="1" borderId="8" fillId="0" fontId="5" numFmtId="165" xfId="0" applyAlignment="1" applyBorder="1" applyFont="1" applyNumberFormat="1">
      <alignment horizontal="left" vertical="center"/>
    </xf>
    <xf quotePrefix="1" borderId="8" fillId="0" fontId="5" numFmtId="165" xfId="0" applyAlignment="1" applyBorder="1" applyFont="1" applyNumberFormat="1">
      <alignment vertical="center"/>
    </xf>
    <xf quotePrefix="1" borderId="8" fillId="0" fontId="5" numFmtId="165" xfId="0" applyAlignment="1" applyBorder="1" applyFont="1" applyNumberFormat="1">
      <alignment shrinkToFit="0" vertical="center" wrapText="1"/>
    </xf>
    <xf borderId="9" fillId="0" fontId="1" numFmtId="9" xfId="0" applyBorder="1" applyFont="1" applyNumberFormat="1"/>
    <xf borderId="3" fillId="5" fontId="15" numFmtId="165" xfId="0" applyAlignment="1" applyBorder="1" applyFill="1" applyFont="1" applyNumberFormat="1">
      <alignment horizontal="left" vertical="center"/>
    </xf>
    <xf quotePrefix="1" borderId="10" fillId="5" fontId="5" numFmtId="165" xfId="0" applyAlignment="1" applyBorder="1" applyFont="1" applyNumberFormat="1">
      <alignment vertical="center"/>
    </xf>
    <xf quotePrefix="1" borderId="6" fillId="0" fontId="5" numFmtId="165" xfId="0" applyAlignment="1" applyBorder="1" applyFont="1" applyNumberFormat="1">
      <alignment vertical="center"/>
    </xf>
    <xf quotePrefix="1" borderId="10" fillId="5" fontId="5" numFmtId="165" xfId="0" applyAlignment="1" applyBorder="1" applyFont="1" applyNumberFormat="1">
      <alignment horizontal="left" vertical="center"/>
    </xf>
    <xf quotePrefix="1" borderId="10" fillId="5" fontId="5" numFmtId="165" xfId="0" applyAlignment="1" applyBorder="1" applyFont="1" applyNumberFormat="1">
      <alignment shrinkToFit="0" vertical="top" wrapText="1"/>
    </xf>
    <xf borderId="1" fillId="2" fontId="1" numFmtId="0" xfId="0" applyAlignment="1" applyBorder="1" applyFont="1">
      <alignment horizontal="left" vertical="center"/>
    </xf>
    <xf borderId="6" fillId="0" fontId="1" numFmtId="0" xfId="0" applyAlignment="1" applyBorder="1" applyFont="1">
      <alignment horizontal="center" vertical="center"/>
    </xf>
    <xf quotePrefix="1" borderId="8" fillId="0" fontId="5" numFmtId="9" xfId="0" applyAlignment="1" applyBorder="1" applyFont="1" applyNumberFormat="1">
      <alignment vertical="center"/>
    </xf>
    <xf quotePrefix="1" borderId="8" fillId="0" fontId="5" numFmtId="9" xfId="0" applyAlignment="1" applyBorder="1" applyFont="1" applyNumberFormat="1">
      <alignment shrinkToFit="0" vertical="top" wrapText="1"/>
    </xf>
    <xf borderId="0" fillId="0" fontId="6" numFmtId="164" xfId="0" applyAlignment="1" applyFont="1" applyNumberFormat="1">
      <alignment vertical="top"/>
    </xf>
    <xf borderId="5" fillId="3" fontId="1" numFmtId="4" xfId="0" applyAlignment="1" applyBorder="1" applyFont="1" applyNumberFormat="1">
      <alignment vertical="center"/>
    </xf>
    <xf borderId="3" fillId="3" fontId="1" numFmtId="4" xfId="0" applyAlignment="1" applyBorder="1" applyFont="1" applyNumberFormat="1">
      <alignment horizontal="left" vertical="center"/>
    </xf>
    <xf quotePrefix="1" borderId="10" fillId="5" fontId="5" numFmtId="4" xfId="0" applyAlignment="1" applyBorder="1" applyFont="1" applyNumberFormat="1">
      <alignment vertical="center"/>
    </xf>
    <xf borderId="8" fillId="0" fontId="5" numFmtId="4" xfId="0" applyAlignment="1" applyBorder="1" applyFont="1" applyNumberFormat="1">
      <alignment vertical="center"/>
    </xf>
    <xf borderId="10" fillId="5" fontId="5" numFmtId="4" xfId="0" applyAlignment="1" applyBorder="1" applyFont="1" applyNumberFormat="1">
      <alignment vertical="center"/>
    </xf>
    <xf quotePrefix="1" borderId="10" fillId="5" fontId="5" numFmtId="4" xfId="0" applyAlignment="1" applyBorder="1" applyFont="1" applyNumberFormat="1">
      <alignment shrinkToFit="0" vertical="top" wrapText="1"/>
    </xf>
    <xf quotePrefix="1" borderId="5" fillId="5" fontId="5" numFmtId="4" xfId="0" applyAlignment="1" applyBorder="1" applyFont="1" applyNumberFormat="1">
      <alignment vertical="center"/>
    </xf>
    <xf borderId="10" fillId="5" fontId="5" numFmtId="4" xfId="0" applyAlignment="1" applyBorder="1" applyFont="1" applyNumberFormat="1">
      <alignment shrinkToFit="0" vertical="top" wrapText="1"/>
    </xf>
    <xf quotePrefix="1" borderId="6" fillId="0" fontId="5" numFmtId="4" xfId="0" applyAlignment="1" applyBorder="1" applyFont="1" applyNumberFormat="1">
      <alignment shrinkToFit="0" vertical="top" wrapText="1"/>
    </xf>
    <xf quotePrefix="1" borderId="5" fillId="2" fontId="1" numFmtId="9" xfId="0" applyAlignment="1" applyBorder="1" applyFont="1" applyNumberFormat="1">
      <alignment vertical="center"/>
    </xf>
    <xf borderId="3" fillId="2" fontId="1" numFmtId="9" xfId="0" applyAlignment="1" applyBorder="1" applyFont="1" applyNumberFormat="1">
      <alignment vertical="center"/>
    </xf>
    <xf quotePrefix="1" borderId="1" fillId="4" fontId="1" numFmtId="9" xfId="0" applyAlignment="1" applyBorder="1" applyFont="1" applyNumberFormat="1">
      <alignment vertical="center"/>
    </xf>
    <xf quotePrefix="1" borderId="5" fillId="4" fontId="1" numFmtId="9" xfId="0" applyAlignment="1" applyBorder="1" applyFont="1" applyNumberFormat="1">
      <alignment vertical="center"/>
    </xf>
    <xf borderId="5" fillId="4" fontId="1" numFmtId="0" xfId="0" applyAlignment="1" applyBorder="1" applyFont="1">
      <alignment horizontal="center" vertical="center"/>
    </xf>
    <xf borderId="5" fillId="4" fontId="1" numFmtId="164" xfId="0" applyAlignment="1" applyBorder="1" applyFont="1" applyNumberFormat="1">
      <alignment horizontal="center" vertical="center"/>
    </xf>
    <xf borderId="3" fillId="4" fontId="1" numFmtId="9" xfId="0" applyAlignment="1" applyBorder="1" applyFont="1" applyNumberFormat="1">
      <alignment vertical="center"/>
    </xf>
    <xf borderId="3" fillId="4" fontId="1" numFmtId="0" xfId="0" applyAlignment="1" applyBorder="1" applyFont="1">
      <alignment horizontal="center" vertical="center"/>
    </xf>
    <xf borderId="3" fillId="4" fontId="1" numFmtId="164" xfId="0" applyAlignment="1" applyBorder="1" applyFont="1" applyNumberFormat="1">
      <alignment horizontal="center" vertical="center"/>
    </xf>
    <xf borderId="8" fillId="0" fontId="5" numFmtId="9" xfId="0" applyAlignment="1" applyBorder="1" applyFont="1" applyNumberFormat="1">
      <alignment vertical="center"/>
    </xf>
    <xf quotePrefix="1" borderId="8" fillId="0" fontId="16" numFmtId="0" xfId="0" applyAlignment="1" applyBorder="1" applyFont="1">
      <alignment horizontal="left" vertical="center"/>
    </xf>
    <xf quotePrefix="1" borderId="8" fillId="0" fontId="16" numFmtId="0" xfId="0" applyAlignment="1" applyBorder="1" applyFont="1">
      <alignment horizontal="left" shrinkToFit="0" vertical="top" wrapText="1"/>
    </xf>
    <xf quotePrefix="1" borderId="6" fillId="0" fontId="16" numFmtId="0" xfId="0" applyAlignment="1" applyBorder="1" applyFont="1">
      <alignment horizontal="left" shrinkToFit="0" vertical="top" wrapText="1"/>
    </xf>
    <xf quotePrefix="1" borderId="8" fillId="0" fontId="16" numFmtId="0" xfId="0" applyAlignment="1" applyBorder="1" applyFont="1">
      <alignment horizontal="left" vertical="top"/>
    </xf>
    <xf borderId="7" fillId="0" fontId="17" numFmtId="0" xfId="0" applyAlignment="1" applyBorder="1" applyFont="1">
      <alignment vertical="center"/>
    </xf>
    <xf quotePrefix="1" borderId="6" fillId="0" fontId="16" numFmtId="0" xfId="0" applyAlignment="1" applyBorder="1" applyFont="1">
      <alignment vertical="center"/>
    </xf>
    <xf borderId="8" fillId="0" fontId="16" numFmtId="0" xfId="0" applyAlignment="1" applyBorder="1" applyFont="1">
      <alignment vertical="center"/>
    </xf>
    <xf borderId="7" fillId="0" fontId="16" numFmtId="0" xfId="0" applyAlignment="1" applyBorder="1" applyFont="1">
      <alignment vertical="center"/>
    </xf>
    <xf quotePrefix="1" borderId="8" fillId="0" fontId="16" numFmtId="0" xfId="0" applyAlignment="1" applyBorder="1" applyFont="1">
      <alignment vertical="center"/>
    </xf>
    <xf quotePrefix="1" borderId="7" fillId="0" fontId="16" numFmtId="0" xfId="0" applyAlignment="1" applyBorder="1" applyFont="1">
      <alignment vertical="center"/>
    </xf>
    <xf quotePrefix="1" borderId="6" fillId="0" fontId="5" numFmtId="0" xfId="0" applyAlignment="1" applyBorder="1" applyFont="1">
      <alignment shrinkToFit="0" vertical="top" wrapText="1"/>
    </xf>
    <xf quotePrefix="1" borderId="7" fillId="0" fontId="5" numFmtId="0" xfId="0" applyAlignment="1" applyBorder="1" applyFont="1">
      <alignment shrinkToFit="0" vertical="top" wrapText="1"/>
    </xf>
    <xf quotePrefix="1" borderId="8" fillId="0" fontId="5" numFmtId="0" xfId="0" applyAlignment="1" applyBorder="1" applyFont="1">
      <alignment vertical="top"/>
    </xf>
    <xf borderId="7" fillId="0" fontId="5" numFmtId="0" xfId="0" applyAlignment="1" applyBorder="1" applyFont="1">
      <alignment vertical="top"/>
    </xf>
    <xf quotePrefix="1" borderId="8" fillId="0" fontId="5" numFmtId="0" xfId="0" applyBorder="1" applyFont="1"/>
    <xf quotePrefix="1" borderId="7" fillId="0" fontId="5" numFmtId="0" xfId="0" applyBorder="1" applyFont="1"/>
    <xf borderId="7" fillId="0" fontId="5" numFmtId="0" xfId="0" applyBorder="1" applyFont="1"/>
    <xf quotePrefix="1" borderId="7" fillId="0" fontId="5" numFmtId="0" xfId="0" applyAlignment="1" applyBorder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customschemas.google.com/relationships/workbookmetadata" Target="metadata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647700</xdr:colOff>
      <xdr:row>0</xdr:row>
      <xdr:rowOff>0</xdr:rowOff>
    </xdr:from>
    <xdr:ext cx="1066800" cy="381000"/>
    <xdr:sp>
      <xdr:nvSpPr>
        <xdr:cNvPr id="3" name="Shape 3"/>
        <xdr:cNvSpPr txBox="1"/>
      </xdr:nvSpPr>
      <xdr:spPr>
        <a:xfrm>
          <a:off x="4817363" y="3589500"/>
          <a:ext cx="1057275" cy="381000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 สงม. 2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(สำนักงานเขต)</a:t>
          </a:r>
          <a:endParaRPr sz="14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647700</xdr:colOff>
      <xdr:row>0</xdr:row>
      <xdr:rowOff>9525</xdr:rowOff>
    </xdr:from>
    <xdr:ext cx="1066800" cy="381000"/>
    <xdr:sp>
      <xdr:nvSpPr>
        <xdr:cNvPr id="12" name="Shape 12"/>
        <xdr:cNvSpPr txBox="1"/>
      </xdr:nvSpPr>
      <xdr:spPr>
        <a:xfrm>
          <a:off x="4817363" y="3589500"/>
          <a:ext cx="1057275" cy="381000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 สงม. 2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(สำนักงานเขต)</a:t>
          </a:r>
          <a:endParaRPr sz="1400"/>
        </a:p>
      </xdr:txBody>
    </xdr:sp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590550</xdr:colOff>
      <xdr:row>0</xdr:row>
      <xdr:rowOff>9525</xdr:rowOff>
    </xdr:from>
    <xdr:ext cx="923925" cy="381000"/>
    <xdr:sp>
      <xdr:nvSpPr>
        <xdr:cNvPr id="13" name="Shape 13"/>
        <xdr:cNvSpPr txBox="1"/>
      </xdr:nvSpPr>
      <xdr:spPr>
        <a:xfrm>
          <a:off x="4888800" y="3589500"/>
          <a:ext cx="914400" cy="381000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 สงม. 2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(สำนักงานเขต)</a:t>
          </a:r>
          <a:endParaRPr sz="1400"/>
        </a:p>
      </xdr:txBody>
    </xdr:sp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676275</xdr:colOff>
      <xdr:row>0</xdr:row>
      <xdr:rowOff>0</xdr:rowOff>
    </xdr:from>
    <xdr:ext cx="1038225" cy="381000"/>
    <xdr:sp>
      <xdr:nvSpPr>
        <xdr:cNvPr id="14" name="Shape 14"/>
        <xdr:cNvSpPr txBox="1"/>
      </xdr:nvSpPr>
      <xdr:spPr>
        <a:xfrm>
          <a:off x="4831650" y="3589500"/>
          <a:ext cx="1028700" cy="381000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 สงม. 2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(สำนักงานเขต)</a:t>
          </a:r>
          <a:endParaRPr sz="1400"/>
        </a:p>
      </xdr:txBody>
    </xdr:sp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647700</xdr:colOff>
      <xdr:row>0</xdr:row>
      <xdr:rowOff>9525</xdr:rowOff>
    </xdr:from>
    <xdr:ext cx="1066800" cy="381000"/>
    <xdr:sp>
      <xdr:nvSpPr>
        <xdr:cNvPr id="15" name="Shape 15"/>
        <xdr:cNvSpPr txBox="1"/>
      </xdr:nvSpPr>
      <xdr:spPr>
        <a:xfrm>
          <a:off x="4817363" y="3589500"/>
          <a:ext cx="1057275" cy="381000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 สงม. 2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(สำนักงานเขต)</a:t>
          </a:r>
          <a:endParaRPr sz="1400"/>
        </a:p>
      </xdr:txBody>
    </xdr:sp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590550</xdr:colOff>
      <xdr:row>0</xdr:row>
      <xdr:rowOff>9525</xdr:rowOff>
    </xdr:from>
    <xdr:ext cx="923925" cy="381000"/>
    <xdr:sp>
      <xdr:nvSpPr>
        <xdr:cNvPr id="16" name="Shape 16"/>
        <xdr:cNvSpPr txBox="1"/>
      </xdr:nvSpPr>
      <xdr:spPr>
        <a:xfrm>
          <a:off x="4888800" y="3589500"/>
          <a:ext cx="914400" cy="381000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 สงม. 2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(สำนักงานเขต)</a:t>
          </a:r>
          <a:endParaRPr sz="1400"/>
        </a:p>
      </xdr:txBody>
    </xdr:sp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647700</xdr:colOff>
      <xdr:row>0</xdr:row>
      <xdr:rowOff>9525</xdr:rowOff>
    </xdr:from>
    <xdr:ext cx="1066800" cy="381000"/>
    <xdr:sp>
      <xdr:nvSpPr>
        <xdr:cNvPr id="17" name="Shape 17"/>
        <xdr:cNvSpPr txBox="1"/>
      </xdr:nvSpPr>
      <xdr:spPr>
        <a:xfrm>
          <a:off x="4817363" y="3589500"/>
          <a:ext cx="1057275" cy="381000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 สงม. 2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(สำนักงานเขต)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571500</xdr:colOff>
      <xdr:row>0</xdr:row>
      <xdr:rowOff>0</xdr:rowOff>
    </xdr:from>
    <xdr:ext cx="1143000" cy="628650"/>
    <xdr:sp>
      <xdr:nvSpPr>
        <xdr:cNvPr id="4" name="Shape 4"/>
        <xdr:cNvSpPr txBox="1"/>
      </xdr:nvSpPr>
      <xdr:spPr>
        <a:xfrm>
          <a:off x="4779263" y="3465675"/>
          <a:ext cx="1133475" cy="628650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 สงม. 2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(สำนักงานเขต)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600075</xdr:colOff>
      <xdr:row>0</xdr:row>
      <xdr:rowOff>19050</xdr:rowOff>
    </xdr:from>
    <xdr:ext cx="1114425" cy="381000"/>
    <xdr:sp>
      <xdr:nvSpPr>
        <xdr:cNvPr id="5" name="Shape 5"/>
        <xdr:cNvSpPr txBox="1"/>
      </xdr:nvSpPr>
      <xdr:spPr>
        <a:xfrm>
          <a:off x="4793550" y="3589500"/>
          <a:ext cx="1104900" cy="381000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 สงม. 2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(สำนักงานเขต)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619125</xdr:colOff>
      <xdr:row>0</xdr:row>
      <xdr:rowOff>0</xdr:rowOff>
    </xdr:from>
    <xdr:ext cx="1095375" cy="381000"/>
    <xdr:sp>
      <xdr:nvSpPr>
        <xdr:cNvPr id="6" name="Shape 6"/>
        <xdr:cNvSpPr txBox="1"/>
      </xdr:nvSpPr>
      <xdr:spPr>
        <a:xfrm>
          <a:off x="4803075" y="3589500"/>
          <a:ext cx="1085850" cy="381000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 สงม. 2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(สำนักงานเขต)</a:t>
          </a: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581025</xdr:colOff>
      <xdr:row>0</xdr:row>
      <xdr:rowOff>9525</xdr:rowOff>
    </xdr:from>
    <xdr:ext cx="1123950" cy="381000"/>
    <xdr:sp>
      <xdr:nvSpPr>
        <xdr:cNvPr id="7" name="Shape 7"/>
        <xdr:cNvSpPr txBox="1"/>
      </xdr:nvSpPr>
      <xdr:spPr>
        <a:xfrm>
          <a:off x="4788788" y="3589500"/>
          <a:ext cx="1114425" cy="381000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 สงม. 2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(สำนักงานเขต)</a:t>
          </a:r>
          <a:endParaRPr sz="14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619125</xdr:colOff>
      <xdr:row>0</xdr:row>
      <xdr:rowOff>9525</xdr:rowOff>
    </xdr:from>
    <xdr:ext cx="895350" cy="381000"/>
    <xdr:sp>
      <xdr:nvSpPr>
        <xdr:cNvPr id="8" name="Shape 8"/>
        <xdr:cNvSpPr txBox="1"/>
      </xdr:nvSpPr>
      <xdr:spPr>
        <a:xfrm>
          <a:off x="4903088" y="3589500"/>
          <a:ext cx="885825" cy="381000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 สงม. 2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(สำนักงานเขต)</a:t>
          </a:r>
          <a:endParaRPr sz="14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638175</xdr:colOff>
      <xdr:row>0</xdr:row>
      <xdr:rowOff>9525</xdr:rowOff>
    </xdr:from>
    <xdr:ext cx="876300" cy="381000"/>
    <xdr:sp>
      <xdr:nvSpPr>
        <xdr:cNvPr id="9" name="Shape 9"/>
        <xdr:cNvSpPr txBox="1"/>
      </xdr:nvSpPr>
      <xdr:spPr>
        <a:xfrm>
          <a:off x="4912613" y="3589500"/>
          <a:ext cx="866775" cy="381000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 สงม. 2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(สำนักงานเขต)</a:t>
          </a:r>
          <a:endParaRPr sz="14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666750</xdr:colOff>
      <xdr:row>0</xdr:row>
      <xdr:rowOff>0</xdr:rowOff>
    </xdr:from>
    <xdr:ext cx="847725" cy="381000"/>
    <xdr:sp>
      <xdr:nvSpPr>
        <xdr:cNvPr id="10" name="Shape 10"/>
        <xdr:cNvSpPr txBox="1"/>
      </xdr:nvSpPr>
      <xdr:spPr>
        <a:xfrm>
          <a:off x="4926900" y="3589500"/>
          <a:ext cx="838200" cy="381000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 สงม. 2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(สำนักงานเขต)</a:t>
          </a:r>
          <a:endParaRPr sz="1400"/>
        </a:p>
      </xdr:txBody>
    </xdr:sp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590550</xdr:colOff>
      <xdr:row>0</xdr:row>
      <xdr:rowOff>9525</xdr:rowOff>
    </xdr:from>
    <xdr:ext cx="1123950" cy="381000"/>
    <xdr:sp>
      <xdr:nvSpPr>
        <xdr:cNvPr id="11" name="Shape 11"/>
        <xdr:cNvSpPr txBox="1"/>
      </xdr:nvSpPr>
      <xdr:spPr>
        <a:xfrm>
          <a:off x="4788788" y="3589500"/>
          <a:ext cx="1114425" cy="381000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แบบ สงม. 2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(สำนักงานเขต)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62.71"/>
    <col customWidth="1" min="2" max="2" width="8.57"/>
    <col customWidth="1" min="3" max="6" width="22.57"/>
    <col customWidth="1" min="7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3"/>
      <c r="B3" s="3"/>
      <c r="C3" s="3"/>
    </row>
    <row r="4" ht="14.25" customHeight="1">
      <c r="A4" s="3"/>
      <c r="B4" s="3"/>
      <c r="C4" s="1"/>
      <c r="D4" s="4"/>
      <c r="E4" s="4"/>
      <c r="F4" s="4" t="s">
        <v>2</v>
      </c>
    </row>
    <row r="5" ht="14.25" customHeight="1">
      <c r="A5" s="5" t="s">
        <v>3</v>
      </c>
      <c r="B5" s="6" t="s">
        <v>4</v>
      </c>
      <c r="C5" s="5" t="s">
        <v>5</v>
      </c>
      <c r="D5" s="7" t="s">
        <v>6</v>
      </c>
      <c r="E5" s="7" t="s">
        <v>7</v>
      </c>
      <c r="F5" s="7" t="s">
        <v>8</v>
      </c>
    </row>
    <row r="6" ht="14.25" customHeight="1">
      <c r="A6" s="8" t="s">
        <v>9</v>
      </c>
      <c r="B6" s="9"/>
      <c r="C6" s="10"/>
      <c r="D6" s="10"/>
      <c r="E6" s="10"/>
      <c r="F6" s="10"/>
    </row>
    <row r="7" ht="14.25" customHeight="1">
      <c r="A7" s="11" t="s">
        <v>10</v>
      </c>
      <c r="B7" s="12" t="s">
        <v>11</v>
      </c>
      <c r="C7" s="13">
        <f>SUM(D7:F7)</f>
        <v>3268300</v>
      </c>
      <c r="D7" s="13">
        <f t="shared" ref="D7:F7" si="1">D9</f>
        <v>3268300</v>
      </c>
      <c r="E7" s="13">
        <f t="shared" si="1"/>
        <v>0</v>
      </c>
      <c r="F7" s="13">
        <f t="shared" si="1"/>
        <v>0</v>
      </c>
    </row>
    <row r="8" ht="14.25" customHeight="1">
      <c r="A8" s="14"/>
      <c r="B8" s="12" t="s">
        <v>12</v>
      </c>
      <c r="C8" s="13"/>
      <c r="D8" s="13"/>
      <c r="E8" s="13"/>
      <c r="F8" s="13"/>
    </row>
    <row r="9" ht="14.25" customHeight="1">
      <c r="A9" s="15" t="s">
        <v>13</v>
      </c>
      <c r="B9" s="5" t="s">
        <v>11</v>
      </c>
      <c r="C9" s="16">
        <f>SUM(D9:F9)</f>
        <v>3268300</v>
      </c>
      <c r="D9" s="16">
        <f t="shared" ref="D9:F9" si="2">SUM(D12:D20)</f>
        <v>3268300</v>
      </c>
      <c r="E9" s="16">
        <f t="shared" si="2"/>
        <v>0</v>
      </c>
      <c r="F9" s="16">
        <f t="shared" si="2"/>
        <v>0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4.25" customHeight="1">
      <c r="A10" s="18"/>
      <c r="B10" s="5" t="s">
        <v>12</v>
      </c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14.25" customHeight="1">
      <c r="A11" s="19" t="s">
        <v>14</v>
      </c>
      <c r="B11" s="20"/>
      <c r="C11" s="21"/>
      <c r="D11" s="21"/>
      <c r="E11" s="21"/>
      <c r="F11" s="21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14.25" customHeight="1">
      <c r="A12" s="22" t="s">
        <v>15</v>
      </c>
      <c r="B12" s="23" t="s">
        <v>11</v>
      </c>
      <c r="C12" s="24">
        <f>SUM(D12:F12)</f>
        <v>28100</v>
      </c>
      <c r="D12" s="24">
        <v>28100.0</v>
      </c>
      <c r="E12" s="24">
        <v>0.0</v>
      </c>
      <c r="F12" s="24">
        <v>0.0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4.25" customHeight="1">
      <c r="A13" s="26"/>
      <c r="B13" s="27" t="s">
        <v>12</v>
      </c>
      <c r="C13" s="28"/>
      <c r="D13" s="28"/>
      <c r="E13" s="28"/>
      <c r="F13" s="28"/>
    </row>
    <row r="14" ht="14.25" customHeight="1">
      <c r="A14" s="22" t="s">
        <v>16</v>
      </c>
      <c r="B14" s="23" t="s">
        <v>11</v>
      </c>
      <c r="C14" s="24">
        <f>SUM(D14:F14)</f>
        <v>133200</v>
      </c>
      <c r="D14" s="24">
        <v>133200.0</v>
      </c>
      <c r="E14" s="24">
        <v>0.0</v>
      </c>
      <c r="F14" s="24">
        <v>0.0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14.25" customHeight="1">
      <c r="A15" s="26"/>
      <c r="B15" s="27" t="s">
        <v>12</v>
      </c>
      <c r="C15" s="28"/>
      <c r="D15" s="28"/>
      <c r="E15" s="28"/>
      <c r="F15" s="28"/>
    </row>
    <row r="16" ht="14.25" customHeight="1">
      <c r="A16" s="22" t="s">
        <v>17</v>
      </c>
      <c r="B16" s="23" t="s">
        <v>11</v>
      </c>
      <c r="C16" s="24">
        <f>SUM(D16:F16)</f>
        <v>1306300</v>
      </c>
      <c r="D16" s="24">
        <v>1306300.0</v>
      </c>
      <c r="E16" s="24">
        <v>0.0</v>
      </c>
      <c r="F16" s="24">
        <v>0.0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4.25" customHeight="1">
      <c r="A17" s="26"/>
      <c r="B17" s="27" t="s">
        <v>12</v>
      </c>
      <c r="C17" s="28"/>
      <c r="D17" s="28"/>
      <c r="E17" s="28"/>
      <c r="F17" s="28"/>
    </row>
    <row r="18" ht="14.25" customHeight="1">
      <c r="A18" s="22" t="s">
        <v>18</v>
      </c>
      <c r="B18" s="23" t="s">
        <v>11</v>
      </c>
      <c r="C18" s="24">
        <f>SUM(D18:F18)</f>
        <v>1713600</v>
      </c>
      <c r="D18" s="24">
        <v>1713600.0</v>
      </c>
      <c r="E18" s="24">
        <v>0.0</v>
      </c>
      <c r="F18" s="24">
        <v>0.0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4.25" customHeight="1">
      <c r="A19" s="26"/>
      <c r="B19" s="27" t="s">
        <v>12</v>
      </c>
      <c r="C19" s="28"/>
      <c r="D19" s="28"/>
      <c r="E19" s="28"/>
      <c r="F19" s="28"/>
    </row>
    <row r="20" ht="14.25" customHeight="1">
      <c r="A20" s="22" t="s">
        <v>19</v>
      </c>
      <c r="B20" s="23" t="s">
        <v>11</v>
      </c>
      <c r="C20" s="24">
        <f>SUM(D20:F20)</f>
        <v>87100</v>
      </c>
      <c r="D20" s="24">
        <v>87100.0</v>
      </c>
      <c r="E20" s="24">
        <v>0.0</v>
      </c>
      <c r="F20" s="24">
        <v>0.0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4.25" customHeight="1">
      <c r="A21" s="26"/>
      <c r="B21" s="27" t="s">
        <v>12</v>
      </c>
      <c r="C21" s="28"/>
      <c r="D21" s="28"/>
      <c r="E21" s="28"/>
      <c r="F21" s="28"/>
    </row>
    <row r="22" ht="14.25" customHeight="1">
      <c r="A22" s="29" t="s">
        <v>20</v>
      </c>
      <c r="B22" s="30" t="s">
        <v>11</v>
      </c>
      <c r="C22" s="31">
        <f>SUM(D22:F22)</f>
        <v>3268300</v>
      </c>
      <c r="D22" s="31">
        <f t="shared" ref="D22:F22" si="3">D7</f>
        <v>3268300</v>
      </c>
      <c r="E22" s="31">
        <f t="shared" si="3"/>
        <v>0</v>
      </c>
      <c r="F22" s="31">
        <f t="shared" si="3"/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ht="14.25" customHeight="1">
      <c r="A23" s="32"/>
      <c r="B23" s="30" t="s">
        <v>12</v>
      </c>
      <c r="C23" s="31"/>
      <c r="D23" s="31"/>
      <c r="E23" s="31"/>
      <c r="F23" s="31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ht="14.25" customHeight="1">
      <c r="A24" s="33" t="s">
        <v>5</v>
      </c>
      <c r="B24" s="34" t="s">
        <v>11</v>
      </c>
      <c r="C24" s="35">
        <f>SUM(D24:F24)</f>
        <v>3268300</v>
      </c>
      <c r="D24" s="35">
        <f t="shared" ref="D24:F24" si="4">D22</f>
        <v>3268300</v>
      </c>
      <c r="E24" s="35">
        <f t="shared" si="4"/>
        <v>0</v>
      </c>
      <c r="F24" s="35">
        <f t="shared" si="4"/>
        <v>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ht="14.25" customHeight="1">
      <c r="A25" s="32"/>
      <c r="B25" s="34" t="s">
        <v>12</v>
      </c>
      <c r="C25" s="35"/>
      <c r="D25" s="35"/>
      <c r="E25" s="35"/>
      <c r="F25" s="35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9.0" customHeight="1">
      <c r="A26" s="3"/>
      <c r="B26" s="3"/>
      <c r="C26" s="3"/>
    </row>
    <row r="27" ht="28.5" customHeight="1">
      <c r="A27" s="3" t="s">
        <v>21</v>
      </c>
      <c r="B27" s="3"/>
      <c r="C27" s="3"/>
    </row>
    <row r="28" ht="14.25" customHeight="1"/>
    <row r="29" ht="14.25" customHeight="1">
      <c r="F29" s="36"/>
    </row>
    <row r="30" ht="14.25" customHeight="1">
      <c r="F30" s="37"/>
    </row>
    <row r="31" ht="14.25" customHeight="1">
      <c r="F31" s="37"/>
    </row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A22:A23"/>
    <mergeCell ref="A24:A25"/>
  </mergeCells>
  <printOptions horizontalCentered="1"/>
  <pageMargins bottom="0.1968503937007874" footer="0.0" header="0.0" left="0.15748031496062992" right="0.15748031496062992" top="0.3937007874015748"/>
  <pageSetup paperSize="9" scale="80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/>
  </sheetViews>
  <sheetFormatPr customHeight="1" defaultColWidth="14.43" defaultRowHeight="15.0"/>
  <cols>
    <col customWidth="1" min="1" max="1" width="65.86"/>
    <col customWidth="1" min="2" max="2" width="8.43"/>
    <col customWidth="1" min="3" max="6" width="22.57"/>
    <col customWidth="1" min="7" max="8" width="14.29"/>
    <col customWidth="1" min="9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3" t="s">
        <v>145</v>
      </c>
      <c r="B3" s="3"/>
      <c r="C3" s="3"/>
    </row>
    <row r="4" ht="22.5" customHeight="1">
      <c r="A4" s="3"/>
      <c r="B4" s="3"/>
      <c r="C4" s="1"/>
      <c r="D4" s="4"/>
      <c r="E4" s="4"/>
      <c r="F4" s="4" t="s">
        <v>2</v>
      </c>
    </row>
    <row r="5" ht="24.0" customHeight="1">
      <c r="A5" s="5" t="s">
        <v>3</v>
      </c>
      <c r="B5" s="6" t="s">
        <v>4</v>
      </c>
      <c r="C5" s="5" t="s">
        <v>5</v>
      </c>
      <c r="D5" s="7" t="s">
        <v>6</v>
      </c>
      <c r="E5" s="7" t="s">
        <v>7</v>
      </c>
      <c r="F5" s="7" t="s">
        <v>8</v>
      </c>
    </row>
    <row r="6" ht="14.25" customHeight="1">
      <c r="A6" s="83" t="s">
        <v>9</v>
      </c>
      <c r="B6" s="63"/>
      <c r="C6" s="34"/>
      <c r="D6" s="34"/>
      <c r="E6" s="34"/>
      <c r="F6" s="34"/>
      <c r="G6" s="40" t="s">
        <v>23</v>
      </c>
      <c r="H6" s="40" t="s">
        <v>24</v>
      </c>
    </row>
    <row r="7" ht="14.25" customHeight="1">
      <c r="A7" s="88" t="s">
        <v>146</v>
      </c>
      <c r="B7" s="12" t="s">
        <v>11</v>
      </c>
      <c r="C7" s="13">
        <f>SUM(D7:F7)</f>
        <v>1084200</v>
      </c>
      <c r="D7" s="13">
        <f t="shared" ref="D7:F7" si="1">D9</f>
        <v>392200</v>
      </c>
      <c r="E7" s="13">
        <f t="shared" si="1"/>
        <v>377000</v>
      </c>
      <c r="F7" s="13">
        <f t="shared" si="1"/>
        <v>315000</v>
      </c>
      <c r="G7" s="41">
        <v>1084200.0</v>
      </c>
      <c r="H7" s="41">
        <f>C7-G7</f>
        <v>0</v>
      </c>
    </row>
    <row r="8" ht="14.25" customHeight="1">
      <c r="A8" s="89"/>
      <c r="B8" s="12" t="s">
        <v>12</v>
      </c>
      <c r="C8" s="13"/>
      <c r="D8" s="13"/>
      <c r="E8" s="13"/>
      <c r="F8" s="13"/>
    </row>
    <row r="9" ht="14.25" customHeight="1">
      <c r="A9" s="15" t="s">
        <v>26</v>
      </c>
      <c r="B9" s="5" t="s">
        <v>11</v>
      </c>
      <c r="C9" s="16">
        <f>SUM(D9:F9)</f>
        <v>1084200</v>
      </c>
      <c r="D9" s="16">
        <f t="shared" ref="D9:F9" si="2">SUM(D12:D25)</f>
        <v>392200</v>
      </c>
      <c r="E9" s="16">
        <f t="shared" si="2"/>
        <v>377000</v>
      </c>
      <c r="F9" s="16">
        <f t="shared" si="2"/>
        <v>315000</v>
      </c>
      <c r="G9" s="41">
        <v>1084200.0</v>
      </c>
      <c r="H9" s="41">
        <f>C9-G9</f>
        <v>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4.25" customHeight="1">
      <c r="A10" s="18"/>
      <c r="B10" s="5" t="s">
        <v>12</v>
      </c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14.25" customHeight="1">
      <c r="A11" s="19" t="s">
        <v>147</v>
      </c>
      <c r="B11" s="5"/>
      <c r="C11" s="16"/>
      <c r="D11" s="16"/>
      <c r="E11" s="16"/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14.25" customHeight="1">
      <c r="A12" s="66" t="s">
        <v>148</v>
      </c>
      <c r="B12" s="23"/>
      <c r="C12" s="24"/>
      <c r="D12" s="24"/>
      <c r="E12" s="24"/>
      <c r="F12" s="24"/>
      <c r="G12" s="87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4.25" customHeight="1">
      <c r="A13" s="90" t="s">
        <v>29</v>
      </c>
      <c r="B13" s="23" t="s">
        <v>11</v>
      </c>
      <c r="C13" s="24">
        <f>SUM(D13:F13)</f>
        <v>895000</v>
      </c>
      <c r="D13" s="24">
        <v>280000.0</v>
      </c>
      <c r="E13" s="24">
        <v>300000.0</v>
      </c>
      <c r="F13" s="24">
        <v>315000.0</v>
      </c>
      <c r="G13" s="41">
        <v>895000.0</v>
      </c>
      <c r="H13" s="41">
        <f>C13-G13</f>
        <v>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4.25" customHeight="1">
      <c r="A14" s="26"/>
      <c r="B14" s="27" t="s">
        <v>12</v>
      </c>
      <c r="C14" s="28"/>
      <c r="D14" s="28"/>
      <c r="E14" s="28"/>
      <c r="F14" s="28"/>
      <c r="G14" s="37"/>
    </row>
    <row r="15" ht="14.25" customHeight="1">
      <c r="A15" s="66" t="s">
        <v>149</v>
      </c>
      <c r="B15" s="23"/>
      <c r="C15" s="24"/>
      <c r="D15" s="24"/>
      <c r="E15" s="24"/>
      <c r="F15" s="24"/>
      <c r="G15" s="87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4.25" customHeight="1">
      <c r="A16" s="91" t="s">
        <v>150</v>
      </c>
      <c r="B16" s="23" t="s">
        <v>11</v>
      </c>
      <c r="C16" s="24">
        <f>SUM(D16:F16)</f>
        <v>41800</v>
      </c>
      <c r="D16" s="24">
        <v>41800.0</v>
      </c>
      <c r="E16" s="24">
        <v>0.0</v>
      </c>
      <c r="F16" s="24">
        <v>0.0</v>
      </c>
      <c r="G16" s="41">
        <v>41800.0</v>
      </c>
      <c r="H16" s="41">
        <f>C16-G16</f>
        <v>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4.25" customHeight="1">
      <c r="A17" s="26"/>
      <c r="B17" s="27" t="s">
        <v>12</v>
      </c>
      <c r="C17" s="28"/>
      <c r="D17" s="28"/>
      <c r="E17" s="28"/>
      <c r="F17" s="28"/>
      <c r="G17" s="37"/>
    </row>
    <row r="18" ht="14.25" customHeight="1">
      <c r="A18" s="92" t="s">
        <v>151</v>
      </c>
      <c r="B18" s="23" t="s">
        <v>11</v>
      </c>
      <c r="C18" s="24">
        <f>SUM(D18:F18)</f>
        <v>32000</v>
      </c>
      <c r="D18" s="24">
        <v>0.0</v>
      </c>
      <c r="E18" s="24">
        <v>32000.0</v>
      </c>
      <c r="F18" s="24">
        <v>0.0</v>
      </c>
      <c r="G18" s="41">
        <v>32000.0</v>
      </c>
      <c r="H18" s="41">
        <f>C18-G18</f>
        <v>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4.25" customHeight="1">
      <c r="A19" s="26"/>
      <c r="B19" s="27" t="s">
        <v>12</v>
      </c>
      <c r="C19" s="28"/>
      <c r="D19" s="28"/>
      <c r="E19" s="28"/>
      <c r="F19" s="28"/>
      <c r="G19" s="37"/>
    </row>
    <row r="20" ht="14.25" customHeight="1">
      <c r="A20" s="72" t="s">
        <v>152</v>
      </c>
      <c r="B20" s="23"/>
      <c r="C20" s="24"/>
      <c r="D20" s="24"/>
      <c r="E20" s="24"/>
      <c r="F20" s="24"/>
      <c r="G20" s="87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4.25" customHeight="1">
      <c r="A21" s="93" t="s">
        <v>40</v>
      </c>
      <c r="B21" s="23" t="s">
        <v>11</v>
      </c>
      <c r="C21" s="24">
        <f>SUM(D21:F21)</f>
        <v>95000</v>
      </c>
      <c r="D21" s="24">
        <v>50000.0</v>
      </c>
      <c r="E21" s="24">
        <v>45000.0</v>
      </c>
      <c r="F21" s="24">
        <v>0.0</v>
      </c>
      <c r="G21" s="41">
        <v>95000.0</v>
      </c>
      <c r="H21" s="41">
        <f>C21-G21</f>
        <v>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4.25" customHeight="1">
      <c r="A22" s="26"/>
      <c r="B22" s="27" t="s">
        <v>12</v>
      </c>
      <c r="C22" s="28"/>
      <c r="D22" s="28"/>
      <c r="E22" s="28"/>
      <c r="F22" s="28"/>
      <c r="G22" s="37"/>
    </row>
    <row r="23" ht="14.25" customHeight="1">
      <c r="A23" s="93" t="s">
        <v>41</v>
      </c>
      <c r="B23" s="23" t="s">
        <v>11</v>
      </c>
      <c r="C23" s="24">
        <f>SUM(D23:F23)</f>
        <v>16000</v>
      </c>
      <c r="D23" s="24">
        <v>16000.0</v>
      </c>
      <c r="E23" s="24">
        <v>0.0</v>
      </c>
      <c r="F23" s="24">
        <v>0.0</v>
      </c>
      <c r="G23" s="41">
        <v>16000.0</v>
      </c>
      <c r="H23" s="41">
        <f>C23-G23</f>
        <v>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4.25" customHeight="1">
      <c r="A24" s="26"/>
      <c r="B24" s="27" t="s">
        <v>12</v>
      </c>
      <c r="C24" s="28"/>
      <c r="D24" s="28"/>
      <c r="E24" s="28"/>
      <c r="F24" s="28"/>
      <c r="G24" s="37"/>
    </row>
    <row r="25" ht="14.25" customHeight="1">
      <c r="A25" s="94" t="s">
        <v>43</v>
      </c>
      <c r="B25" s="23" t="s">
        <v>11</v>
      </c>
      <c r="C25" s="24">
        <f>SUM(D25:F25)</f>
        <v>4400</v>
      </c>
      <c r="D25" s="24">
        <v>4400.0</v>
      </c>
      <c r="E25" s="24">
        <v>0.0</v>
      </c>
      <c r="F25" s="24">
        <v>0.0</v>
      </c>
      <c r="G25" s="41">
        <v>4400.0</v>
      </c>
      <c r="H25" s="41">
        <f>C25-G25</f>
        <v>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4.25" customHeight="1">
      <c r="A26" s="26"/>
      <c r="B26" s="27" t="s">
        <v>12</v>
      </c>
      <c r="C26" s="28"/>
      <c r="D26" s="28"/>
      <c r="E26" s="28"/>
      <c r="F26" s="28"/>
      <c r="G26" s="37"/>
    </row>
    <row r="27" ht="9.0" customHeight="1">
      <c r="A27" s="3"/>
      <c r="B27" s="3"/>
      <c r="C27" s="3"/>
    </row>
    <row r="28" ht="33.0" customHeight="1">
      <c r="A28" s="3" t="s">
        <v>21</v>
      </c>
      <c r="B28" s="3"/>
      <c r="C28" s="3"/>
    </row>
    <row r="29" ht="14.25" customHeight="1">
      <c r="A29" s="88" t="s">
        <v>153</v>
      </c>
      <c r="B29" s="12" t="s">
        <v>11</v>
      </c>
      <c r="C29" s="13">
        <f>SUM(D29:F29)</f>
        <v>22049800</v>
      </c>
      <c r="D29" s="13">
        <f t="shared" ref="D29:G29" si="3">D31+D63</f>
        <v>6767000</v>
      </c>
      <c r="E29" s="13">
        <f t="shared" si="3"/>
        <v>8547200</v>
      </c>
      <c r="F29" s="13">
        <f t="shared" si="3"/>
        <v>6735600</v>
      </c>
      <c r="G29" s="41">
        <f t="shared" si="3"/>
        <v>22049800</v>
      </c>
      <c r="H29" s="41">
        <f>C29-G29</f>
        <v>0</v>
      </c>
    </row>
    <row r="30" ht="14.25" customHeight="1">
      <c r="A30" s="89"/>
      <c r="B30" s="12" t="s">
        <v>12</v>
      </c>
      <c r="C30" s="13"/>
      <c r="D30" s="13"/>
      <c r="E30" s="13"/>
      <c r="F30" s="13"/>
    </row>
    <row r="31" ht="14.25" customHeight="1">
      <c r="A31" s="15" t="s">
        <v>48</v>
      </c>
      <c r="B31" s="5" t="s">
        <v>11</v>
      </c>
      <c r="C31" s="16">
        <f>SUM(D31:F31)</f>
        <v>13090300</v>
      </c>
      <c r="D31" s="16">
        <f t="shared" ref="D31:F31" si="4">SUM(D34:D61)</f>
        <v>4128500</v>
      </c>
      <c r="E31" s="16">
        <f t="shared" si="4"/>
        <v>4789600</v>
      </c>
      <c r="F31" s="16">
        <f t="shared" si="4"/>
        <v>4172200</v>
      </c>
      <c r="G31" s="41">
        <v>1.30903E7</v>
      </c>
      <c r="H31" s="41">
        <f>C31-G31</f>
        <v>0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ht="14.25" customHeight="1">
      <c r="A32" s="18"/>
      <c r="B32" s="5" t="s">
        <v>12</v>
      </c>
      <c r="C32" s="16"/>
      <c r="D32" s="16"/>
      <c r="E32" s="16"/>
      <c r="F32" s="16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14.25" customHeight="1">
      <c r="A33" s="19" t="s">
        <v>154</v>
      </c>
      <c r="B33" s="5"/>
      <c r="C33" s="16"/>
      <c r="D33" s="16"/>
      <c r="E33" s="16"/>
      <c r="F33" s="16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14.25" customHeight="1">
      <c r="A34" s="66" t="s">
        <v>155</v>
      </c>
      <c r="B34" s="23"/>
      <c r="C34" s="24"/>
      <c r="D34" s="24"/>
      <c r="E34" s="24"/>
      <c r="F34" s="24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14.25" customHeight="1">
      <c r="A35" s="90" t="s">
        <v>156</v>
      </c>
      <c r="B35" s="23" t="s">
        <v>11</v>
      </c>
      <c r="C35" s="24">
        <f>SUM(D35:F35)</f>
        <v>528400</v>
      </c>
      <c r="D35" s="24">
        <v>176000.0</v>
      </c>
      <c r="E35" s="24">
        <v>180000.0</v>
      </c>
      <c r="F35" s="24">
        <v>172400.0</v>
      </c>
      <c r="G35" s="41">
        <v>528400.0</v>
      </c>
      <c r="H35" s="41">
        <f>C35-G35</f>
        <v>0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4.25" customHeight="1">
      <c r="A36" s="26"/>
      <c r="B36" s="27" t="s">
        <v>12</v>
      </c>
      <c r="C36" s="28"/>
      <c r="D36" s="28"/>
      <c r="E36" s="28"/>
      <c r="F36" s="28"/>
    </row>
    <row r="37" ht="14.25" customHeight="1">
      <c r="A37" s="90" t="s">
        <v>157</v>
      </c>
      <c r="B37" s="23" t="s">
        <v>11</v>
      </c>
      <c r="C37" s="24">
        <f>SUM(D37:F37)</f>
        <v>599000</v>
      </c>
      <c r="D37" s="24">
        <v>199000.0</v>
      </c>
      <c r="E37" s="24">
        <v>200000.0</v>
      </c>
      <c r="F37" s="24">
        <v>200000.0</v>
      </c>
      <c r="G37" s="41">
        <v>599000.0</v>
      </c>
      <c r="H37" s="41">
        <f>C37-G37</f>
        <v>0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14.25" customHeight="1">
      <c r="A38" s="26"/>
      <c r="B38" s="27" t="s">
        <v>12</v>
      </c>
      <c r="C38" s="28"/>
      <c r="D38" s="28"/>
      <c r="E38" s="28"/>
      <c r="F38" s="28"/>
    </row>
    <row r="39" ht="14.25" customHeight="1">
      <c r="A39" s="90" t="s">
        <v>158</v>
      </c>
      <c r="B39" s="23" t="s">
        <v>11</v>
      </c>
      <c r="C39" s="24">
        <f>SUM(D39:F39)</f>
        <v>4296600</v>
      </c>
      <c r="D39" s="24">
        <v>1300000.0</v>
      </c>
      <c r="E39" s="24">
        <v>1563600.0</v>
      </c>
      <c r="F39" s="24">
        <v>1433000.0</v>
      </c>
      <c r="G39" s="41">
        <v>4296600.0</v>
      </c>
      <c r="H39" s="41">
        <f>C39-G39</f>
        <v>0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4.25" customHeight="1">
      <c r="A40" s="26"/>
      <c r="B40" s="27" t="s">
        <v>12</v>
      </c>
      <c r="C40" s="28"/>
      <c r="D40" s="28"/>
      <c r="E40" s="28"/>
      <c r="F40" s="28"/>
    </row>
    <row r="41" ht="14.25" customHeight="1">
      <c r="A41" s="93" t="s">
        <v>159</v>
      </c>
      <c r="B41" s="23" t="s">
        <v>11</v>
      </c>
      <c r="C41" s="24">
        <f>SUM(D41:F41)</f>
        <v>1201600</v>
      </c>
      <c r="D41" s="24">
        <v>400000.0</v>
      </c>
      <c r="E41" s="24">
        <v>401600.0</v>
      </c>
      <c r="F41" s="24">
        <v>400000.0</v>
      </c>
      <c r="G41" s="41">
        <v>1201600.0</v>
      </c>
      <c r="H41" s="41">
        <f>C41-G41</f>
        <v>0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4.25" customHeight="1">
      <c r="A42" s="26"/>
      <c r="B42" s="27" t="s">
        <v>12</v>
      </c>
      <c r="C42" s="28"/>
      <c r="D42" s="28"/>
      <c r="E42" s="28"/>
      <c r="F42" s="28"/>
    </row>
    <row r="43" ht="14.25" customHeight="1">
      <c r="A43" s="93" t="s">
        <v>160</v>
      </c>
      <c r="B43" s="23" t="s">
        <v>11</v>
      </c>
      <c r="C43" s="24">
        <f>SUM(D43:F43)</f>
        <v>1848000</v>
      </c>
      <c r="D43" s="24">
        <v>616000.0</v>
      </c>
      <c r="E43" s="24">
        <v>616000.0</v>
      </c>
      <c r="F43" s="24">
        <v>616000.0</v>
      </c>
      <c r="G43" s="41">
        <v>1848000.0</v>
      </c>
      <c r="H43" s="41">
        <f>C43-G43</f>
        <v>0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4.25" customHeight="1">
      <c r="A44" s="26"/>
      <c r="B44" s="27" t="s">
        <v>12</v>
      </c>
      <c r="C44" s="28"/>
      <c r="D44" s="28"/>
      <c r="E44" s="28"/>
      <c r="F44" s="28"/>
    </row>
    <row r="45" ht="14.25" customHeight="1">
      <c r="A45" s="93" t="s">
        <v>161</v>
      </c>
      <c r="B45" s="23" t="s">
        <v>11</v>
      </c>
      <c r="C45" s="24">
        <f>SUM(D45:F45)</f>
        <v>1476000</v>
      </c>
      <c r="D45" s="24">
        <v>376000.0</v>
      </c>
      <c r="E45" s="24">
        <v>610000.0</v>
      </c>
      <c r="F45" s="24">
        <v>490000.0</v>
      </c>
      <c r="G45" s="41">
        <v>1476000.0</v>
      </c>
      <c r="H45" s="41">
        <f>C45-G45</f>
        <v>0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4.25" customHeight="1">
      <c r="A46" s="26"/>
      <c r="B46" s="27" t="s">
        <v>12</v>
      </c>
      <c r="C46" s="28"/>
      <c r="D46" s="28"/>
      <c r="E46" s="28"/>
      <c r="F46" s="28"/>
    </row>
    <row r="47" ht="14.25" customHeight="1">
      <c r="A47" s="66" t="s">
        <v>162</v>
      </c>
      <c r="B47" s="23"/>
      <c r="C47" s="24"/>
      <c r="D47" s="24"/>
      <c r="E47" s="24"/>
      <c r="F47" s="24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14.25" customHeight="1">
      <c r="A48" s="92" t="s">
        <v>163</v>
      </c>
      <c r="B48" s="23" t="s">
        <v>11</v>
      </c>
      <c r="C48" s="24">
        <f>SUM(D48:F48)</f>
        <v>22100</v>
      </c>
      <c r="D48" s="24">
        <v>4000.0</v>
      </c>
      <c r="E48" s="24">
        <v>9100.0</v>
      </c>
      <c r="F48" s="24">
        <v>9000.0</v>
      </c>
      <c r="G48" s="41">
        <v>22100.0</v>
      </c>
      <c r="H48" s="41">
        <f>C48-G48</f>
        <v>0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4.25" customHeight="1">
      <c r="A49" s="26"/>
      <c r="B49" s="27" t="s">
        <v>12</v>
      </c>
      <c r="C49" s="28"/>
      <c r="D49" s="28"/>
      <c r="E49" s="28"/>
      <c r="F49" s="28"/>
    </row>
    <row r="50" ht="14.25" customHeight="1">
      <c r="A50" s="95" t="s">
        <v>164</v>
      </c>
      <c r="B50" s="23" t="s">
        <v>11</v>
      </c>
      <c r="C50" s="24">
        <f>SUM(D50:F50)</f>
        <v>432000</v>
      </c>
      <c r="D50" s="24">
        <v>432000.0</v>
      </c>
      <c r="E50" s="24">
        <v>0.0</v>
      </c>
      <c r="F50" s="24">
        <v>0.0</v>
      </c>
      <c r="G50" s="41">
        <v>432000.0</v>
      </c>
      <c r="H50" s="41">
        <f>C50-G50</f>
        <v>0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4.25" customHeight="1">
      <c r="A51" s="26"/>
      <c r="B51" s="27" t="s">
        <v>12</v>
      </c>
      <c r="C51" s="28"/>
      <c r="D51" s="28"/>
      <c r="E51" s="28"/>
      <c r="F51" s="28"/>
    </row>
    <row r="52" ht="14.25" customHeight="1">
      <c r="A52" s="72" t="s">
        <v>165</v>
      </c>
      <c r="B52" s="23"/>
      <c r="C52" s="24"/>
      <c r="D52" s="24"/>
      <c r="E52" s="24"/>
      <c r="F52" s="24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4.25" customHeight="1">
      <c r="A53" s="90" t="s">
        <v>45</v>
      </c>
      <c r="B53" s="23" t="s">
        <v>11</v>
      </c>
      <c r="C53" s="24">
        <f>SUM(D53:F53)</f>
        <v>144000</v>
      </c>
      <c r="D53" s="24">
        <v>0.0</v>
      </c>
      <c r="E53" s="24">
        <v>144000.0</v>
      </c>
      <c r="F53" s="24">
        <v>0.0</v>
      </c>
      <c r="G53" s="41">
        <v>144000.0</v>
      </c>
      <c r="H53" s="41">
        <f>C53-G53</f>
        <v>0</v>
      </c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4.25" customHeight="1">
      <c r="A54" s="26"/>
      <c r="B54" s="27" t="s">
        <v>12</v>
      </c>
      <c r="C54" s="28"/>
      <c r="D54" s="28"/>
      <c r="E54" s="28"/>
      <c r="F54" s="28"/>
    </row>
    <row r="55" ht="14.25" customHeight="1">
      <c r="A55" s="90" t="s">
        <v>166</v>
      </c>
      <c r="B55" s="23" t="s">
        <v>11</v>
      </c>
      <c r="C55" s="24">
        <f>SUM(D55:F55)</f>
        <v>171000</v>
      </c>
      <c r="D55" s="24">
        <v>85500.0</v>
      </c>
      <c r="E55" s="24">
        <v>85500.0</v>
      </c>
      <c r="F55" s="24">
        <v>0.0</v>
      </c>
      <c r="G55" s="41">
        <v>171000.0</v>
      </c>
      <c r="H55" s="41">
        <f>C55-G55</f>
        <v>0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4.25" customHeight="1">
      <c r="A56" s="26"/>
      <c r="B56" s="27" t="s">
        <v>12</v>
      </c>
      <c r="C56" s="28"/>
      <c r="D56" s="28"/>
      <c r="E56" s="28"/>
      <c r="F56" s="28"/>
    </row>
    <row r="57" ht="14.25" customHeight="1">
      <c r="A57" s="90" t="s">
        <v>167</v>
      </c>
      <c r="B57" s="23" t="s">
        <v>11</v>
      </c>
      <c r="C57" s="24">
        <f>SUM(D57:F57)</f>
        <v>34000</v>
      </c>
      <c r="D57" s="24">
        <v>0.0</v>
      </c>
      <c r="E57" s="24">
        <v>34000.0</v>
      </c>
      <c r="F57" s="24">
        <v>0.0</v>
      </c>
      <c r="G57" s="41">
        <v>34000.0</v>
      </c>
      <c r="H57" s="41">
        <f>C57-G57</f>
        <v>0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4.25" customHeight="1">
      <c r="A58" s="26"/>
      <c r="B58" s="27" t="s">
        <v>12</v>
      </c>
      <c r="C58" s="28"/>
      <c r="D58" s="28"/>
      <c r="E58" s="28"/>
      <c r="F58" s="28"/>
    </row>
    <row r="59" ht="14.25" customHeight="1">
      <c r="A59" s="96" t="s">
        <v>168</v>
      </c>
      <c r="B59" s="23" t="s">
        <v>11</v>
      </c>
      <c r="C59" s="24">
        <f>SUM(D59:F59)</f>
        <v>2243600</v>
      </c>
      <c r="D59" s="24">
        <v>540000.0</v>
      </c>
      <c r="E59" s="24">
        <v>851800.0</v>
      </c>
      <c r="F59" s="24">
        <v>851800.0</v>
      </c>
      <c r="G59" s="41">
        <v>2243600.0</v>
      </c>
      <c r="H59" s="41">
        <f>C59-G59</f>
        <v>0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4.25" customHeight="1">
      <c r="A60" s="26"/>
      <c r="B60" s="27" t="s">
        <v>12</v>
      </c>
      <c r="C60" s="28"/>
      <c r="D60" s="28"/>
      <c r="E60" s="28"/>
      <c r="F60" s="28"/>
    </row>
    <row r="61" ht="14.25" customHeight="1">
      <c r="A61" s="96" t="s">
        <v>169</v>
      </c>
      <c r="B61" s="23" t="s">
        <v>11</v>
      </c>
      <c r="C61" s="24">
        <f>SUM(D61:F61)</f>
        <v>94000</v>
      </c>
      <c r="D61" s="24">
        <v>0.0</v>
      </c>
      <c r="E61" s="24">
        <v>94000.0</v>
      </c>
      <c r="F61" s="24">
        <v>0.0</v>
      </c>
      <c r="G61" s="41">
        <v>94000.0</v>
      </c>
      <c r="H61" s="41">
        <f>C61-G61</f>
        <v>0</v>
      </c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4.25" customHeight="1">
      <c r="A62" s="26"/>
      <c r="B62" s="27" t="s">
        <v>12</v>
      </c>
      <c r="C62" s="28"/>
      <c r="D62" s="28"/>
      <c r="E62" s="28"/>
      <c r="F62" s="28"/>
    </row>
    <row r="63" ht="14.25" customHeight="1">
      <c r="A63" s="56" t="s">
        <v>54</v>
      </c>
      <c r="B63" s="57" t="s">
        <v>11</v>
      </c>
      <c r="C63" s="16">
        <f>SUM(D63:F63)</f>
        <v>8959500</v>
      </c>
      <c r="D63" s="16">
        <f t="shared" ref="D63:F63" si="5">D65+D69+D67+D71+D73+D75+D77+D79</f>
        <v>2638500</v>
      </c>
      <c r="E63" s="16">
        <f t="shared" si="5"/>
        <v>3757600</v>
      </c>
      <c r="F63" s="16">
        <f t="shared" si="5"/>
        <v>2563400</v>
      </c>
      <c r="G63" s="41">
        <v>8959500.0</v>
      </c>
      <c r="H63" s="41">
        <f>C63-G63</f>
        <v>0</v>
      </c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ht="14.25" customHeight="1">
      <c r="A64" s="58"/>
      <c r="B64" s="5" t="s">
        <v>12</v>
      </c>
      <c r="C64" s="16"/>
      <c r="D64" s="16"/>
      <c r="E64" s="16"/>
      <c r="F64" s="16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ht="14.25" customHeight="1">
      <c r="A65" s="59" t="s">
        <v>170</v>
      </c>
      <c r="B65" s="27" t="s">
        <v>11</v>
      </c>
      <c r="C65" s="28">
        <f>SUM(D65:F65)</f>
        <v>5370000</v>
      </c>
      <c r="D65" s="28">
        <v>1790000.0</v>
      </c>
      <c r="E65" s="28">
        <v>1790000.0</v>
      </c>
      <c r="F65" s="28">
        <v>1790000.0</v>
      </c>
      <c r="G65" s="41">
        <v>5370000.0</v>
      </c>
      <c r="H65" s="41">
        <f>C65-G65</f>
        <v>0</v>
      </c>
    </row>
    <row r="66" ht="14.25" customHeight="1">
      <c r="A66" s="26" t="s">
        <v>102</v>
      </c>
      <c r="B66" s="27" t="s">
        <v>12</v>
      </c>
      <c r="C66" s="28"/>
      <c r="D66" s="28"/>
      <c r="E66" s="28"/>
      <c r="F66" s="28"/>
    </row>
    <row r="67" ht="14.25" customHeight="1">
      <c r="A67" s="85" t="s">
        <v>171</v>
      </c>
      <c r="B67" s="27" t="s">
        <v>11</v>
      </c>
      <c r="C67" s="28">
        <f>SUM(D67:F67)</f>
        <v>1804200</v>
      </c>
      <c r="D67" s="28">
        <v>597200.0</v>
      </c>
      <c r="E67" s="28">
        <v>653000.0</v>
      </c>
      <c r="F67" s="28">
        <v>554000.0</v>
      </c>
      <c r="G67" s="41">
        <v>1804200.0</v>
      </c>
      <c r="H67" s="41">
        <f>C67-G67</f>
        <v>0</v>
      </c>
    </row>
    <row r="68" ht="14.25" customHeight="1">
      <c r="A68" s="26" t="s">
        <v>102</v>
      </c>
      <c r="B68" s="27" t="s">
        <v>12</v>
      </c>
      <c r="C68" s="28"/>
      <c r="D68" s="28"/>
      <c r="E68" s="28"/>
      <c r="F68" s="28"/>
    </row>
    <row r="69" ht="14.25" customHeight="1">
      <c r="A69" s="85" t="s">
        <v>172</v>
      </c>
      <c r="B69" s="27" t="s">
        <v>11</v>
      </c>
      <c r="C69" s="28">
        <f>SUM(D69:F69)</f>
        <v>202000</v>
      </c>
      <c r="D69" s="28">
        <v>50000.0</v>
      </c>
      <c r="E69" s="28">
        <v>102000.0</v>
      </c>
      <c r="F69" s="28">
        <v>50000.0</v>
      </c>
      <c r="G69" s="41">
        <v>202000.0</v>
      </c>
      <c r="H69" s="41">
        <f>C69-G69</f>
        <v>0</v>
      </c>
    </row>
    <row r="70" ht="14.25" customHeight="1">
      <c r="A70" s="26" t="s">
        <v>102</v>
      </c>
      <c r="B70" s="27" t="s">
        <v>12</v>
      </c>
      <c r="C70" s="28"/>
      <c r="D70" s="28"/>
      <c r="E70" s="28"/>
      <c r="F70" s="28"/>
    </row>
    <row r="71" ht="14.25" customHeight="1">
      <c r="A71" s="85" t="s">
        <v>173</v>
      </c>
      <c r="B71" s="27" t="s">
        <v>11</v>
      </c>
      <c r="C71" s="28">
        <f>SUM(D71:F71)</f>
        <v>115100</v>
      </c>
      <c r="D71" s="28">
        <v>76300.0</v>
      </c>
      <c r="E71" s="28">
        <v>19400.0</v>
      </c>
      <c r="F71" s="28">
        <v>19400.0</v>
      </c>
      <c r="G71" s="41">
        <v>115100.0</v>
      </c>
      <c r="H71" s="41">
        <f>C71-G71</f>
        <v>0</v>
      </c>
    </row>
    <row r="72" ht="14.25" customHeight="1">
      <c r="A72" s="26" t="s">
        <v>102</v>
      </c>
      <c r="B72" s="27" t="s">
        <v>12</v>
      </c>
      <c r="C72" s="28"/>
      <c r="D72" s="28"/>
      <c r="E72" s="28"/>
      <c r="F72" s="28"/>
    </row>
    <row r="73" ht="14.25" customHeight="1">
      <c r="A73" s="85" t="s">
        <v>174</v>
      </c>
      <c r="B73" s="27" t="s">
        <v>11</v>
      </c>
      <c r="C73" s="28">
        <f>SUM(D73:F73)</f>
        <v>20000</v>
      </c>
      <c r="D73" s="28">
        <v>0.0</v>
      </c>
      <c r="E73" s="28">
        <v>20000.0</v>
      </c>
      <c r="F73" s="28">
        <v>0.0</v>
      </c>
      <c r="G73" s="41">
        <v>20000.0</v>
      </c>
      <c r="H73" s="41">
        <f>C73-G73</f>
        <v>0</v>
      </c>
    </row>
    <row r="74" ht="14.25" customHeight="1">
      <c r="A74" s="26" t="s">
        <v>102</v>
      </c>
      <c r="B74" s="27" t="s">
        <v>12</v>
      </c>
      <c r="C74" s="28"/>
      <c r="D74" s="28"/>
      <c r="E74" s="28"/>
      <c r="F74" s="28"/>
    </row>
    <row r="75" ht="14.25" customHeight="1">
      <c r="A75" s="59" t="s">
        <v>175</v>
      </c>
      <c r="B75" s="27" t="s">
        <v>11</v>
      </c>
      <c r="C75" s="28">
        <f>SUM(D75:F75)</f>
        <v>100000</v>
      </c>
      <c r="D75" s="28">
        <v>0.0</v>
      </c>
      <c r="E75" s="28">
        <v>100000.0</v>
      </c>
      <c r="F75" s="28">
        <v>0.0</v>
      </c>
      <c r="G75" s="41">
        <v>100000.0</v>
      </c>
      <c r="H75" s="41">
        <f>C75-G75</f>
        <v>0</v>
      </c>
    </row>
    <row r="76" ht="14.25" customHeight="1">
      <c r="A76" s="26" t="s">
        <v>102</v>
      </c>
      <c r="B76" s="27" t="s">
        <v>12</v>
      </c>
      <c r="C76" s="28"/>
      <c r="D76" s="28"/>
      <c r="E76" s="28"/>
      <c r="F76" s="28"/>
    </row>
    <row r="77" ht="14.25" customHeight="1">
      <c r="A77" s="85" t="s">
        <v>176</v>
      </c>
      <c r="B77" s="27" t="s">
        <v>11</v>
      </c>
      <c r="C77" s="28">
        <f>SUM(D77:F77)</f>
        <v>500000</v>
      </c>
      <c r="D77" s="28">
        <v>125000.0</v>
      </c>
      <c r="E77" s="28">
        <v>225000.0</v>
      </c>
      <c r="F77" s="28">
        <v>150000.0</v>
      </c>
      <c r="G77" s="41">
        <v>500000.0</v>
      </c>
      <c r="H77" s="41">
        <f>C77-G77</f>
        <v>0</v>
      </c>
    </row>
    <row r="78" ht="14.25" customHeight="1">
      <c r="A78" s="26" t="s">
        <v>102</v>
      </c>
      <c r="B78" s="27" t="s">
        <v>12</v>
      </c>
      <c r="C78" s="28"/>
      <c r="D78" s="28"/>
      <c r="E78" s="28"/>
      <c r="F78" s="28"/>
    </row>
    <row r="79" ht="14.25" customHeight="1">
      <c r="A79" s="85" t="s">
        <v>177</v>
      </c>
      <c r="B79" s="27" t="s">
        <v>11</v>
      </c>
      <c r="C79" s="28">
        <f>SUM(D79:F79)</f>
        <v>848200</v>
      </c>
      <c r="D79" s="28">
        <v>0.0</v>
      </c>
      <c r="E79" s="28">
        <v>848200.0</v>
      </c>
      <c r="F79" s="28">
        <v>0.0</v>
      </c>
      <c r="G79" s="41">
        <v>848200.0</v>
      </c>
      <c r="H79" s="41">
        <f>C79-G79</f>
        <v>0</v>
      </c>
    </row>
    <row r="80" ht="14.25" customHeight="1">
      <c r="A80" s="26"/>
      <c r="B80" s="27" t="s">
        <v>12</v>
      </c>
      <c r="C80" s="28"/>
      <c r="D80" s="28"/>
      <c r="E80" s="28"/>
      <c r="F80" s="28"/>
    </row>
    <row r="81" ht="14.25" customHeight="1">
      <c r="A81" s="97" t="s">
        <v>178</v>
      </c>
      <c r="B81" s="34" t="s">
        <v>11</v>
      </c>
      <c r="C81" s="35">
        <f>SUM(D81:F81)</f>
        <v>1544500</v>
      </c>
      <c r="D81" s="35">
        <f t="shared" ref="D81:G81" si="6">D87+D91+D95</f>
        <v>788500</v>
      </c>
      <c r="E81" s="35">
        <f t="shared" si="6"/>
        <v>378000</v>
      </c>
      <c r="F81" s="35">
        <f t="shared" si="6"/>
        <v>378000</v>
      </c>
      <c r="G81" s="41">
        <f t="shared" si="6"/>
        <v>1544500</v>
      </c>
      <c r="H81" s="41">
        <f>C81-G81</f>
        <v>0</v>
      </c>
    </row>
    <row r="82" ht="14.25" customHeight="1">
      <c r="A82" s="98"/>
      <c r="B82" s="34" t="s">
        <v>12</v>
      </c>
      <c r="C82" s="35"/>
      <c r="D82" s="35"/>
      <c r="E82" s="35"/>
      <c r="F82" s="35"/>
    </row>
    <row r="83" ht="14.25" customHeight="1">
      <c r="A83" s="99" t="s">
        <v>179</v>
      </c>
      <c r="B83" s="30"/>
      <c r="C83" s="31"/>
      <c r="D83" s="31"/>
      <c r="E83" s="31"/>
      <c r="F83" s="31"/>
    </row>
    <row r="84" ht="14.25" customHeight="1">
      <c r="A84" s="100" t="s">
        <v>180</v>
      </c>
      <c r="B84" s="101"/>
      <c r="C84" s="102"/>
      <c r="D84" s="102"/>
      <c r="E84" s="102"/>
      <c r="F84" s="102"/>
    </row>
    <row r="85" ht="14.25" customHeight="1">
      <c r="A85" s="103" t="s">
        <v>181</v>
      </c>
      <c r="B85" s="104"/>
      <c r="C85" s="105"/>
      <c r="D85" s="105"/>
      <c r="E85" s="105"/>
      <c r="F85" s="105"/>
    </row>
    <row r="86" ht="14.25" customHeight="1">
      <c r="A86" s="56" t="s">
        <v>182</v>
      </c>
      <c r="B86" s="5"/>
      <c r="C86" s="16"/>
      <c r="D86" s="16"/>
      <c r="E86" s="16"/>
      <c r="F86" s="16"/>
    </row>
    <row r="87" ht="14.25" customHeight="1">
      <c r="A87" s="85" t="s">
        <v>183</v>
      </c>
      <c r="B87" s="27" t="s">
        <v>11</v>
      </c>
      <c r="C87" s="28">
        <f>SUM(D87:F87)</f>
        <v>250500</v>
      </c>
      <c r="D87" s="28">
        <v>250500.0</v>
      </c>
      <c r="E87" s="28">
        <v>0.0</v>
      </c>
      <c r="F87" s="28">
        <v>0.0</v>
      </c>
      <c r="G87" s="41">
        <v>250500.0</v>
      </c>
      <c r="H87" s="41">
        <f>C87-G87</f>
        <v>0</v>
      </c>
    </row>
    <row r="88" ht="14.25" customHeight="1">
      <c r="A88" s="106" t="s">
        <v>184</v>
      </c>
      <c r="B88" s="27" t="s">
        <v>12</v>
      </c>
      <c r="C88" s="28"/>
      <c r="D88" s="28"/>
      <c r="E88" s="28"/>
      <c r="F88" s="28"/>
    </row>
    <row r="89" ht="14.25" customHeight="1">
      <c r="A89" s="99" t="s">
        <v>185</v>
      </c>
      <c r="B89" s="30"/>
      <c r="C89" s="31"/>
      <c r="D89" s="31"/>
      <c r="E89" s="31"/>
      <c r="F89" s="31"/>
    </row>
    <row r="90" ht="14.25" customHeight="1">
      <c r="A90" s="56" t="s">
        <v>182</v>
      </c>
      <c r="B90" s="5"/>
      <c r="C90" s="16"/>
      <c r="D90" s="16"/>
      <c r="E90" s="16"/>
      <c r="F90" s="16"/>
    </row>
    <row r="91" ht="14.25" customHeight="1">
      <c r="A91" s="85" t="s">
        <v>186</v>
      </c>
      <c r="B91" s="27" t="s">
        <v>11</v>
      </c>
      <c r="C91" s="28">
        <f>SUM(D91:F91)</f>
        <v>160000</v>
      </c>
      <c r="D91" s="28">
        <v>160000.0</v>
      </c>
      <c r="E91" s="28">
        <v>0.0</v>
      </c>
      <c r="F91" s="28">
        <v>0.0</v>
      </c>
      <c r="G91" s="41">
        <v>160000.0</v>
      </c>
      <c r="H91" s="41">
        <f>C91-G91</f>
        <v>0</v>
      </c>
    </row>
    <row r="92" ht="14.25" customHeight="1">
      <c r="A92" s="106"/>
      <c r="B92" s="27" t="s">
        <v>12</v>
      </c>
      <c r="C92" s="28"/>
      <c r="D92" s="28"/>
      <c r="E92" s="28"/>
      <c r="F92" s="28"/>
    </row>
    <row r="93" ht="14.25" customHeight="1">
      <c r="A93" s="100" t="s">
        <v>187</v>
      </c>
      <c r="B93" s="101"/>
      <c r="C93" s="102"/>
      <c r="D93" s="102"/>
      <c r="E93" s="102"/>
      <c r="F93" s="102"/>
    </row>
    <row r="94" ht="14.25" customHeight="1">
      <c r="A94" s="56" t="s">
        <v>182</v>
      </c>
      <c r="B94" s="5"/>
      <c r="C94" s="16"/>
      <c r="D94" s="16"/>
      <c r="E94" s="16"/>
      <c r="F94" s="16"/>
    </row>
    <row r="95" ht="14.25" customHeight="1">
      <c r="A95" s="85" t="s">
        <v>188</v>
      </c>
      <c r="B95" s="27" t="s">
        <v>11</v>
      </c>
      <c r="C95" s="28">
        <f>SUM(D95:F95)</f>
        <v>1134000</v>
      </c>
      <c r="D95" s="28">
        <v>378000.0</v>
      </c>
      <c r="E95" s="28">
        <v>378000.0</v>
      </c>
      <c r="F95" s="28">
        <v>378000.0</v>
      </c>
      <c r="G95" s="41">
        <v>1134000.0</v>
      </c>
      <c r="H95" s="41">
        <f>C95-G95</f>
        <v>0</v>
      </c>
    </row>
    <row r="96" ht="14.25" customHeight="1">
      <c r="A96" s="106"/>
      <c r="B96" s="27" t="s">
        <v>12</v>
      </c>
      <c r="C96" s="28"/>
      <c r="D96" s="28"/>
      <c r="E96" s="28"/>
      <c r="F96" s="28"/>
    </row>
    <row r="97" ht="14.25" customHeight="1">
      <c r="A97" s="29" t="s">
        <v>20</v>
      </c>
      <c r="B97" s="30" t="s">
        <v>11</v>
      </c>
      <c r="C97" s="31">
        <f>SUM(D97:F97)</f>
        <v>23134000</v>
      </c>
      <c r="D97" s="31">
        <f t="shared" ref="D97:G97" si="7">D7+D29</f>
        <v>7159200</v>
      </c>
      <c r="E97" s="31">
        <f t="shared" si="7"/>
        <v>8924200</v>
      </c>
      <c r="F97" s="31">
        <f t="shared" si="7"/>
        <v>7050600</v>
      </c>
      <c r="G97" s="31">
        <f t="shared" si="7"/>
        <v>23134000</v>
      </c>
      <c r="H97" s="41">
        <f>C97-G97</f>
        <v>0</v>
      </c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ht="14.25" customHeight="1">
      <c r="A98" s="32"/>
      <c r="B98" s="30" t="s">
        <v>12</v>
      </c>
      <c r="C98" s="31"/>
      <c r="D98" s="31"/>
      <c r="E98" s="31"/>
      <c r="F98" s="31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ht="14.25" customHeight="1">
      <c r="A99" s="29" t="s">
        <v>189</v>
      </c>
      <c r="B99" s="30" t="s">
        <v>11</v>
      </c>
      <c r="C99" s="31">
        <f>SUM(D99:F99)</f>
        <v>1544500</v>
      </c>
      <c r="D99" s="31">
        <f t="shared" ref="D99:G99" si="8">D81</f>
        <v>788500</v>
      </c>
      <c r="E99" s="31">
        <f t="shared" si="8"/>
        <v>378000</v>
      </c>
      <c r="F99" s="31">
        <f t="shared" si="8"/>
        <v>378000</v>
      </c>
      <c r="G99" s="31">
        <f t="shared" si="8"/>
        <v>1544500</v>
      </c>
      <c r="H99" s="41">
        <f>C99-G99</f>
        <v>0</v>
      </c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ht="14.25" customHeight="1">
      <c r="A100" s="32"/>
      <c r="B100" s="30" t="s">
        <v>12</v>
      </c>
      <c r="C100" s="31"/>
      <c r="D100" s="31"/>
      <c r="E100" s="31"/>
      <c r="F100" s="31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ht="14.25" customHeight="1">
      <c r="A101" s="33" t="s">
        <v>5</v>
      </c>
      <c r="B101" s="34" t="s">
        <v>11</v>
      </c>
      <c r="C101" s="35">
        <f>SUM(D101:F101)</f>
        <v>24678500</v>
      </c>
      <c r="D101" s="35">
        <f t="shared" ref="D101:G101" si="9">D97+D99</f>
        <v>7947700</v>
      </c>
      <c r="E101" s="35">
        <f t="shared" si="9"/>
        <v>9302200</v>
      </c>
      <c r="F101" s="35">
        <f t="shared" si="9"/>
        <v>7428600</v>
      </c>
      <c r="G101" s="35">
        <f t="shared" si="9"/>
        <v>24678500</v>
      </c>
      <c r="H101" s="41">
        <f>C101-G101</f>
        <v>0</v>
      </c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ht="14.25" customHeight="1">
      <c r="A102" s="32"/>
      <c r="B102" s="34" t="s">
        <v>12</v>
      </c>
      <c r="C102" s="35"/>
      <c r="D102" s="35"/>
      <c r="E102" s="35"/>
      <c r="F102" s="35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ht="13.5" customHeight="1">
      <c r="A103" s="3"/>
      <c r="B103" s="3"/>
      <c r="C103" s="3"/>
    </row>
    <row r="104" ht="28.5" customHeight="1">
      <c r="A104" s="3" t="s">
        <v>21</v>
      </c>
      <c r="B104" s="3"/>
      <c r="C104" s="3"/>
    </row>
    <row r="105" ht="14.25" customHeight="1"/>
    <row r="106" ht="14.25" customHeight="1">
      <c r="C106" s="61">
        <v>0.3</v>
      </c>
      <c r="D106" s="37">
        <f>G106*0.3</f>
        <v>4121430</v>
      </c>
      <c r="E106" s="62"/>
      <c r="F106" s="38"/>
      <c r="G106" s="37">
        <f>SUM(G13:G23,G35:G48,G53:G61)</f>
        <v>13738100</v>
      </c>
    </row>
    <row r="107" ht="14.25" customHeight="1">
      <c r="C107" s="62" t="s">
        <v>64</v>
      </c>
      <c r="D107" s="37">
        <f>SUM(D13:D23,D35:D48,D53:D61)</f>
        <v>4084300</v>
      </c>
    </row>
    <row r="108" ht="14.25" customHeight="1">
      <c r="C108" s="62" t="s">
        <v>57</v>
      </c>
      <c r="D108" s="69">
        <f>D106-D107</f>
        <v>37130</v>
      </c>
    </row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A1:F1"/>
    <mergeCell ref="A97:A98"/>
    <mergeCell ref="A99:A100"/>
    <mergeCell ref="A101:A102"/>
  </mergeCells>
  <printOptions horizontalCentered="1"/>
  <pageMargins bottom="0.15748031496062992" footer="0.0" header="0.0" left="0.15748031496062992" right="0.15748031496062992" top="0.31496062992125984"/>
  <pageSetup paperSize="9" orientation="landscape"/>
  <rowBreaks count="4" manualBreakCount="4">
    <brk id="80" man="1"/>
    <brk id="51" man="1"/>
    <brk id="72" man="1"/>
    <brk id="28" man="1"/>
  </row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/>
  </sheetViews>
  <sheetFormatPr customHeight="1" defaultColWidth="14.43" defaultRowHeight="15.0"/>
  <cols>
    <col customWidth="1" min="1" max="1" width="65.71"/>
    <col customWidth="1" min="2" max="2" width="8.86"/>
    <col customWidth="1" min="3" max="6" width="22.57"/>
    <col customWidth="1" min="7" max="8" width="13.43"/>
    <col customWidth="1" min="9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3" t="s">
        <v>190</v>
      </c>
      <c r="B3" s="3"/>
      <c r="C3" s="3"/>
    </row>
    <row r="4" ht="14.25" customHeight="1">
      <c r="A4" s="3"/>
      <c r="B4" s="3"/>
      <c r="C4" s="1"/>
      <c r="D4" s="4"/>
      <c r="E4" s="4"/>
      <c r="F4" s="4" t="s">
        <v>2</v>
      </c>
    </row>
    <row r="5" ht="24.0" customHeight="1">
      <c r="A5" s="5" t="s">
        <v>3</v>
      </c>
      <c r="B5" s="6" t="s">
        <v>4</v>
      </c>
      <c r="C5" s="84" t="s">
        <v>5</v>
      </c>
      <c r="D5" s="7" t="s">
        <v>6</v>
      </c>
      <c r="E5" s="7" t="s">
        <v>7</v>
      </c>
      <c r="F5" s="7" t="s">
        <v>8</v>
      </c>
    </row>
    <row r="6" ht="14.25" customHeight="1">
      <c r="A6" s="83" t="s">
        <v>9</v>
      </c>
      <c r="B6" s="63"/>
      <c r="C6" s="34"/>
      <c r="D6" s="34"/>
      <c r="E6" s="34"/>
      <c r="F6" s="34"/>
      <c r="G6" s="40" t="s">
        <v>23</v>
      </c>
      <c r="H6" s="40" t="s">
        <v>24</v>
      </c>
    </row>
    <row r="7" ht="14.25" customHeight="1">
      <c r="A7" s="11" t="s">
        <v>191</v>
      </c>
      <c r="B7" s="12" t="s">
        <v>11</v>
      </c>
      <c r="C7" s="13">
        <f>SUM(D7:F7)</f>
        <v>177200</v>
      </c>
      <c r="D7" s="13">
        <f t="shared" ref="D7:F7" si="1">D9</f>
        <v>71000</v>
      </c>
      <c r="E7" s="13">
        <f t="shared" si="1"/>
        <v>94200</v>
      </c>
      <c r="F7" s="13">
        <f t="shared" si="1"/>
        <v>12000</v>
      </c>
      <c r="G7" s="41">
        <v>177200.0</v>
      </c>
      <c r="H7" s="41">
        <f>C7-G7</f>
        <v>0</v>
      </c>
    </row>
    <row r="8" ht="14.25" customHeight="1">
      <c r="A8" s="14"/>
      <c r="B8" s="12" t="s">
        <v>12</v>
      </c>
      <c r="C8" s="13"/>
      <c r="D8" s="13"/>
      <c r="E8" s="13"/>
      <c r="F8" s="13"/>
    </row>
    <row r="9" ht="14.25" customHeight="1">
      <c r="A9" s="15" t="s">
        <v>26</v>
      </c>
      <c r="B9" s="5" t="s">
        <v>11</v>
      </c>
      <c r="C9" s="16">
        <f>SUM(D9:F9)</f>
        <v>177200</v>
      </c>
      <c r="D9" s="16">
        <f t="shared" ref="D9:F9" si="2">SUM(D13:D31)</f>
        <v>71000</v>
      </c>
      <c r="E9" s="16">
        <f t="shared" si="2"/>
        <v>94200</v>
      </c>
      <c r="F9" s="16">
        <f t="shared" si="2"/>
        <v>12000</v>
      </c>
      <c r="G9" s="41">
        <v>177200.0</v>
      </c>
      <c r="H9" s="41">
        <f>C9-G9</f>
        <v>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4.25" customHeight="1">
      <c r="A10" s="18"/>
      <c r="B10" s="5" t="s">
        <v>12</v>
      </c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14.25" customHeight="1">
      <c r="A11" s="19" t="s">
        <v>192</v>
      </c>
      <c r="B11" s="23"/>
      <c r="C11" s="24"/>
      <c r="D11" s="24"/>
      <c r="E11" s="24"/>
      <c r="F11" s="24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14.25" customHeight="1">
      <c r="A12" s="66" t="s">
        <v>193</v>
      </c>
      <c r="B12" s="23"/>
      <c r="C12" s="24"/>
      <c r="D12" s="24"/>
      <c r="E12" s="24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4.25" customHeight="1">
      <c r="A13" s="85" t="s">
        <v>29</v>
      </c>
      <c r="B13" s="23" t="s">
        <v>11</v>
      </c>
      <c r="C13" s="24">
        <f>SUM(D13:F13)</f>
        <v>11700</v>
      </c>
      <c r="D13" s="24">
        <v>11700.0</v>
      </c>
      <c r="E13" s="24">
        <v>0.0</v>
      </c>
      <c r="F13" s="24">
        <v>0.0</v>
      </c>
      <c r="G13" s="41">
        <v>11700.0</v>
      </c>
      <c r="H13" s="41">
        <f>C13-G13</f>
        <v>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4.25" customHeight="1">
      <c r="A14" s="26"/>
      <c r="B14" s="27" t="s">
        <v>12</v>
      </c>
      <c r="C14" s="28"/>
      <c r="D14" s="28"/>
      <c r="E14" s="28"/>
      <c r="F14" s="28"/>
    </row>
    <row r="15" ht="14.25" customHeight="1">
      <c r="A15" s="66" t="s">
        <v>194</v>
      </c>
      <c r="B15" s="23"/>
      <c r="C15" s="24"/>
      <c r="D15" s="24"/>
      <c r="E15" s="24"/>
      <c r="F15" s="24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4.25" customHeight="1">
      <c r="A16" s="85" t="s">
        <v>33</v>
      </c>
      <c r="B16" s="23" t="s">
        <v>11</v>
      </c>
      <c r="C16" s="24">
        <f>SUM(D16:F16)</f>
        <v>36200</v>
      </c>
      <c r="D16" s="24">
        <v>18000.0</v>
      </c>
      <c r="E16" s="24">
        <v>18200.0</v>
      </c>
      <c r="F16" s="24">
        <v>0.0</v>
      </c>
      <c r="G16" s="41">
        <v>36200.0</v>
      </c>
      <c r="H16" s="41">
        <f>C16-G16</f>
        <v>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4.25" customHeight="1">
      <c r="A17" s="26"/>
      <c r="B17" s="27" t="s">
        <v>12</v>
      </c>
      <c r="C17" s="28"/>
      <c r="D17" s="28"/>
      <c r="E17" s="28"/>
      <c r="F17" s="28"/>
    </row>
    <row r="18" ht="14.25" customHeight="1">
      <c r="A18" s="85" t="s">
        <v>195</v>
      </c>
      <c r="B18" s="23" t="s">
        <v>11</v>
      </c>
      <c r="C18" s="24">
        <f>SUM(D18:F18)</f>
        <v>8000</v>
      </c>
      <c r="D18" s="24">
        <v>0.0</v>
      </c>
      <c r="E18" s="24">
        <v>8000.0</v>
      </c>
      <c r="F18" s="24">
        <v>0.0</v>
      </c>
      <c r="G18" s="41">
        <v>8000.0</v>
      </c>
      <c r="H18" s="41">
        <f>C18-G18</f>
        <v>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4.25" customHeight="1">
      <c r="A19" s="26"/>
      <c r="B19" s="27" t="s">
        <v>12</v>
      </c>
      <c r="C19" s="28"/>
      <c r="D19" s="28"/>
      <c r="E19" s="28"/>
      <c r="F19" s="28"/>
    </row>
    <row r="20" ht="14.25" customHeight="1">
      <c r="A20" s="85" t="s">
        <v>35</v>
      </c>
      <c r="B20" s="23" t="s">
        <v>11</v>
      </c>
      <c r="C20" s="24">
        <f>SUM(D20:F20)</f>
        <v>12000</v>
      </c>
      <c r="D20" s="24">
        <v>0.0</v>
      </c>
      <c r="E20" s="24">
        <v>12000.0</v>
      </c>
      <c r="F20" s="24">
        <v>0.0</v>
      </c>
      <c r="G20" s="41">
        <v>12000.0</v>
      </c>
      <c r="H20" s="41">
        <f>C20-G20</f>
        <v>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4.25" customHeight="1">
      <c r="A21" s="26"/>
      <c r="B21" s="27" t="s">
        <v>12</v>
      </c>
      <c r="C21" s="28"/>
      <c r="D21" s="28"/>
      <c r="E21" s="28"/>
      <c r="F21" s="28"/>
    </row>
    <row r="22" ht="14.25" customHeight="1">
      <c r="A22" s="72" t="s">
        <v>196</v>
      </c>
      <c r="B22" s="23"/>
      <c r="C22" s="24"/>
      <c r="D22" s="24"/>
      <c r="E22" s="24"/>
      <c r="F22" s="24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4.25" customHeight="1">
      <c r="A23" s="86" t="s">
        <v>40</v>
      </c>
      <c r="B23" s="23" t="s">
        <v>11</v>
      </c>
      <c r="C23" s="24">
        <f>SUM(D23:F23)</f>
        <v>32500</v>
      </c>
      <c r="D23" s="24">
        <v>32500.0</v>
      </c>
      <c r="E23" s="24">
        <v>0.0</v>
      </c>
      <c r="F23" s="24">
        <v>0.0</v>
      </c>
      <c r="G23" s="41">
        <v>32500.0</v>
      </c>
      <c r="H23" s="41">
        <f>C23-G23</f>
        <v>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4.25" customHeight="1">
      <c r="A24" s="26"/>
      <c r="B24" s="27" t="s">
        <v>12</v>
      </c>
      <c r="C24" s="28"/>
      <c r="D24" s="28"/>
      <c r="E24" s="28"/>
      <c r="F24" s="28"/>
    </row>
    <row r="25" ht="14.25" customHeight="1">
      <c r="A25" s="85" t="s">
        <v>41</v>
      </c>
      <c r="B25" s="23" t="s">
        <v>11</v>
      </c>
      <c r="C25" s="24">
        <f>SUM(D25:F25)</f>
        <v>39200</v>
      </c>
      <c r="D25" s="24">
        <v>0.0</v>
      </c>
      <c r="E25" s="24">
        <v>39200.0</v>
      </c>
      <c r="F25" s="24">
        <v>0.0</v>
      </c>
      <c r="G25" s="41">
        <v>39200.0</v>
      </c>
      <c r="H25" s="41">
        <f>C25-G25</f>
        <v>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4.25" customHeight="1">
      <c r="A26" s="26"/>
      <c r="B26" s="27" t="s">
        <v>12</v>
      </c>
      <c r="C26" s="28"/>
      <c r="D26" s="28"/>
      <c r="E26" s="28"/>
      <c r="F26" s="28"/>
    </row>
    <row r="27" ht="14.25" customHeight="1">
      <c r="A27" s="85" t="s">
        <v>42</v>
      </c>
      <c r="B27" s="23" t="s">
        <v>11</v>
      </c>
      <c r="C27" s="24">
        <f>SUM(D27:F27)</f>
        <v>24000</v>
      </c>
      <c r="D27" s="24">
        <v>0.0</v>
      </c>
      <c r="E27" s="24">
        <v>12000.0</v>
      </c>
      <c r="F27" s="24">
        <v>12000.0</v>
      </c>
      <c r="G27" s="41">
        <v>24000.0</v>
      </c>
      <c r="H27" s="41">
        <f>C27-G27</f>
        <v>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4.25" customHeight="1">
      <c r="A28" s="26"/>
      <c r="B28" s="27" t="s">
        <v>12</v>
      </c>
      <c r="C28" s="28"/>
      <c r="D28" s="28"/>
      <c r="E28" s="28"/>
      <c r="F28" s="28"/>
    </row>
    <row r="29" ht="14.25" customHeight="1">
      <c r="A29" s="85" t="s">
        <v>197</v>
      </c>
      <c r="B29" s="23" t="s">
        <v>11</v>
      </c>
      <c r="C29" s="24">
        <f>SUM(D29:F29)</f>
        <v>4800</v>
      </c>
      <c r="D29" s="24">
        <v>0.0</v>
      </c>
      <c r="E29" s="24">
        <v>4800.0</v>
      </c>
      <c r="F29" s="24">
        <v>0.0</v>
      </c>
      <c r="G29" s="41">
        <v>4800.0</v>
      </c>
      <c r="H29" s="41">
        <f>C29-G29</f>
        <v>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4.25" customHeight="1">
      <c r="A30" s="26"/>
      <c r="B30" s="27" t="s">
        <v>12</v>
      </c>
      <c r="C30" s="28"/>
      <c r="D30" s="28"/>
      <c r="E30" s="28"/>
      <c r="F30" s="28"/>
    </row>
    <row r="31" ht="14.25" customHeight="1">
      <c r="A31" s="85" t="s">
        <v>43</v>
      </c>
      <c r="B31" s="23" t="s">
        <v>11</v>
      </c>
      <c r="C31" s="24">
        <f>SUM(D31:F31)</f>
        <v>8800</v>
      </c>
      <c r="D31" s="24">
        <v>8800.0</v>
      </c>
      <c r="E31" s="24">
        <v>0.0</v>
      </c>
      <c r="F31" s="24">
        <v>0.0</v>
      </c>
      <c r="G31" s="41">
        <v>8800.0</v>
      </c>
      <c r="H31" s="41">
        <f>C31-G31</f>
        <v>0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14.25" customHeight="1">
      <c r="A32" s="26"/>
      <c r="B32" s="27" t="s">
        <v>12</v>
      </c>
      <c r="C32" s="28"/>
      <c r="D32" s="28"/>
      <c r="E32" s="28"/>
      <c r="F32" s="28"/>
    </row>
    <row r="33" ht="44.25" customHeight="1">
      <c r="A33" s="77" t="s">
        <v>21</v>
      </c>
      <c r="B33" s="49"/>
      <c r="C33" s="50"/>
      <c r="D33" s="50"/>
      <c r="E33" s="50"/>
      <c r="F33" s="50"/>
    </row>
    <row r="34" ht="6.75" customHeight="1">
      <c r="A34" s="3"/>
      <c r="B34" s="51"/>
      <c r="C34" s="52"/>
      <c r="D34" s="52"/>
      <c r="E34" s="52"/>
      <c r="F34" s="52"/>
    </row>
    <row r="35" ht="14.25" customHeight="1">
      <c r="A35" s="11" t="s">
        <v>198</v>
      </c>
      <c r="B35" s="12" t="s">
        <v>11</v>
      </c>
      <c r="C35" s="13">
        <f>SUM(D35:F35)</f>
        <v>995200</v>
      </c>
      <c r="D35" s="13">
        <f t="shared" ref="D35:F35" si="3">D37+D48</f>
        <v>870400</v>
      </c>
      <c r="E35" s="13">
        <f t="shared" si="3"/>
        <v>73200</v>
      </c>
      <c r="F35" s="13">
        <f t="shared" si="3"/>
        <v>51600</v>
      </c>
      <c r="G35" s="41">
        <v>995200.0</v>
      </c>
      <c r="H35" s="41">
        <f>C35-G35</f>
        <v>0</v>
      </c>
    </row>
    <row r="36" ht="14.25" customHeight="1">
      <c r="A36" s="14"/>
      <c r="B36" s="12" t="s">
        <v>12</v>
      </c>
      <c r="C36" s="13"/>
      <c r="D36" s="13"/>
      <c r="E36" s="13"/>
      <c r="F36" s="13"/>
    </row>
    <row r="37" ht="14.25" customHeight="1">
      <c r="A37" s="15" t="s">
        <v>48</v>
      </c>
      <c r="B37" s="5" t="s">
        <v>11</v>
      </c>
      <c r="C37" s="16">
        <f>SUM(D37:F37)</f>
        <v>875600</v>
      </c>
      <c r="D37" s="16">
        <f t="shared" ref="D37:F37" si="4">SUM(D40:D46)</f>
        <v>830400</v>
      </c>
      <c r="E37" s="16">
        <f t="shared" si="4"/>
        <v>33200</v>
      </c>
      <c r="F37" s="16">
        <f t="shared" si="4"/>
        <v>12000</v>
      </c>
      <c r="G37" s="41">
        <v>875600.0</v>
      </c>
      <c r="H37" s="41">
        <f>C37-G37</f>
        <v>0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ht="14.25" customHeight="1">
      <c r="A38" s="18"/>
      <c r="B38" s="5" t="s">
        <v>12</v>
      </c>
      <c r="C38" s="16"/>
      <c r="D38" s="16"/>
      <c r="E38" s="16"/>
      <c r="F38" s="16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ht="14.25" customHeight="1">
      <c r="A39" s="19" t="s">
        <v>199</v>
      </c>
      <c r="B39" s="23"/>
      <c r="C39" s="24"/>
      <c r="D39" s="24"/>
      <c r="E39" s="24"/>
      <c r="F39" s="24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4.25" customHeight="1">
      <c r="A40" s="66" t="s">
        <v>200</v>
      </c>
      <c r="B40" s="23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14.25" customHeight="1">
      <c r="A41" s="85" t="s">
        <v>201</v>
      </c>
      <c r="B41" s="23" t="s">
        <v>11</v>
      </c>
      <c r="C41" s="24">
        <f>SUM(D41:F41)</f>
        <v>15200</v>
      </c>
      <c r="D41" s="24">
        <v>0.0</v>
      </c>
      <c r="E41" s="24">
        <v>15200.0</v>
      </c>
      <c r="F41" s="24">
        <v>0.0</v>
      </c>
      <c r="G41" s="41">
        <v>15200.0</v>
      </c>
      <c r="H41" s="41">
        <f>C41-G41</f>
        <v>0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4.25" customHeight="1">
      <c r="A42" s="26"/>
      <c r="B42" s="27" t="s">
        <v>12</v>
      </c>
      <c r="C42" s="28"/>
      <c r="D42" s="28"/>
      <c r="E42" s="28"/>
      <c r="F42" s="28"/>
    </row>
    <row r="43" ht="14.25" customHeight="1">
      <c r="A43" s="86" t="s">
        <v>38</v>
      </c>
      <c r="B43" s="23" t="s">
        <v>11</v>
      </c>
      <c r="C43" s="24">
        <f>SUM(D43:F43)</f>
        <v>820800</v>
      </c>
      <c r="D43" s="24">
        <v>820800.0</v>
      </c>
      <c r="E43" s="24">
        <v>0.0</v>
      </c>
      <c r="F43" s="24">
        <v>0.0</v>
      </c>
      <c r="G43" s="41">
        <v>820800.0</v>
      </c>
      <c r="H43" s="41">
        <f>C43-G43</f>
        <v>0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4.25" customHeight="1">
      <c r="A44" s="26"/>
      <c r="B44" s="27" t="s">
        <v>12</v>
      </c>
      <c r="C44" s="28"/>
      <c r="D44" s="28"/>
      <c r="E44" s="28"/>
      <c r="F44" s="28"/>
    </row>
    <row r="45" ht="14.25" customHeight="1">
      <c r="A45" s="72" t="s">
        <v>202</v>
      </c>
      <c r="B45" s="23"/>
      <c r="C45" s="24"/>
      <c r="D45" s="24"/>
      <c r="E45" s="24"/>
      <c r="F45" s="24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4.25" customHeight="1">
      <c r="A46" s="85" t="s">
        <v>203</v>
      </c>
      <c r="B46" s="23" t="s">
        <v>11</v>
      </c>
      <c r="C46" s="24">
        <f>SUM(D46:F46)</f>
        <v>39600</v>
      </c>
      <c r="D46" s="24">
        <v>9600.0</v>
      </c>
      <c r="E46" s="24">
        <v>18000.0</v>
      </c>
      <c r="F46" s="24">
        <v>12000.0</v>
      </c>
      <c r="G46" s="41">
        <v>39600.0</v>
      </c>
      <c r="H46" s="41">
        <f>C46-G46</f>
        <v>0</v>
      </c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4.25" customHeight="1">
      <c r="A47" s="26"/>
      <c r="B47" s="27" t="s">
        <v>12</v>
      </c>
      <c r="C47" s="28"/>
      <c r="D47" s="28"/>
      <c r="E47" s="28"/>
      <c r="F47" s="28"/>
    </row>
    <row r="48" ht="14.25" customHeight="1">
      <c r="A48" s="56" t="s">
        <v>54</v>
      </c>
      <c r="B48" s="57" t="s">
        <v>11</v>
      </c>
      <c r="C48" s="16">
        <f>SUM(D48:F48)</f>
        <v>119600</v>
      </c>
      <c r="D48" s="16">
        <f t="shared" ref="D48:F48" si="5">D50</f>
        <v>40000</v>
      </c>
      <c r="E48" s="16">
        <f t="shared" si="5"/>
        <v>40000</v>
      </c>
      <c r="F48" s="16">
        <f t="shared" si="5"/>
        <v>39600</v>
      </c>
      <c r="G48" s="41">
        <v>119600.0</v>
      </c>
      <c r="H48" s="41">
        <f>C48-G48</f>
        <v>0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ht="14.25" customHeight="1">
      <c r="A49" s="58"/>
      <c r="B49" s="5" t="s">
        <v>12</v>
      </c>
      <c r="C49" s="16"/>
      <c r="D49" s="16"/>
      <c r="E49" s="16"/>
      <c r="F49" s="16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ht="14.25" customHeight="1">
      <c r="A50" s="85" t="s">
        <v>204</v>
      </c>
      <c r="B50" s="27" t="s">
        <v>11</v>
      </c>
      <c r="C50" s="24">
        <f>SUM(D50:F50)</f>
        <v>119600</v>
      </c>
      <c r="D50" s="28">
        <v>40000.0</v>
      </c>
      <c r="E50" s="28">
        <v>40000.0</v>
      </c>
      <c r="F50" s="28">
        <v>39600.0</v>
      </c>
      <c r="G50" s="41">
        <v>119600.0</v>
      </c>
      <c r="H50" s="41">
        <f>C50-G50</f>
        <v>0</v>
      </c>
    </row>
    <row r="51" ht="14.25" customHeight="1">
      <c r="A51" s="26" t="s">
        <v>102</v>
      </c>
      <c r="B51" s="27" t="s">
        <v>12</v>
      </c>
      <c r="C51" s="28"/>
      <c r="D51" s="28"/>
      <c r="E51" s="28"/>
      <c r="F51" s="28"/>
    </row>
    <row r="52" ht="44.25" customHeight="1">
      <c r="A52" s="77" t="s">
        <v>21</v>
      </c>
      <c r="B52" s="49"/>
      <c r="C52" s="50"/>
      <c r="D52" s="50"/>
      <c r="E52" s="50"/>
      <c r="F52" s="50"/>
    </row>
    <row r="53" ht="6.75" customHeight="1">
      <c r="A53" s="3"/>
      <c r="B53" s="51"/>
      <c r="C53" s="52"/>
      <c r="D53" s="52"/>
      <c r="E53" s="52"/>
      <c r="F53" s="52"/>
    </row>
    <row r="54" ht="14.25" customHeight="1">
      <c r="A54" s="11" t="s">
        <v>205</v>
      </c>
      <c r="B54" s="12" t="s">
        <v>11</v>
      </c>
      <c r="C54" s="13">
        <f>SUM(D54:F54)</f>
        <v>172800</v>
      </c>
      <c r="D54" s="13">
        <f t="shared" ref="D54:F54" si="6">D56</f>
        <v>172800</v>
      </c>
      <c r="E54" s="13">
        <f t="shared" si="6"/>
        <v>0</v>
      </c>
      <c r="F54" s="13">
        <f t="shared" si="6"/>
        <v>0</v>
      </c>
      <c r="G54" s="41">
        <v>172800.0</v>
      </c>
      <c r="H54" s="41">
        <f>C54-G54</f>
        <v>0</v>
      </c>
    </row>
    <row r="55" ht="14.25" customHeight="1">
      <c r="A55" s="14"/>
      <c r="B55" s="12" t="s">
        <v>12</v>
      </c>
      <c r="C55" s="13"/>
      <c r="D55" s="13"/>
      <c r="E55" s="13"/>
      <c r="F55" s="13"/>
    </row>
    <row r="56" ht="14.25" customHeight="1">
      <c r="A56" s="15" t="s">
        <v>26</v>
      </c>
      <c r="B56" s="5" t="s">
        <v>11</v>
      </c>
      <c r="C56" s="16">
        <f>SUM(D56:F56)</f>
        <v>172800</v>
      </c>
      <c r="D56" s="16">
        <f t="shared" ref="D56:F56" si="7">D60</f>
        <v>172800</v>
      </c>
      <c r="E56" s="16">
        <f t="shared" si="7"/>
        <v>0</v>
      </c>
      <c r="F56" s="16">
        <f t="shared" si="7"/>
        <v>0</v>
      </c>
      <c r="G56" s="41">
        <v>172800.0</v>
      </c>
      <c r="H56" s="41">
        <f>C56-G56</f>
        <v>0</v>
      </c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ht="14.25" customHeight="1">
      <c r="A57" s="18"/>
      <c r="B57" s="5" t="s">
        <v>12</v>
      </c>
      <c r="C57" s="16"/>
      <c r="D57" s="16"/>
      <c r="E57" s="16"/>
      <c r="F57" s="16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ht="14.25" customHeight="1">
      <c r="A58" s="19" t="s">
        <v>206</v>
      </c>
      <c r="B58" s="23"/>
      <c r="C58" s="24"/>
      <c r="D58" s="24"/>
      <c r="E58" s="24"/>
      <c r="F58" s="24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4.25" customHeight="1">
      <c r="A59" s="66" t="s">
        <v>207</v>
      </c>
      <c r="B59" s="23"/>
      <c r="C59" s="24"/>
      <c r="D59" s="24"/>
      <c r="E59" s="24"/>
      <c r="F59" s="24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4.25" customHeight="1">
      <c r="A60" s="86" t="s">
        <v>38</v>
      </c>
      <c r="B60" s="23" t="s">
        <v>11</v>
      </c>
      <c r="C60" s="24">
        <f>SUM(D60:F60)</f>
        <v>172800</v>
      </c>
      <c r="D60" s="24">
        <v>172800.0</v>
      </c>
      <c r="E60" s="24">
        <v>0.0</v>
      </c>
      <c r="F60" s="24">
        <v>0.0</v>
      </c>
      <c r="G60" s="41">
        <v>172800.0</v>
      </c>
      <c r="H60" s="41">
        <f>C60-G60</f>
        <v>0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4.25" customHeight="1">
      <c r="A61" s="26"/>
      <c r="B61" s="27" t="s">
        <v>12</v>
      </c>
      <c r="C61" s="28"/>
      <c r="D61" s="28"/>
      <c r="E61" s="28"/>
      <c r="F61" s="28"/>
    </row>
    <row r="62" ht="14.25" customHeight="1">
      <c r="A62" s="97" t="s">
        <v>178</v>
      </c>
      <c r="B62" s="34" t="s">
        <v>11</v>
      </c>
      <c r="C62" s="35">
        <f>SUM(D62:F62)</f>
        <v>357300</v>
      </c>
      <c r="D62" s="35">
        <f t="shared" ref="D62:F62" si="8">D68</f>
        <v>119100</v>
      </c>
      <c r="E62" s="35">
        <f t="shared" si="8"/>
        <v>119100</v>
      </c>
      <c r="F62" s="35">
        <f t="shared" si="8"/>
        <v>119100</v>
      </c>
      <c r="G62" s="41">
        <v>357300.0</v>
      </c>
      <c r="H62" s="41">
        <f>C62-G62</f>
        <v>0</v>
      </c>
    </row>
    <row r="63" ht="14.25" customHeight="1">
      <c r="A63" s="98"/>
      <c r="B63" s="34" t="s">
        <v>12</v>
      </c>
      <c r="C63" s="35"/>
      <c r="D63" s="35"/>
      <c r="E63" s="35"/>
      <c r="F63" s="35"/>
    </row>
    <row r="64" ht="14.25" customHeight="1">
      <c r="A64" s="99" t="s">
        <v>179</v>
      </c>
      <c r="B64" s="30"/>
      <c r="C64" s="31"/>
      <c r="D64" s="31"/>
      <c r="E64" s="31"/>
      <c r="F64" s="31"/>
    </row>
    <row r="65" ht="14.25" customHeight="1">
      <c r="A65" s="100" t="s">
        <v>208</v>
      </c>
      <c r="B65" s="101"/>
      <c r="C65" s="102"/>
      <c r="D65" s="102"/>
      <c r="E65" s="102"/>
      <c r="F65" s="102"/>
    </row>
    <row r="66" ht="14.25" customHeight="1">
      <c r="A66" s="103" t="s">
        <v>209</v>
      </c>
      <c r="B66" s="104"/>
      <c r="C66" s="105"/>
      <c r="D66" s="105"/>
      <c r="E66" s="105"/>
      <c r="F66" s="105"/>
    </row>
    <row r="67" ht="14.25" customHeight="1">
      <c r="A67" s="56" t="s">
        <v>182</v>
      </c>
      <c r="B67" s="5"/>
      <c r="C67" s="16"/>
      <c r="D67" s="16"/>
      <c r="E67" s="16"/>
      <c r="F67" s="16"/>
    </row>
    <row r="68" ht="14.25" customHeight="1">
      <c r="A68" s="85" t="s">
        <v>210</v>
      </c>
      <c r="B68" s="27" t="s">
        <v>11</v>
      </c>
      <c r="C68" s="28">
        <f>SUM(D68:F68)</f>
        <v>357300</v>
      </c>
      <c r="D68" s="28">
        <v>119100.0</v>
      </c>
      <c r="E68" s="28">
        <v>119100.0</v>
      </c>
      <c r="F68" s="28">
        <v>119100.0</v>
      </c>
      <c r="G68" s="41">
        <v>357300.0</v>
      </c>
      <c r="H68" s="41">
        <f>C68-G68</f>
        <v>0</v>
      </c>
    </row>
    <row r="69" ht="14.25" customHeight="1">
      <c r="A69" s="106" t="s">
        <v>211</v>
      </c>
      <c r="B69" s="27" t="s">
        <v>12</v>
      </c>
      <c r="C69" s="28"/>
      <c r="D69" s="28"/>
      <c r="E69" s="28"/>
      <c r="F69" s="28"/>
    </row>
    <row r="70" ht="14.25" customHeight="1">
      <c r="A70" s="29" t="s">
        <v>20</v>
      </c>
      <c r="B70" s="30" t="s">
        <v>11</v>
      </c>
      <c r="C70" s="31">
        <f>SUM(D70:F70)</f>
        <v>1345200</v>
      </c>
      <c r="D70" s="31">
        <f t="shared" ref="D70:G70" si="9">D7+D35+D54</f>
        <v>1114200</v>
      </c>
      <c r="E70" s="31">
        <f t="shared" si="9"/>
        <v>167400</v>
      </c>
      <c r="F70" s="31">
        <f t="shared" si="9"/>
        <v>63600</v>
      </c>
      <c r="G70" s="31">
        <f t="shared" si="9"/>
        <v>1345200</v>
      </c>
      <c r="H70" s="41">
        <f>C70-G70</f>
        <v>0</v>
      </c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ht="14.25" customHeight="1">
      <c r="A71" s="32"/>
      <c r="B71" s="30" t="s">
        <v>12</v>
      </c>
      <c r="C71" s="31"/>
      <c r="D71" s="31"/>
      <c r="E71" s="31"/>
      <c r="F71" s="31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ht="14.25" customHeight="1">
      <c r="A72" s="29" t="s">
        <v>189</v>
      </c>
      <c r="B72" s="30" t="s">
        <v>11</v>
      </c>
      <c r="C72" s="31">
        <f>SUM(D72:F72)</f>
        <v>357300</v>
      </c>
      <c r="D72" s="31">
        <f t="shared" ref="D72:G72" si="10">D62</f>
        <v>119100</v>
      </c>
      <c r="E72" s="31">
        <f t="shared" si="10"/>
        <v>119100</v>
      </c>
      <c r="F72" s="31">
        <f t="shared" si="10"/>
        <v>119100</v>
      </c>
      <c r="G72" s="31">
        <f t="shared" si="10"/>
        <v>357300</v>
      </c>
      <c r="H72" s="41">
        <f>C72-G72</f>
        <v>0</v>
      </c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ht="14.25" customHeight="1">
      <c r="A73" s="32"/>
      <c r="B73" s="30" t="s">
        <v>12</v>
      </c>
      <c r="C73" s="31"/>
      <c r="D73" s="31"/>
      <c r="E73" s="31"/>
      <c r="F73" s="31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ht="14.25" customHeight="1">
      <c r="A74" s="33" t="s">
        <v>5</v>
      </c>
      <c r="B74" s="34" t="s">
        <v>11</v>
      </c>
      <c r="C74" s="35">
        <f>SUM(D74:F74)</f>
        <v>1702500</v>
      </c>
      <c r="D74" s="35">
        <f t="shared" ref="D74:G74" si="11">D70+D72</f>
        <v>1233300</v>
      </c>
      <c r="E74" s="35">
        <f t="shared" si="11"/>
        <v>286500</v>
      </c>
      <c r="F74" s="35">
        <f t="shared" si="11"/>
        <v>182700</v>
      </c>
      <c r="G74" s="35">
        <f t="shared" si="11"/>
        <v>1702500</v>
      </c>
      <c r="H74" s="41">
        <f>C74-G74</f>
        <v>0</v>
      </c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ht="14.25" customHeight="1">
      <c r="A75" s="32"/>
      <c r="B75" s="34" t="s">
        <v>12</v>
      </c>
      <c r="C75" s="35"/>
      <c r="D75" s="35"/>
      <c r="E75" s="35"/>
      <c r="F75" s="35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ht="13.5" customHeight="1">
      <c r="A76" s="3"/>
      <c r="B76" s="3"/>
      <c r="C76" s="3"/>
    </row>
    <row r="77" ht="18.75" customHeight="1">
      <c r="A77" s="3" t="s">
        <v>21</v>
      </c>
      <c r="B77" s="3"/>
      <c r="C77" s="3"/>
    </row>
    <row r="78" ht="14.25" customHeight="1"/>
    <row r="79" ht="14.25" customHeight="1">
      <c r="C79" s="61">
        <v>0.3</v>
      </c>
      <c r="D79" s="37">
        <f>G79*0.3</f>
        <v>66960</v>
      </c>
      <c r="F79" s="62"/>
      <c r="G79" s="37">
        <f>SUM(G13:G29)+G41+G46</f>
        <v>223200</v>
      </c>
    </row>
    <row r="80" ht="14.25" customHeight="1">
      <c r="C80" s="62" t="s">
        <v>64</v>
      </c>
      <c r="D80" s="37">
        <f>SUM(D13:D29,D41,D46)</f>
        <v>71800</v>
      </c>
    </row>
    <row r="81" ht="14.25" customHeight="1">
      <c r="C81" s="62" t="s">
        <v>57</v>
      </c>
      <c r="D81" s="69">
        <f>D79-D80</f>
        <v>-4840</v>
      </c>
    </row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A1:F1"/>
    <mergeCell ref="A70:A71"/>
    <mergeCell ref="A72:A73"/>
    <mergeCell ref="A74:A75"/>
  </mergeCells>
  <printOptions horizontalCentered="1"/>
  <pageMargins bottom="0.1968503937007874" footer="0.0" header="0.0" left="0.15748031496062992" right="0.15748031496062992" top="0.3937007874015748"/>
  <pageSetup paperSize="9" orientation="landscape"/>
  <rowBreaks count="3" manualBreakCount="3">
    <brk id="34" man="1"/>
    <brk id="53" man="1"/>
    <brk id="26" man="1"/>
  </row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/>
  </sheetViews>
  <sheetFormatPr customHeight="1" defaultColWidth="14.43" defaultRowHeight="15.0"/>
  <cols>
    <col customWidth="1" min="1" max="1" width="65.57"/>
    <col customWidth="1" min="2" max="2" width="8.29"/>
    <col customWidth="1" min="3" max="6" width="22.57"/>
    <col customWidth="1" min="7" max="8" width="16.43"/>
    <col customWidth="1" min="9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3" t="s">
        <v>212</v>
      </c>
      <c r="B3" s="3"/>
      <c r="C3" s="3"/>
    </row>
    <row r="4" ht="18.75" customHeight="1">
      <c r="A4" s="3"/>
      <c r="B4" s="3"/>
      <c r="C4" s="1"/>
      <c r="D4" s="4"/>
      <c r="E4" s="4"/>
      <c r="F4" s="4" t="s">
        <v>2</v>
      </c>
    </row>
    <row r="5" ht="24.0" customHeight="1">
      <c r="A5" s="5" t="s">
        <v>3</v>
      </c>
      <c r="B5" s="6" t="s">
        <v>4</v>
      </c>
      <c r="C5" s="84" t="s">
        <v>5</v>
      </c>
      <c r="D5" s="7" t="s">
        <v>6</v>
      </c>
      <c r="E5" s="7" t="s">
        <v>7</v>
      </c>
      <c r="F5" s="7" t="s">
        <v>8</v>
      </c>
    </row>
    <row r="6" ht="14.25" customHeight="1">
      <c r="A6" s="39" t="s">
        <v>9</v>
      </c>
      <c r="B6" s="63"/>
      <c r="C6" s="34"/>
      <c r="D6" s="34"/>
      <c r="E6" s="34"/>
      <c r="F6" s="34"/>
      <c r="G6" s="40" t="s">
        <v>23</v>
      </c>
      <c r="H6" s="40" t="s">
        <v>24</v>
      </c>
    </row>
    <row r="7" ht="14.25" customHeight="1">
      <c r="A7" s="88" t="s">
        <v>213</v>
      </c>
      <c r="B7" s="12" t="s">
        <v>11</v>
      </c>
      <c r="C7" s="13">
        <f>SUM(D7:F7)</f>
        <v>1428000</v>
      </c>
      <c r="D7" s="13">
        <f t="shared" ref="D7:F7" si="1">D9+D27</f>
        <v>40600</v>
      </c>
      <c r="E7" s="13">
        <f t="shared" si="1"/>
        <v>1296400</v>
      </c>
      <c r="F7" s="13">
        <f t="shared" si="1"/>
        <v>91000</v>
      </c>
      <c r="G7" s="41">
        <v>1428000.0</v>
      </c>
      <c r="H7" s="41">
        <f>C7-G7</f>
        <v>0</v>
      </c>
    </row>
    <row r="8" ht="14.25" customHeight="1">
      <c r="A8" s="89"/>
      <c r="B8" s="12" t="s">
        <v>12</v>
      </c>
      <c r="C8" s="13"/>
      <c r="D8" s="13"/>
      <c r="E8" s="13"/>
      <c r="F8" s="13"/>
    </row>
    <row r="9" ht="14.25" customHeight="1">
      <c r="A9" s="15" t="s">
        <v>48</v>
      </c>
      <c r="B9" s="5" t="s">
        <v>11</v>
      </c>
      <c r="C9" s="16">
        <f>SUM(D9:F9)</f>
        <v>366000</v>
      </c>
      <c r="D9" s="16">
        <f t="shared" ref="D9:F9" si="2">SUM(D12:D25)</f>
        <v>40600</v>
      </c>
      <c r="E9" s="16">
        <f t="shared" si="2"/>
        <v>234400</v>
      </c>
      <c r="F9" s="16">
        <f t="shared" si="2"/>
        <v>91000</v>
      </c>
      <c r="G9" s="41">
        <v>366000.0</v>
      </c>
      <c r="H9" s="41">
        <f>C9-G9</f>
        <v>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4.25" customHeight="1">
      <c r="A10" s="18"/>
      <c r="B10" s="5" t="s">
        <v>12</v>
      </c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14.25" customHeight="1">
      <c r="A11" s="19" t="s">
        <v>214</v>
      </c>
      <c r="B11" s="5"/>
      <c r="C11" s="16"/>
      <c r="D11" s="16"/>
      <c r="E11" s="16"/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14.25" customHeight="1">
      <c r="A12" s="66" t="s">
        <v>215</v>
      </c>
      <c r="B12" s="23"/>
      <c r="C12" s="24"/>
      <c r="D12" s="24"/>
      <c r="E12" s="24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4.25" customHeight="1">
      <c r="A13" s="107" t="s">
        <v>29</v>
      </c>
      <c r="B13" s="23" t="s">
        <v>11</v>
      </c>
      <c r="C13" s="24">
        <f>SUM(D13:F13)</f>
        <v>219600</v>
      </c>
      <c r="D13" s="24">
        <v>0.0</v>
      </c>
      <c r="E13" s="24">
        <v>219600.0</v>
      </c>
      <c r="F13" s="24">
        <v>0.0</v>
      </c>
      <c r="G13" s="41">
        <v>219600.0</v>
      </c>
      <c r="H13" s="41">
        <f>C13-G13</f>
        <v>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4.25" customHeight="1">
      <c r="A14" s="26"/>
      <c r="B14" s="27" t="s">
        <v>12</v>
      </c>
      <c r="C14" s="28"/>
      <c r="D14" s="28"/>
      <c r="E14" s="28"/>
      <c r="F14" s="28"/>
    </row>
    <row r="15" ht="14.25" customHeight="1">
      <c r="A15" s="66" t="s">
        <v>216</v>
      </c>
      <c r="B15" s="23"/>
      <c r="C15" s="24"/>
      <c r="D15" s="24"/>
      <c r="E15" s="24"/>
      <c r="F15" s="24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4.25" customHeight="1">
      <c r="A16" s="107" t="s">
        <v>33</v>
      </c>
      <c r="B16" s="23" t="s">
        <v>11</v>
      </c>
      <c r="C16" s="24">
        <f>SUM(D16:F16)</f>
        <v>36200</v>
      </c>
      <c r="D16" s="24">
        <v>36200.0</v>
      </c>
      <c r="E16" s="24">
        <v>0.0</v>
      </c>
      <c r="F16" s="24">
        <v>0.0</v>
      </c>
      <c r="G16" s="41">
        <v>36200.0</v>
      </c>
      <c r="H16" s="41">
        <f>C16-G16</f>
        <v>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4.25" customHeight="1">
      <c r="A17" s="26"/>
      <c r="B17" s="27" t="s">
        <v>12</v>
      </c>
      <c r="C17" s="28"/>
      <c r="D17" s="28"/>
      <c r="E17" s="28"/>
      <c r="F17" s="28"/>
    </row>
    <row r="18" ht="14.25" customHeight="1">
      <c r="A18" s="107" t="s">
        <v>35</v>
      </c>
      <c r="B18" s="23" t="s">
        <v>11</v>
      </c>
      <c r="C18" s="24">
        <f>SUM(D18:F18)</f>
        <v>14800</v>
      </c>
      <c r="D18" s="24">
        <v>0.0</v>
      </c>
      <c r="E18" s="24">
        <v>14800.0</v>
      </c>
      <c r="F18" s="24">
        <v>0.0</v>
      </c>
      <c r="G18" s="41">
        <v>14800.0</v>
      </c>
      <c r="H18" s="41">
        <f>C18-G18</f>
        <v>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4.25" customHeight="1">
      <c r="A19" s="26"/>
      <c r="B19" s="27" t="s">
        <v>12</v>
      </c>
      <c r="C19" s="28"/>
      <c r="D19" s="28"/>
      <c r="E19" s="28"/>
      <c r="F19" s="28"/>
    </row>
    <row r="20" ht="14.25" customHeight="1">
      <c r="A20" s="72" t="s">
        <v>217</v>
      </c>
      <c r="B20" s="23"/>
      <c r="C20" s="24"/>
      <c r="D20" s="24"/>
      <c r="E20" s="24"/>
      <c r="F20" s="24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4.25" customHeight="1">
      <c r="A21" s="108" t="s">
        <v>40</v>
      </c>
      <c r="B21" s="23" t="s">
        <v>11</v>
      </c>
      <c r="C21" s="24">
        <f>SUM(D21:F21)</f>
        <v>71000</v>
      </c>
      <c r="D21" s="24">
        <v>0.0</v>
      </c>
      <c r="E21" s="24">
        <v>0.0</v>
      </c>
      <c r="F21" s="24">
        <v>71000.0</v>
      </c>
      <c r="G21" s="41">
        <v>71000.0</v>
      </c>
      <c r="H21" s="41">
        <f>C21-G21</f>
        <v>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4.25" customHeight="1">
      <c r="A22" s="26"/>
      <c r="B22" s="27" t="s">
        <v>12</v>
      </c>
      <c r="C22" s="28"/>
      <c r="D22" s="28"/>
      <c r="E22" s="28"/>
      <c r="F22" s="28"/>
    </row>
    <row r="23" ht="14.25" customHeight="1">
      <c r="A23" s="107" t="s">
        <v>41</v>
      </c>
      <c r="B23" s="23" t="s">
        <v>11</v>
      </c>
      <c r="C23" s="24">
        <f>SUM(D23:F23)</f>
        <v>20000</v>
      </c>
      <c r="D23" s="24">
        <v>0.0</v>
      </c>
      <c r="E23" s="24">
        <v>0.0</v>
      </c>
      <c r="F23" s="24">
        <v>20000.0</v>
      </c>
      <c r="G23" s="41">
        <v>20000.0</v>
      </c>
      <c r="H23" s="41">
        <f>C23-G23</f>
        <v>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4.25" customHeight="1">
      <c r="A24" s="26"/>
      <c r="B24" s="27" t="s">
        <v>12</v>
      </c>
      <c r="C24" s="28"/>
      <c r="D24" s="28"/>
      <c r="E24" s="28"/>
      <c r="F24" s="28"/>
    </row>
    <row r="25" ht="14.25" customHeight="1">
      <c r="A25" s="107" t="s">
        <v>43</v>
      </c>
      <c r="B25" s="23" t="s">
        <v>11</v>
      </c>
      <c r="C25" s="24">
        <f>SUM(D25:F25)</f>
        <v>4400</v>
      </c>
      <c r="D25" s="24">
        <v>4400.0</v>
      </c>
      <c r="E25" s="24">
        <v>0.0</v>
      </c>
      <c r="F25" s="24">
        <v>0.0</v>
      </c>
      <c r="G25" s="41">
        <v>4400.0</v>
      </c>
      <c r="H25" s="41">
        <f>C25-G25</f>
        <v>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4.25" customHeight="1">
      <c r="A26" s="26"/>
      <c r="B26" s="27" t="s">
        <v>12</v>
      </c>
      <c r="C26" s="28"/>
      <c r="D26" s="28"/>
      <c r="E26" s="28"/>
      <c r="F26" s="28"/>
    </row>
    <row r="27" ht="14.25" customHeight="1">
      <c r="A27" s="56" t="s">
        <v>54</v>
      </c>
      <c r="B27" s="57" t="s">
        <v>11</v>
      </c>
      <c r="C27" s="16">
        <f>SUM(D27:F27)</f>
        <v>1062000</v>
      </c>
      <c r="D27" s="16">
        <f t="shared" ref="D27:F27" si="3">D29</f>
        <v>0</v>
      </c>
      <c r="E27" s="16">
        <f t="shared" si="3"/>
        <v>1062000</v>
      </c>
      <c r="F27" s="16">
        <f t="shared" si="3"/>
        <v>0</v>
      </c>
      <c r="G27" s="41">
        <v>1062000.0</v>
      </c>
      <c r="H27" s="41">
        <f>C27-G27</f>
        <v>0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14.25" customHeight="1">
      <c r="A28" s="58"/>
      <c r="B28" s="5" t="s">
        <v>12</v>
      </c>
      <c r="C28" s="16"/>
      <c r="D28" s="16"/>
      <c r="E28" s="16"/>
      <c r="F28" s="16"/>
      <c r="G28" s="42"/>
      <c r="H28" s="42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14.25" customHeight="1">
      <c r="A29" s="59" t="s">
        <v>218</v>
      </c>
      <c r="B29" s="27" t="s">
        <v>11</v>
      </c>
      <c r="C29" s="28">
        <f>SUM(D29:F29)</f>
        <v>1062000</v>
      </c>
      <c r="D29" s="28">
        <v>0.0</v>
      </c>
      <c r="E29" s="28">
        <v>1062000.0</v>
      </c>
      <c r="F29" s="28">
        <v>0.0</v>
      </c>
      <c r="G29" s="41">
        <v>1062000.0</v>
      </c>
      <c r="H29" s="41">
        <f>C29-G29</f>
        <v>0</v>
      </c>
    </row>
    <row r="30" ht="14.25" customHeight="1">
      <c r="A30" s="60" t="s">
        <v>219</v>
      </c>
      <c r="B30" s="27" t="s">
        <v>12</v>
      </c>
      <c r="C30" s="28"/>
      <c r="D30" s="28"/>
      <c r="E30" s="28"/>
      <c r="F30" s="28"/>
      <c r="G30" s="38"/>
      <c r="H30" s="38"/>
    </row>
    <row r="31" ht="65.25" customHeight="1">
      <c r="A31" s="77" t="s">
        <v>21</v>
      </c>
      <c r="B31" s="49"/>
      <c r="C31" s="50"/>
      <c r="D31" s="50"/>
      <c r="E31" s="50"/>
      <c r="F31" s="50"/>
    </row>
    <row r="32" ht="6.75" customHeight="1">
      <c r="A32" s="3"/>
      <c r="B32" s="51"/>
      <c r="C32" s="52"/>
      <c r="D32" s="52"/>
      <c r="E32" s="52"/>
      <c r="F32" s="52"/>
    </row>
    <row r="33" ht="14.25" customHeight="1">
      <c r="A33" s="88" t="s">
        <v>220</v>
      </c>
      <c r="B33" s="12" t="s">
        <v>11</v>
      </c>
      <c r="C33" s="13">
        <f>SUM(D33:F33)</f>
        <v>52327800</v>
      </c>
      <c r="D33" s="13">
        <f t="shared" ref="D33:G33" si="4">D35+D85+D93</f>
        <v>19604000</v>
      </c>
      <c r="E33" s="13">
        <f t="shared" si="4"/>
        <v>21864300</v>
      </c>
      <c r="F33" s="13">
        <f t="shared" si="4"/>
        <v>10859500</v>
      </c>
      <c r="G33" s="41">
        <f t="shared" si="4"/>
        <v>52327800</v>
      </c>
      <c r="H33" s="41">
        <f>C33-G33</f>
        <v>0</v>
      </c>
    </row>
    <row r="34" ht="14.25" customHeight="1">
      <c r="A34" s="89"/>
      <c r="B34" s="12" t="s">
        <v>12</v>
      </c>
      <c r="C34" s="13"/>
      <c r="D34" s="13"/>
      <c r="E34" s="13"/>
      <c r="F34" s="13"/>
    </row>
    <row r="35" ht="14.25" customHeight="1">
      <c r="A35" s="15" t="s">
        <v>48</v>
      </c>
      <c r="B35" s="5" t="s">
        <v>11</v>
      </c>
      <c r="C35" s="16">
        <f>SUM(D35:F35)</f>
        <v>21444900</v>
      </c>
      <c r="D35" s="16">
        <f t="shared" ref="D35:F35" si="5">SUM(D39:D83)</f>
        <v>10723200</v>
      </c>
      <c r="E35" s="16">
        <f t="shared" si="5"/>
        <v>7983700</v>
      </c>
      <c r="F35" s="16">
        <f t="shared" si="5"/>
        <v>2738000</v>
      </c>
      <c r="G35" s="41">
        <v>2.14449E7</v>
      </c>
      <c r="H35" s="41">
        <f>C35-G35</f>
        <v>0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4.25" customHeight="1">
      <c r="A36" s="18"/>
      <c r="B36" s="5" t="s">
        <v>12</v>
      </c>
      <c r="C36" s="16"/>
      <c r="D36" s="16"/>
      <c r="E36" s="16"/>
      <c r="F36" s="16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ht="14.25" customHeight="1">
      <c r="A37" s="19" t="s">
        <v>221</v>
      </c>
      <c r="B37" s="5"/>
      <c r="C37" s="16"/>
      <c r="D37" s="16"/>
      <c r="E37" s="16"/>
      <c r="F37" s="16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ht="14.25" customHeight="1">
      <c r="A38" s="66" t="s">
        <v>222</v>
      </c>
      <c r="B38" s="23"/>
      <c r="C38" s="24"/>
      <c r="D38" s="24"/>
      <c r="E38" s="24"/>
      <c r="F38" s="24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ht="14.25" customHeight="1">
      <c r="A39" s="107" t="s">
        <v>223</v>
      </c>
      <c r="B39" s="23" t="s">
        <v>11</v>
      </c>
      <c r="C39" s="24">
        <f>SUM(D39:F39)</f>
        <v>2000000</v>
      </c>
      <c r="D39" s="24">
        <v>700000.0</v>
      </c>
      <c r="E39" s="24">
        <v>700000.0</v>
      </c>
      <c r="F39" s="24">
        <v>600000.0</v>
      </c>
      <c r="G39" s="41">
        <v>2000000.0</v>
      </c>
      <c r="H39" s="41">
        <f>C39-G39</f>
        <v>0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4.25" customHeight="1">
      <c r="A40" s="26"/>
      <c r="B40" s="27" t="s">
        <v>12</v>
      </c>
      <c r="C40" s="28"/>
      <c r="D40" s="28"/>
      <c r="E40" s="28"/>
      <c r="F40" s="28"/>
    </row>
    <row r="41" ht="14.25" customHeight="1">
      <c r="A41" s="107" t="s">
        <v>224</v>
      </c>
      <c r="B41" s="23" t="s">
        <v>11</v>
      </c>
      <c r="C41" s="24">
        <f>SUM(D41:F41)</f>
        <v>3408000</v>
      </c>
      <c r="D41" s="24">
        <v>1136000.0</v>
      </c>
      <c r="E41" s="24">
        <v>1136000.0</v>
      </c>
      <c r="F41" s="24">
        <v>1136000.0</v>
      </c>
      <c r="G41" s="41">
        <v>3408000.0</v>
      </c>
      <c r="H41" s="41">
        <f>C41-G41</f>
        <v>0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4.25" customHeight="1">
      <c r="A42" s="26"/>
      <c r="B42" s="27" t="s">
        <v>12</v>
      </c>
      <c r="C42" s="28"/>
      <c r="D42" s="28"/>
      <c r="E42" s="28"/>
      <c r="F42" s="28"/>
    </row>
    <row r="43" ht="14.25" customHeight="1">
      <c r="A43" s="107" t="s">
        <v>225</v>
      </c>
      <c r="B43" s="23" t="s">
        <v>11</v>
      </c>
      <c r="C43" s="24">
        <f>SUM(D43:F43)</f>
        <v>1716000</v>
      </c>
      <c r="D43" s="24">
        <v>572000.0</v>
      </c>
      <c r="E43" s="24">
        <v>572000.0</v>
      </c>
      <c r="F43" s="24">
        <v>572000.0</v>
      </c>
      <c r="G43" s="41">
        <v>1716000.0</v>
      </c>
      <c r="H43" s="41">
        <f>C43-G43</f>
        <v>0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4.25" customHeight="1">
      <c r="A44" s="26"/>
      <c r="B44" s="27" t="s">
        <v>12</v>
      </c>
      <c r="C44" s="28"/>
      <c r="D44" s="28"/>
      <c r="E44" s="28"/>
      <c r="F44" s="28"/>
    </row>
    <row r="45" ht="14.25" customHeight="1">
      <c r="A45" s="66" t="s">
        <v>226</v>
      </c>
      <c r="B45" s="23"/>
      <c r="C45" s="24"/>
      <c r="D45" s="24"/>
      <c r="E45" s="24"/>
      <c r="F45" s="24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4.25" customHeight="1">
      <c r="A46" s="107" t="s">
        <v>227</v>
      </c>
      <c r="B46" s="23" t="s">
        <v>11</v>
      </c>
      <c r="C46" s="24">
        <f>SUM(D46:F46)</f>
        <v>120000</v>
      </c>
      <c r="D46" s="24">
        <v>40000.0</v>
      </c>
      <c r="E46" s="24">
        <v>60000.0</v>
      </c>
      <c r="F46" s="24">
        <v>20000.0</v>
      </c>
      <c r="G46" s="41">
        <v>120000.0</v>
      </c>
      <c r="H46" s="41">
        <f>C46-G46</f>
        <v>0</v>
      </c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4.25" customHeight="1">
      <c r="A47" s="26"/>
      <c r="B47" s="27" t="s">
        <v>12</v>
      </c>
      <c r="C47" s="28"/>
      <c r="D47" s="28"/>
      <c r="E47" s="28"/>
      <c r="F47" s="28"/>
    </row>
    <row r="48" ht="14.25" customHeight="1">
      <c r="A48" s="107" t="s">
        <v>228</v>
      </c>
      <c r="B48" s="23" t="s">
        <v>11</v>
      </c>
      <c r="C48" s="24">
        <f>SUM(D48:F48)</f>
        <v>3000000</v>
      </c>
      <c r="D48" s="24">
        <v>0.0</v>
      </c>
      <c r="E48" s="24">
        <v>3000000.0</v>
      </c>
      <c r="F48" s="24">
        <v>0.0</v>
      </c>
      <c r="G48" s="41">
        <v>3000000.0</v>
      </c>
      <c r="H48" s="41">
        <f>C48-G48</f>
        <v>0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4.25" customHeight="1">
      <c r="A49" s="26"/>
      <c r="B49" s="27" t="s">
        <v>12</v>
      </c>
      <c r="C49" s="28"/>
      <c r="D49" s="28"/>
      <c r="E49" s="28"/>
      <c r="F49" s="28"/>
    </row>
    <row r="50" ht="14.25" customHeight="1">
      <c r="A50" s="107" t="s">
        <v>229</v>
      </c>
      <c r="B50" s="23" t="s">
        <v>11</v>
      </c>
      <c r="C50" s="24">
        <f>SUM(D50:F50)</f>
        <v>50000</v>
      </c>
      <c r="D50" s="24">
        <v>30000.0</v>
      </c>
      <c r="E50" s="24">
        <v>20000.0</v>
      </c>
      <c r="F50" s="24">
        <v>0.0</v>
      </c>
      <c r="G50" s="41">
        <v>50000.0</v>
      </c>
      <c r="H50" s="41">
        <f>C50-G50</f>
        <v>0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4.25" customHeight="1">
      <c r="A51" s="26"/>
      <c r="B51" s="27" t="s">
        <v>12</v>
      </c>
      <c r="C51" s="28"/>
      <c r="D51" s="28"/>
      <c r="E51" s="28"/>
      <c r="F51" s="28"/>
    </row>
    <row r="52" ht="14.25" customHeight="1">
      <c r="A52" s="108" t="s">
        <v>230</v>
      </c>
      <c r="B52" s="23" t="s">
        <v>11</v>
      </c>
      <c r="C52" s="24">
        <f>SUM(D52:F52)</f>
        <v>3314700</v>
      </c>
      <c r="D52" s="24">
        <v>3314700.0</v>
      </c>
      <c r="E52" s="24">
        <v>0.0</v>
      </c>
      <c r="F52" s="24">
        <v>0.0</v>
      </c>
      <c r="G52" s="41">
        <v>3314700.0</v>
      </c>
      <c r="H52" s="41">
        <f>C52-G52</f>
        <v>0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4.25" customHeight="1">
      <c r="A53" s="26"/>
      <c r="B53" s="27" t="s">
        <v>12</v>
      </c>
      <c r="C53" s="28"/>
      <c r="D53" s="28"/>
      <c r="E53" s="28"/>
      <c r="F53" s="28"/>
    </row>
    <row r="54" ht="14.25" customHeight="1">
      <c r="A54" s="109" t="s">
        <v>231</v>
      </c>
      <c r="B54" s="23" t="s">
        <v>11</v>
      </c>
      <c r="C54" s="24">
        <f>SUM(D54:F54)</f>
        <v>3511200</v>
      </c>
      <c r="D54" s="24">
        <v>3511200.0</v>
      </c>
      <c r="E54" s="24">
        <v>0.0</v>
      </c>
      <c r="F54" s="24">
        <v>0.0</v>
      </c>
      <c r="G54" s="41">
        <v>3511200.0</v>
      </c>
      <c r="H54" s="41">
        <f>C54-G54</f>
        <v>0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4.25" customHeight="1">
      <c r="A55" s="26"/>
      <c r="B55" s="27" t="s">
        <v>12</v>
      </c>
      <c r="C55" s="28"/>
      <c r="D55" s="28"/>
      <c r="E55" s="28"/>
      <c r="F55" s="28"/>
    </row>
    <row r="56" ht="14.25" customHeight="1">
      <c r="A56" s="107" t="s">
        <v>232</v>
      </c>
      <c r="B56" s="23" t="s">
        <v>11</v>
      </c>
      <c r="C56" s="24">
        <f>SUM(D56:F56)</f>
        <v>410000</v>
      </c>
      <c r="D56" s="24">
        <v>0.0</v>
      </c>
      <c r="E56" s="24">
        <v>0.0</v>
      </c>
      <c r="F56" s="24">
        <v>410000.0</v>
      </c>
      <c r="G56" s="41">
        <v>410000.0</v>
      </c>
      <c r="H56" s="41">
        <f>C56-G56</f>
        <v>0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4.25" customHeight="1">
      <c r="A57" s="26"/>
      <c r="B57" s="27" t="s">
        <v>12</v>
      </c>
      <c r="C57" s="28"/>
      <c r="D57" s="28"/>
      <c r="E57" s="28"/>
      <c r="F57" s="28"/>
    </row>
    <row r="58" ht="14.25" customHeight="1">
      <c r="A58" s="107" t="s">
        <v>38</v>
      </c>
      <c r="B58" s="23" t="s">
        <v>11</v>
      </c>
      <c r="C58" s="24">
        <f>SUM(D58:F58)</f>
        <v>777600</v>
      </c>
      <c r="D58" s="24">
        <v>777600.0</v>
      </c>
      <c r="E58" s="24">
        <v>0.0</v>
      </c>
      <c r="F58" s="24">
        <v>0.0</v>
      </c>
      <c r="G58" s="41">
        <v>777600.0</v>
      </c>
      <c r="H58" s="41">
        <f>C58-G58</f>
        <v>0</v>
      </c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4.25" customHeight="1">
      <c r="A59" s="26"/>
      <c r="B59" s="27" t="s">
        <v>12</v>
      </c>
      <c r="C59" s="28"/>
      <c r="D59" s="28"/>
      <c r="E59" s="28"/>
      <c r="F59" s="28"/>
    </row>
    <row r="60" ht="14.25" customHeight="1">
      <c r="A60" s="107" t="s">
        <v>233</v>
      </c>
      <c r="B60" s="23" t="s">
        <v>11</v>
      </c>
      <c r="C60" s="24">
        <f>SUM(D60:F60)</f>
        <v>372000</v>
      </c>
      <c r="D60" s="24">
        <v>372000.0</v>
      </c>
      <c r="E60" s="24">
        <v>0.0</v>
      </c>
      <c r="F60" s="24">
        <v>0.0</v>
      </c>
      <c r="G60" s="41">
        <v>372000.0</v>
      </c>
      <c r="H60" s="41">
        <f>C60-G60</f>
        <v>0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4.25" customHeight="1">
      <c r="A61" s="26"/>
      <c r="B61" s="27" t="s">
        <v>12</v>
      </c>
      <c r="C61" s="28"/>
      <c r="D61" s="28"/>
      <c r="E61" s="28"/>
      <c r="F61" s="28"/>
    </row>
    <row r="62" ht="14.25" customHeight="1">
      <c r="A62" s="107" t="s">
        <v>234</v>
      </c>
      <c r="B62" s="23" t="s">
        <v>11</v>
      </c>
      <c r="C62" s="24">
        <f>SUM(D62:F62)</f>
        <v>428200</v>
      </c>
      <c r="D62" s="24">
        <v>48600.0</v>
      </c>
      <c r="E62" s="24">
        <v>379600.0</v>
      </c>
      <c r="F62" s="24">
        <v>0.0</v>
      </c>
      <c r="G62" s="41">
        <v>428200.0</v>
      </c>
      <c r="H62" s="41">
        <f>C62-G62</f>
        <v>0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4.25" customHeight="1">
      <c r="A63" s="26"/>
      <c r="B63" s="27" t="s">
        <v>12</v>
      </c>
      <c r="C63" s="28"/>
      <c r="D63" s="28"/>
      <c r="E63" s="28"/>
      <c r="F63" s="28"/>
    </row>
    <row r="64" ht="14.25" customHeight="1">
      <c r="A64" s="72" t="s">
        <v>235</v>
      </c>
      <c r="B64" s="23"/>
      <c r="C64" s="24"/>
      <c r="D64" s="24"/>
      <c r="E64" s="24"/>
      <c r="F64" s="24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4.25" customHeight="1">
      <c r="A65" s="107" t="s">
        <v>236</v>
      </c>
      <c r="B65" s="23" t="s">
        <v>11</v>
      </c>
      <c r="C65" s="24">
        <f>SUM(D65:F65)</f>
        <v>524600</v>
      </c>
      <c r="D65" s="24">
        <v>0.0</v>
      </c>
      <c r="E65" s="24">
        <v>524600.0</v>
      </c>
      <c r="F65" s="24">
        <v>0.0</v>
      </c>
      <c r="G65" s="41">
        <v>524600.0</v>
      </c>
      <c r="H65" s="41">
        <f>C65-G65</f>
        <v>0</v>
      </c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14.25" customHeight="1">
      <c r="A66" s="26"/>
      <c r="B66" s="27" t="s">
        <v>12</v>
      </c>
      <c r="C66" s="28"/>
      <c r="D66" s="28"/>
      <c r="E66" s="28"/>
      <c r="F66" s="28"/>
    </row>
    <row r="67" ht="14.25" customHeight="1">
      <c r="A67" s="107" t="s">
        <v>237</v>
      </c>
      <c r="B67" s="23" t="s">
        <v>11</v>
      </c>
      <c r="C67" s="24">
        <f>SUM(D67:F67)</f>
        <v>12000</v>
      </c>
      <c r="D67" s="24">
        <v>0.0</v>
      </c>
      <c r="E67" s="24">
        <v>12000.0</v>
      </c>
      <c r="F67" s="24">
        <v>0.0</v>
      </c>
      <c r="G67" s="41">
        <v>12000.0</v>
      </c>
      <c r="H67" s="41">
        <f>C67-G67</f>
        <v>0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4.25" customHeight="1">
      <c r="A68" s="26"/>
      <c r="B68" s="27" t="s">
        <v>12</v>
      </c>
      <c r="C68" s="28"/>
      <c r="D68" s="28"/>
      <c r="E68" s="28"/>
      <c r="F68" s="28"/>
    </row>
    <row r="69" ht="14.25" customHeight="1">
      <c r="A69" s="107" t="s">
        <v>238</v>
      </c>
      <c r="B69" s="23" t="s">
        <v>11</v>
      </c>
      <c r="C69" s="24">
        <f>SUM(D69:F69)</f>
        <v>916900</v>
      </c>
      <c r="D69" s="24">
        <v>0.0</v>
      </c>
      <c r="E69" s="24">
        <v>916900.0</v>
      </c>
      <c r="F69" s="24">
        <v>0.0</v>
      </c>
      <c r="G69" s="41">
        <v>916900.0</v>
      </c>
      <c r="H69" s="41">
        <f>C69-G69</f>
        <v>0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4.25" customHeight="1">
      <c r="A70" s="26"/>
      <c r="B70" s="27" t="s">
        <v>12</v>
      </c>
      <c r="C70" s="28"/>
      <c r="D70" s="28"/>
      <c r="E70" s="28"/>
      <c r="F70" s="28"/>
    </row>
    <row r="71" ht="14.25" customHeight="1">
      <c r="A71" s="108" t="s">
        <v>239</v>
      </c>
      <c r="B71" s="23" t="s">
        <v>11</v>
      </c>
      <c r="C71" s="24">
        <f>SUM(D71:F71)</f>
        <v>75000</v>
      </c>
      <c r="D71" s="24">
        <v>75000.0</v>
      </c>
      <c r="E71" s="24">
        <v>0.0</v>
      </c>
      <c r="F71" s="24">
        <v>0.0</v>
      </c>
      <c r="G71" s="41">
        <v>75000.0</v>
      </c>
      <c r="H71" s="41">
        <f>C71-G71</f>
        <v>0</v>
      </c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14.25" customHeight="1">
      <c r="A72" s="26"/>
      <c r="B72" s="27" t="s">
        <v>12</v>
      </c>
      <c r="C72" s="28"/>
      <c r="D72" s="28"/>
      <c r="E72" s="28"/>
      <c r="F72" s="28"/>
    </row>
    <row r="73" ht="14.25" customHeight="1">
      <c r="A73" s="108" t="s">
        <v>240</v>
      </c>
      <c r="B73" s="23" t="s">
        <v>11</v>
      </c>
      <c r="C73" s="24">
        <f>SUM(D73:F73)</f>
        <v>523600</v>
      </c>
      <c r="D73" s="24">
        <v>0.0</v>
      </c>
      <c r="E73" s="24">
        <v>523600.0</v>
      </c>
      <c r="F73" s="24">
        <v>0.0</v>
      </c>
      <c r="G73" s="41">
        <v>523600.0</v>
      </c>
      <c r="H73" s="41">
        <f>C73-G73</f>
        <v>0</v>
      </c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4.25" customHeight="1">
      <c r="A74" s="26"/>
      <c r="B74" s="27" t="s">
        <v>12</v>
      </c>
      <c r="C74" s="28"/>
      <c r="D74" s="28"/>
      <c r="E74" s="28"/>
      <c r="F74" s="28"/>
    </row>
    <row r="75" ht="14.25" customHeight="1">
      <c r="A75" s="108" t="s">
        <v>241</v>
      </c>
      <c r="B75" s="23" t="s">
        <v>11</v>
      </c>
      <c r="C75" s="24">
        <f>SUM(D75:F75)</f>
        <v>153000</v>
      </c>
      <c r="D75" s="24">
        <v>95700.0</v>
      </c>
      <c r="E75" s="24">
        <v>57300.0</v>
      </c>
      <c r="F75" s="24">
        <v>0.0</v>
      </c>
      <c r="G75" s="41">
        <v>153000.0</v>
      </c>
      <c r="H75" s="41">
        <f>C75-G75</f>
        <v>0</v>
      </c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14.25" customHeight="1">
      <c r="A76" s="26"/>
      <c r="B76" s="27" t="s">
        <v>12</v>
      </c>
      <c r="C76" s="28"/>
      <c r="D76" s="28"/>
      <c r="E76" s="28"/>
      <c r="F76" s="28"/>
    </row>
    <row r="77" ht="14.25" customHeight="1">
      <c r="A77" s="107" t="s">
        <v>242</v>
      </c>
      <c r="B77" s="23" t="s">
        <v>11</v>
      </c>
      <c r="C77" s="24">
        <f>SUM(D77:F77)</f>
        <v>50400</v>
      </c>
      <c r="D77" s="28">
        <v>50400.0</v>
      </c>
      <c r="E77" s="28">
        <v>0.0</v>
      </c>
      <c r="F77" s="28">
        <v>0.0</v>
      </c>
      <c r="G77" s="41">
        <v>50400.0</v>
      </c>
      <c r="H77" s="41">
        <f>C77-G77</f>
        <v>0</v>
      </c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14.25" customHeight="1">
      <c r="A78" s="26"/>
      <c r="B78" s="27" t="s">
        <v>12</v>
      </c>
      <c r="C78" s="28"/>
      <c r="D78" s="28"/>
      <c r="E78" s="28"/>
      <c r="F78" s="28"/>
    </row>
    <row r="79" ht="14.25" customHeight="1">
      <c r="A79" s="108" t="s">
        <v>243</v>
      </c>
      <c r="B79" s="23" t="s">
        <v>11</v>
      </c>
      <c r="C79" s="24">
        <f>SUM(D79:F79)</f>
        <v>14000</v>
      </c>
      <c r="D79" s="24">
        <v>0.0</v>
      </c>
      <c r="E79" s="24">
        <v>14000.0</v>
      </c>
      <c r="F79" s="24">
        <v>0.0</v>
      </c>
      <c r="G79" s="41">
        <v>14000.0</v>
      </c>
      <c r="H79" s="41">
        <f>C79-G79</f>
        <v>0</v>
      </c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4.25" customHeight="1">
      <c r="A80" s="26"/>
      <c r="B80" s="27" t="s">
        <v>12</v>
      </c>
      <c r="C80" s="28"/>
      <c r="D80" s="28"/>
      <c r="E80" s="28"/>
      <c r="F80" s="28"/>
    </row>
    <row r="81" ht="14.25" customHeight="1">
      <c r="A81" s="110" t="s">
        <v>244</v>
      </c>
      <c r="B81" s="23" t="s">
        <v>11</v>
      </c>
      <c r="C81" s="24">
        <f>SUM(D81:F81)</f>
        <v>18000</v>
      </c>
      <c r="D81" s="24">
        <v>0.0</v>
      </c>
      <c r="E81" s="24">
        <v>18000.0</v>
      </c>
      <c r="F81" s="24">
        <v>0.0</v>
      </c>
      <c r="G81" s="41">
        <v>18000.0</v>
      </c>
      <c r="H81" s="41">
        <f>C81-G81</f>
        <v>0</v>
      </c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14.25" customHeight="1">
      <c r="A82" s="26"/>
      <c r="B82" s="27" t="s">
        <v>12</v>
      </c>
      <c r="C82" s="28"/>
      <c r="D82" s="28"/>
      <c r="E82" s="28"/>
      <c r="F82" s="28"/>
    </row>
    <row r="83" ht="14.25" customHeight="1">
      <c r="A83" s="110" t="s">
        <v>245</v>
      </c>
      <c r="B83" s="23" t="s">
        <v>11</v>
      </c>
      <c r="C83" s="24">
        <f>SUM(D83:F83)</f>
        <v>49700</v>
      </c>
      <c r="D83" s="24">
        <v>0.0</v>
      </c>
      <c r="E83" s="24">
        <v>49700.0</v>
      </c>
      <c r="F83" s="24">
        <v>0.0</v>
      </c>
      <c r="G83" s="41">
        <v>49700.0</v>
      </c>
      <c r="H83" s="41">
        <f>C83-G83</f>
        <v>0</v>
      </c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4.25" customHeight="1">
      <c r="A84" s="26"/>
      <c r="B84" s="27" t="s">
        <v>12</v>
      </c>
      <c r="C84" s="28"/>
      <c r="D84" s="28"/>
      <c r="E84" s="28"/>
      <c r="F84" s="28"/>
    </row>
    <row r="85" ht="14.25" customHeight="1">
      <c r="A85" s="15" t="s">
        <v>246</v>
      </c>
      <c r="B85" s="57" t="s">
        <v>11</v>
      </c>
      <c r="C85" s="16">
        <f>SUM(D85:F85)</f>
        <v>23300100</v>
      </c>
      <c r="D85" s="16">
        <f t="shared" ref="D85:F85" si="6">D87+D89+D91</f>
        <v>8500000</v>
      </c>
      <c r="E85" s="16">
        <f t="shared" si="6"/>
        <v>7401300</v>
      </c>
      <c r="F85" s="16">
        <f t="shared" si="6"/>
        <v>7398800</v>
      </c>
      <c r="G85" s="41">
        <v>2.33001E7</v>
      </c>
      <c r="H85" s="41">
        <f>C85-G85</f>
        <v>0</v>
      </c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14.25" customHeight="1">
      <c r="A86" s="111"/>
      <c r="B86" s="5" t="s">
        <v>12</v>
      </c>
      <c r="C86" s="16"/>
      <c r="D86" s="16"/>
      <c r="E86" s="16"/>
      <c r="F86" s="16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ht="14.25" customHeight="1">
      <c r="A87" s="112" t="s">
        <v>247</v>
      </c>
      <c r="B87" s="27" t="s">
        <v>11</v>
      </c>
      <c r="C87" s="28">
        <f>SUM(D87:F87)</f>
        <v>2401300</v>
      </c>
      <c r="D87" s="28">
        <v>0.0</v>
      </c>
      <c r="E87" s="28">
        <v>2401300.0</v>
      </c>
      <c r="F87" s="28">
        <v>0.0</v>
      </c>
      <c r="G87" s="41">
        <v>2401300.0</v>
      </c>
      <c r="H87" s="41">
        <f>C87-G87</f>
        <v>0</v>
      </c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ht="14.25" customHeight="1">
      <c r="A88" s="113"/>
      <c r="B88" s="27" t="s">
        <v>12</v>
      </c>
      <c r="C88" s="28"/>
      <c r="D88" s="28"/>
      <c r="E88" s="28"/>
      <c r="F88" s="28"/>
    </row>
    <row r="89" ht="14.25" customHeight="1">
      <c r="A89" s="112" t="s">
        <v>248</v>
      </c>
      <c r="B89" s="27" t="s">
        <v>11</v>
      </c>
      <c r="C89" s="28">
        <f>SUM(D89:F89)</f>
        <v>10251800</v>
      </c>
      <c r="D89" s="28">
        <v>4500000.0</v>
      </c>
      <c r="E89" s="28">
        <v>2000000.0</v>
      </c>
      <c r="F89" s="28">
        <v>3751800.0</v>
      </c>
      <c r="G89" s="41">
        <v>1.02518E7</v>
      </c>
      <c r="H89" s="41">
        <f>C89-G89</f>
        <v>0</v>
      </c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ht="14.25" customHeight="1">
      <c r="A90" s="114"/>
      <c r="B90" s="27" t="s">
        <v>12</v>
      </c>
      <c r="C90" s="28"/>
      <c r="D90" s="28"/>
      <c r="E90" s="28"/>
      <c r="F90" s="28"/>
    </row>
    <row r="91" ht="14.25" customHeight="1">
      <c r="A91" s="115" t="s">
        <v>249</v>
      </c>
      <c r="B91" s="27" t="s">
        <v>11</v>
      </c>
      <c r="C91" s="28">
        <f>SUM(D91:F91)</f>
        <v>10647000</v>
      </c>
      <c r="D91" s="28">
        <v>4000000.0</v>
      </c>
      <c r="E91" s="28">
        <v>3000000.0</v>
      </c>
      <c r="F91" s="28">
        <v>3647000.0</v>
      </c>
      <c r="G91" s="41">
        <v>1.0647E7</v>
      </c>
      <c r="H91" s="41">
        <f>C91-G91</f>
        <v>0</v>
      </c>
    </row>
    <row r="92" ht="14.25" customHeight="1">
      <c r="A92" s="116" t="s">
        <v>102</v>
      </c>
      <c r="B92" s="27" t="s">
        <v>12</v>
      </c>
      <c r="C92" s="28"/>
      <c r="D92" s="28"/>
      <c r="E92" s="28"/>
      <c r="F92" s="28"/>
    </row>
    <row r="93" ht="14.25" customHeight="1">
      <c r="A93" s="15" t="s">
        <v>250</v>
      </c>
      <c r="B93" s="57" t="s">
        <v>11</v>
      </c>
      <c r="C93" s="16">
        <f>SUM(D93:F93)</f>
        <v>7582800</v>
      </c>
      <c r="D93" s="16">
        <f t="shared" ref="D93:F93" si="7">D95+D97+D99+D101+D103+D105+D107+D109+D111+D113+D115+D117+D119+D121</f>
        <v>380800</v>
      </c>
      <c r="E93" s="16">
        <f t="shared" si="7"/>
        <v>6479300</v>
      </c>
      <c r="F93" s="16">
        <f t="shared" si="7"/>
        <v>722700</v>
      </c>
      <c r="G93" s="41">
        <v>7582800.0</v>
      </c>
      <c r="H93" s="41">
        <f>C93-G93</f>
        <v>0</v>
      </c>
    </row>
    <row r="94" ht="14.25" customHeight="1">
      <c r="A94" s="58"/>
      <c r="B94" s="5" t="s">
        <v>12</v>
      </c>
      <c r="C94" s="16"/>
      <c r="D94" s="16"/>
      <c r="E94" s="16"/>
      <c r="F94" s="16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ht="14.25" customHeight="1">
      <c r="A95" s="117" t="s">
        <v>251</v>
      </c>
      <c r="B95" s="27" t="s">
        <v>11</v>
      </c>
      <c r="C95" s="28">
        <f>SUM(D95:F95)</f>
        <v>113000</v>
      </c>
      <c r="D95" s="28">
        <v>113000.0</v>
      </c>
      <c r="E95" s="28">
        <v>0.0</v>
      </c>
      <c r="F95" s="28">
        <v>0.0</v>
      </c>
      <c r="G95" s="41">
        <v>113000.0</v>
      </c>
      <c r="H95" s="41">
        <f>C95-G95</f>
        <v>0</v>
      </c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ht="24.0" customHeight="1">
      <c r="A96" s="118" t="s">
        <v>102</v>
      </c>
      <c r="B96" s="27" t="s">
        <v>12</v>
      </c>
      <c r="C96" s="28"/>
      <c r="D96" s="28"/>
      <c r="E96" s="28"/>
      <c r="F96" s="28"/>
    </row>
    <row r="97" ht="14.25" customHeight="1">
      <c r="A97" s="119" t="s">
        <v>252</v>
      </c>
      <c r="B97" s="27" t="s">
        <v>11</v>
      </c>
      <c r="C97" s="28">
        <f>SUM(D97:F97)</f>
        <v>6600</v>
      </c>
      <c r="D97" s="28">
        <v>0.0</v>
      </c>
      <c r="E97" s="28">
        <v>6600.0</v>
      </c>
      <c r="F97" s="28">
        <v>0.0</v>
      </c>
      <c r="G97" s="41">
        <v>6600.0</v>
      </c>
      <c r="H97" s="41">
        <f>C97-G97</f>
        <v>0</v>
      </c>
    </row>
    <row r="98" ht="14.25" customHeight="1">
      <c r="A98" s="120"/>
      <c r="B98" s="27" t="s">
        <v>12</v>
      </c>
      <c r="C98" s="28"/>
      <c r="D98" s="28"/>
      <c r="E98" s="28"/>
      <c r="F98" s="28"/>
    </row>
    <row r="99" ht="14.25" customHeight="1">
      <c r="A99" s="121" t="s">
        <v>253</v>
      </c>
      <c r="B99" s="27" t="s">
        <v>11</v>
      </c>
      <c r="C99" s="28">
        <f>SUM(D99:F99)</f>
        <v>26200</v>
      </c>
      <c r="D99" s="28">
        <v>0.0</v>
      </c>
      <c r="E99" s="28">
        <v>26200.0</v>
      </c>
      <c r="F99" s="28">
        <v>0.0</v>
      </c>
      <c r="G99" s="41">
        <v>26200.0</v>
      </c>
      <c r="H99" s="41">
        <f>C99-G99</f>
        <v>0</v>
      </c>
    </row>
    <row r="100" ht="14.25" customHeight="1">
      <c r="A100" s="122" t="s">
        <v>254</v>
      </c>
      <c r="B100" s="27" t="s">
        <v>12</v>
      </c>
      <c r="C100" s="28"/>
      <c r="D100" s="28"/>
      <c r="E100" s="28"/>
      <c r="F100" s="28"/>
    </row>
    <row r="101" ht="14.25" customHeight="1">
      <c r="A101" s="121" t="s">
        <v>255</v>
      </c>
      <c r="B101" s="27" t="s">
        <v>11</v>
      </c>
      <c r="C101" s="28">
        <f>SUM(D101:F101)</f>
        <v>3111600</v>
      </c>
      <c r="D101" s="28">
        <v>0.0</v>
      </c>
      <c r="E101" s="28">
        <v>2740000.0</v>
      </c>
      <c r="F101" s="28">
        <v>371600.0</v>
      </c>
      <c r="G101" s="41">
        <v>3111600.0</v>
      </c>
      <c r="H101" s="41">
        <f>C101-G101</f>
        <v>0</v>
      </c>
    </row>
    <row r="102" ht="14.25" customHeight="1">
      <c r="A102" s="122" t="s">
        <v>254</v>
      </c>
      <c r="B102" s="27" t="s">
        <v>12</v>
      </c>
      <c r="C102" s="28"/>
      <c r="D102" s="28"/>
      <c r="E102" s="28"/>
      <c r="F102" s="28"/>
    </row>
    <row r="103" ht="14.25" customHeight="1">
      <c r="A103" s="121" t="s">
        <v>256</v>
      </c>
      <c r="B103" s="27" t="s">
        <v>11</v>
      </c>
      <c r="C103" s="28">
        <f>SUM(D103:F103)</f>
        <v>785000</v>
      </c>
      <c r="D103" s="28">
        <v>0.0</v>
      </c>
      <c r="E103" s="28">
        <v>700000.0</v>
      </c>
      <c r="F103" s="28">
        <v>85000.0</v>
      </c>
      <c r="G103" s="41">
        <v>785000.0</v>
      </c>
      <c r="H103" s="41">
        <f>C103-G103</f>
        <v>0</v>
      </c>
    </row>
    <row r="104" ht="14.25" customHeight="1">
      <c r="A104" s="122" t="s">
        <v>254</v>
      </c>
      <c r="B104" s="27" t="s">
        <v>12</v>
      </c>
      <c r="C104" s="28"/>
      <c r="D104" s="28"/>
      <c r="E104" s="28"/>
      <c r="F104" s="28"/>
    </row>
    <row r="105" ht="14.25" customHeight="1">
      <c r="A105" s="68" t="s">
        <v>257</v>
      </c>
      <c r="B105" s="27" t="s">
        <v>11</v>
      </c>
      <c r="C105" s="28">
        <f>SUM(D105:F105)</f>
        <v>39600</v>
      </c>
      <c r="D105" s="28">
        <v>30000.0</v>
      </c>
      <c r="E105" s="28">
        <v>9600.0</v>
      </c>
      <c r="F105" s="28">
        <v>0.0</v>
      </c>
      <c r="G105" s="41">
        <v>39600.0</v>
      </c>
      <c r="H105" s="41">
        <f>C105-G105</f>
        <v>0</v>
      </c>
    </row>
    <row r="106" ht="24.0" customHeight="1">
      <c r="A106" s="118" t="s">
        <v>258</v>
      </c>
      <c r="B106" s="27" t="s">
        <v>12</v>
      </c>
      <c r="C106" s="28"/>
      <c r="D106" s="28"/>
      <c r="E106" s="28"/>
      <c r="F106" s="28"/>
    </row>
    <row r="107" ht="14.25" customHeight="1">
      <c r="A107" s="68" t="s">
        <v>259</v>
      </c>
      <c r="B107" s="27" t="s">
        <v>11</v>
      </c>
      <c r="C107" s="28">
        <f>SUM(D107:F107)</f>
        <v>14700</v>
      </c>
      <c r="D107" s="28">
        <v>10000.0</v>
      </c>
      <c r="E107" s="28">
        <v>4700.0</v>
      </c>
      <c r="F107" s="28">
        <v>0.0</v>
      </c>
      <c r="G107" s="41">
        <v>14700.0</v>
      </c>
      <c r="H107" s="41">
        <f>C107-G107</f>
        <v>0</v>
      </c>
    </row>
    <row r="108" ht="24.0" customHeight="1">
      <c r="A108" s="118" t="s">
        <v>258</v>
      </c>
      <c r="B108" s="27" t="s">
        <v>12</v>
      </c>
      <c r="C108" s="28"/>
      <c r="D108" s="28"/>
      <c r="E108" s="28"/>
      <c r="F108" s="28"/>
    </row>
    <row r="109" ht="14.25" customHeight="1">
      <c r="A109" s="121" t="s">
        <v>260</v>
      </c>
      <c r="B109" s="27" t="s">
        <v>11</v>
      </c>
      <c r="C109" s="28">
        <f>SUM(D109:F109)</f>
        <v>82600</v>
      </c>
      <c r="D109" s="28">
        <v>30000.0</v>
      </c>
      <c r="E109" s="28">
        <v>30000.0</v>
      </c>
      <c r="F109" s="28">
        <v>22600.0</v>
      </c>
      <c r="G109" s="41">
        <v>82600.0</v>
      </c>
      <c r="H109" s="41">
        <f>C109-G109</f>
        <v>0</v>
      </c>
    </row>
    <row r="110" ht="24.0" customHeight="1">
      <c r="A110" s="123" t="s">
        <v>102</v>
      </c>
      <c r="B110" s="27" t="s">
        <v>12</v>
      </c>
      <c r="C110" s="28"/>
      <c r="D110" s="28"/>
      <c r="E110" s="28"/>
      <c r="F110" s="28"/>
    </row>
    <row r="111" ht="14.25" customHeight="1">
      <c r="A111" s="68" t="s">
        <v>261</v>
      </c>
      <c r="B111" s="27" t="s">
        <v>11</v>
      </c>
      <c r="C111" s="28">
        <f>SUM(D111:F111)</f>
        <v>2129400</v>
      </c>
      <c r="D111" s="28">
        <v>0.0</v>
      </c>
      <c r="E111" s="28">
        <v>2129400.0</v>
      </c>
      <c r="F111" s="28">
        <v>0.0</v>
      </c>
      <c r="G111" s="41">
        <v>2129400.0</v>
      </c>
      <c r="H111" s="41">
        <f>C111-G111</f>
        <v>0</v>
      </c>
    </row>
    <row r="112" ht="14.25" customHeight="1">
      <c r="A112" s="118" t="s">
        <v>102</v>
      </c>
      <c r="B112" s="27" t="s">
        <v>12</v>
      </c>
      <c r="C112" s="28"/>
      <c r="D112" s="28"/>
      <c r="E112" s="28"/>
      <c r="F112" s="28"/>
    </row>
    <row r="113" ht="14.25" customHeight="1">
      <c r="A113" s="119" t="s">
        <v>262</v>
      </c>
      <c r="B113" s="27" t="s">
        <v>11</v>
      </c>
      <c r="C113" s="28">
        <f>SUM(D113:F113)</f>
        <v>578400</v>
      </c>
      <c r="D113" s="28">
        <v>192800.0</v>
      </c>
      <c r="E113" s="28">
        <v>192800.0</v>
      </c>
      <c r="F113" s="28">
        <v>192800.0</v>
      </c>
      <c r="G113" s="41">
        <v>578400.0</v>
      </c>
      <c r="H113" s="41">
        <f>C113-G113</f>
        <v>0</v>
      </c>
    </row>
    <row r="114" ht="14.25" customHeight="1">
      <c r="A114" s="124" t="s">
        <v>102</v>
      </c>
      <c r="B114" s="27" t="s">
        <v>12</v>
      </c>
      <c r="C114" s="28"/>
      <c r="D114" s="28"/>
      <c r="E114" s="28"/>
      <c r="F114" s="28"/>
    </row>
    <row r="115" ht="14.25" customHeight="1">
      <c r="A115" s="119" t="s">
        <v>263</v>
      </c>
      <c r="B115" s="27" t="s">
        <v>11</v>
      </c>
      <c r="C115" s="28">
        <f>SUM(D115:F115)</f>
        <v>50700</v>
      </c>
      <c r="D115" s="28">
        <v>0.0</v>
      </c>
      <c r="E115" s="28">
        <v>0.0</v>
      </c>
      <c r="F115" s="28">
        <v>50700.0</v>
      </c>
      <c r="G115" s="41">
        <v>50700.0</v>
      </c>
      <c r="H115" s="41">
        <f>C115-G115</f>
        <v>0</v>
      </c>
    </row>
    <row r="116" ht="14.25" customHeight="1">
      <c r="A116" s="124" t="s">
        <v>102</v>
      </c>
      <c r="B116" s="27" t="s">
        <v>12</v>
      </c>
      <c r="C116" s="28"/>
      <c r="D116" s="28"/>
      <c r="E116" s="28"/>
      <c r="F116" s="28"/>
    </row>
    <row r="117" ht="14.25" customHeight="1">
      <c r="A117" s="119" t="s">
        <v>264</v>
      </c>
      <c r="B117" s="27" t="s">
        <v>11</v>
      </c>
      <c r="C117" s="28">
        <f>SUM(D117:F117)</f>
        <v>550000</v>
      </c>
      <c r="D117" s="28">
        <v>0.0</v>
      </c>
      <c r="E117" s="28">
        <v>550000.0</v>
      </c>
      <c r="F117" s="28">
        <v>0.0</v>
      </c>
      <c r="G117" s="41">
        <v>550000.0</v>
      </c>
      <c r="H117" s="41">
        <f>C117-G117</f>
        <v>0</v>
      </c>
    </row>
    <row r="118" ht="14.25" customHeight="1">
      <c r="A118" s="124" t="s">
        <v>102</v>
      </c>
      <c r="B118" s="27" t="s">
        <v>12</v>
      </c>
      <c r="C118" s="28"/>
      <c r="D118" s="28"/>
      <c r="E118" s="28"/>
      <c r="F118" s="28"/>
    </row>
    <row r="119" ht="14.25" customHeight="1">
      <c r="A119" s="121" t="s">
        <v>265</v>
      </c>
      <c r="B119" s="27" t="s">
        <v>11</v>
      </c>
      <c r="C119" s="28">
        <f>SUM(D119:F119)</f>
        <v>5000</v>
      </c>
      <c r="D119" s="28">
        <v>5000.0</v>
      </c>
      <c r="E119" s="28">
        <v>0.0</v>
      </c>
      <c r="F119" s="28">
        <v>0.0</v>
      </c>
      <c r="G119" s="41">
        <v>5000.0</v>
      </c>
      <c r="H119" s="41">
        <f>C119-G119</f>
        <v>0</v>
      </c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4.25" customHeight="1">
      <c r="A120" s="123"/>
      <c r="B120" s="27" t="s">
        <v>12</v>
      </c>
      <c r="C120" s="28"/>
      <c r="D120" s="28"/>
      <c r="E120" s="28"/>
      <c r="F120" s="28"/>
    </row>
    <row r="121" ht="14.25" customHeight="1">
      <c r="A121" s="119" t="s">
        <v>266</v>
      </c>
      <c r="B121" s="27" t="s">
        <v>11</v>
      </c>
      <c r="C121" s="28">
        <f>SUM(D121:F121)</f>
        <v>90000</v>
      </c>
      <c r="D121" s="28">
        <v>0.0</v>
      </c>
      <c r="E121" s="28">
        <v>90000.0</v>
      </c>
      <c r="F121" s="28">
        <v>0.0</v>
      </c>
      <c r="G121" s="41">
        <v>90000.0</v>
      </c>
      <c r="H121" s="41">
        <f>C121-G121</f>
        <v>0</v>
      </c>
    </row>
    <row r="122" ht="14.25" customHeight="1">
      <c r="A122" s="124" t="s">
        <v>102</v>
      </c>
      <c r="B122" s="27" t="s">
        <v>12</v>
      </c>
      <c r="C122" s="28"/>
      <c r="D122" s="28"/>
      <c r="E122" s="28"/>
      <c r="F122" s="28"/>
    </row>
    <row r="123" ht="14.25" customHeight="1">
      <c r="A123" s="29" t="s">
        <v>20</v>
      </c>
      <c r="B123" s="30" t="s">
        <v>11</v>
      </c>
      <c r="C123" s="31">
        <f>SUM(D123:F123)</f>
        <v>53755800</v>
      </c>
      <c r="D123" s="31">
        <f t="shared" ref="D123:F123" si="8">D7+D33</f>
        <v>19644600</v>
      </c>
      <c r="E123" s="31">
        <f t="shared" si="8"/>
        <v>23160700</v>
      </c>
      <c r="F123" s="31">
        <f t="shared" si="8"/>
        <v>10950500</v>
      </c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ht="14.25" customHeight="1">
      <c r="A124" s="32"/>
      <c r="B124" s="30" t="s">
        <v>12</v>
      </c>
      <c r="C124" s="31"/>
      <c r="D124" s="31"/>
      <c r="E124" s="31"/>
      <c r="F124" s="31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ht="14.25" customHeight="1">
      <c r="A125" s="33" t="s">
        <v>5</v>
      </c>
      <c r="B125" s="34" t="s">
        <v>11</v>
      </c>
      <c r="C125" s="35">
        <f>SUM(D125:F125)</f>
        <v>53755800</v>
      </c>
      <c r="D125" s="35">
        <f t="shared" ref="D125:F125" si="9">D123</f>
        <v>19644600</v>
      </c>
      <c r="E125" s="35">
        <f t="shared" si="9"/>
        <v>23160700</v>
      </c>
      <c r="F125" s="35">
        <f t="shared" si="9"/>
        <v>10950500</v>
      </c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ht="14.25" customHeight="1">
      <c r="A126" s="32"/>
      <c r="B126" s="34" t="s">
        <v>12</v>
      </c>
      <c r="C126" s="35"/>
      <c r="D126" s="35"/>
      <c r="E126" s="35"/>
      <c r="F126" s="35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ht="9.75" customHeight="1">
      <c r="A127" s="3"/>
      <c r="B127" s="3"/>
      <c r="C127" s="3"/>
    </row>
    <row r="128" ht="55.5" customHeight="1">
      <c r="A128" s="3" t="s">
        <v>21</v>
      </c>
      <c r="B128" s="3"/>
      <c r="C128" s="3"/>
    </row>
    <row r="129" ht="14.25" customHeight="1"/>
    <row r="130" ht="14.25" customHeight="1"/>
    <row r="131" ht="14.25" customHeight="1">
      <c r="C131" s="61">
        <v>0.3</v>
      </c>
      <c r="D131" s="37">
        <f>G131*0.3</f>
        <v>4149300</v>
      </c>
      <c r="E131" s="37"/>
      <c r="F131" s="37"/>
      <c r="G131" s="37">
        <f>SUM(G13:G23)+SUM(G39:G48,G50,G56,G62:G83)</f>
        <v>13831000</v>
      </c>
    </row>
    <row r="132" ht="14.25" customHeight="1">
      <c r="C132" s="62" t="s">
        <v>64</v>
      </c>
      <c r="D132" s="37">
        <f>SUM(D13:D23)+SUM(D39:D50,D56,D62:D83)</f>
        <v>2783900</v>
      </c>
    </row>
    <row r="133" ht="14.25" customHeight="1">
      <c r="C133" s="62" t="s">
        <v>57</v>
      </c>
      <c r="D133" s="69">
        <f>D131-D132</f>
        <v>1365400</v>
      </c>
    </row>
    <row r="134" ht="14.25" customHeight="1"/>
    <row r="135" ht="14.25" customHeight="1"/>
    <row r="136" ht="14.25" customHeight="1">
      <c r="C136" s="62" t="s">
        <v>267</v>
      </c>
      <c r="D136" s="37">
        <f>'ปกครอง'!D73+'ทะเบียน'!D40+'คลัง'!D40+'รายได้'!D41+'รักษา-ปลูก'!D109+'เทศกิจ'!D53+'โยธา'!D61+'ระบายน้ำ'!D38+'พัฒนา'!D108+'อนามัย'!D81+'ศึกษา'!D133</f>
        <v>80</v>
      </c>
    </row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A123:A124"/>
    <mergeCell ref="A125:A126"/>
  </mergeCells>
  <printOptions horizontalCentered="1"/>
  <pageMargins bottom="0.1968503937007874" footer="0.0" header="0.0" left="0.11811023622047245" right="0.11811023622047245" top="0.31496062992125984"/>
  <pageSetup paperSize="9" orientation="landscape"/>
  <rowBreaks count="6" manualBreakCount="6">
    <brk id="32" man="1"/>
    <brk id="100" man="1"/>
    <brk id="55" man="1"/>
    <brk id="120" man="1"/>
    <brk id="26" man="1"/>
    <brk id="78" man="1"/>
  </rowBreak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F7F7F"/>
    <pageSetUpPr/>
  </sheetPr>
  <sheetViews>
    <sheetView workbookViewId="0"/>
  </sheetViews>
  <sheetFormatPr customHeight="1" defaultColWidth="14.43" defaultRowHeight="15.0"/>
  <cols>
    <col customWidth="1" min="1" max="1" width="65.86"/>
    <col customWidth="1" min="2" max="2" width="8.43"/>
    <col customWidth="1" min="3" max="6" width="22.57"/>
    <col customWidth="1" min="7" max="8" width="14.29"/>
    <col customWidth="1" min="9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3" t="s">
        <v>145</v>
      </c>
      <c r="B3" s="3"/>
      <c r="C3" s="3"/>
    </row>
    <row r="4" ht="22.5" customHeight="1">
      <c r="A4" s="3"/>
      <c r="B4" s="3"/>
      <c r="C4" s="1"/>
      <c r="D4" s="4"/>
      <c r="E4" s="4"/>
      <c r="F4" s="4" t="s">
        <v>2</v>
      </c>
    </row>
    <row r="5" ht="24.0" customHeight="1">
      <c r="A5" s="5" t="s">
        <v>3</v>
      </c>
      <c r="B5" s="6" t="s">
        <v>4</v>
      </c>
      <c r="C5" s="5" t="s">
        <v>5</v>
      </c>
      <c r="D5" s="7" t="s">
        <v>6</v>
      </c>
      <c r="E5" s="7" t="s">
        <v>7</v>
      </c>
      <c r="F5" s="7" t="s">
        <v>8</v>
      </c>
    </row>
    <row r="6" ht="14.25" customHeight="1">
      <c r="A6" s="83" t="s">
        <v>9</v>
      </c>
      <c r="B6" s="63"/>
      <c r="C6" s="34"/>
      <c r="D6" s="34"/>
      <c r="E6" s="34"/>
      <c r="F6" s="34"/>
      <c r="G6" s="40" t="s">
        <v>23</v>
      </c>
      <c r="H6" s="40" t="s">
        <v>24</v>
      </c>
    </row>
    <row r="7" ht="14.25" customHeight="1">
      <c r="A7" s="88" t="s">
        <v>146</v>
      </c>
      <c r="B7" s="12" t="s">
        <v>11</v>
      </c>
      <c r="C7" s="13">
        <f>SUM(D7:F7)</f>
        <v>1084200</v>
      </c>
      <c r="D7" s="13">
        <f t="shared" ref="D7:F7" si="1">D9</f>
        <v>392200</v>
      </c>
      <c r="E7" s="13">
        <f t="shared" si="1"/>
        <v>377000</v>
      </c>
      <c r="F7" s="13">
        <f t="shared" si="1"/>
        <v>315000</v>
      </c>
      <c r="G7" s="41">
        <v>1084200.0</v>
      </c>
      <c r="H7" s="41">
        <f>C7-G7</f>
        <v>0</v>
      </c>
    </row>
    <row r="8" ht="14.25" customHeight="1">
      <c r="A8" s="89"/>
      <c r="B8" s="12" t="s">
        <v>12</v>
      </c>
      <c r="C8" s="13"/>
      <c r="D8" s="13"/>
      <c r="E8" s="13"/>
      <c r="F8" s="13"/>
    </row>
    <row r="9" ht="14.25" customHeight="1">
      <c r="A9" s="15" t="s">
        <v>26</v>
      </c>
      <c r="B9" s="5" t="s">
        <v>11</v>
      </c>
      <c r="C9" s="16">
        <f>SUM(D9:F9)</f>
        <v>1084200</v>
      </c>
      <c r="D9" s="16">
        <f t="shared" ref="D9:F9" si="2">SUM(D12:D25)</f>
        <v>392200</v>
      </c>
      <c r="E9" s="16">
        <f t="shared" si="2"/>
        <v>377000</v>
      </c>
      <c r="F9" s="16">
        <f t="shared" si="2"/>
        <v>315000</v>
      </c>
      <c r="G9" s="41">
        <v>1084200.0</v>
      </c>
      <c r="H9" s="41">
        <f>C9-G9</f>
        <v>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4.25" customHeight="1">
      <c r="A10" s="18"/>
      <c r="B10" s="5" t="s">
        <v>12</v>
      </c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14.25" customHeight="1">
      <c r="A11" s="19" t="s">
        <v>268</v>
      </c>
      <c r="B11" s="5"/>
      <c r="C11" s="16"/>
      <c r="D11" s="16"/>
      <c r="E11" s="16"/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14.25" customHeight="1">
      <c r="A12" s="66" t="s">
        <v>269</v>
      </c>
      <c r="B12" s="23"/>
      <c r="C12" s="24"/>
      <c r="D12" s="24"/>
      <c r="E12" s="24"/>
      <c r="F12" s="24"/>
      <c r="G12" s="87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4.25" customHeight="1">
      <c r="A13" s="90" t="s">
        <v>29</v>
      </c>
      <c r="B13" s="23" t="s">
        <v>11</v>
      </c>
      <c r="C13" s="24">
        <f>SUM(D13:F13)</f>
        <v>895000</v>
      </c>
      <c r="D13" s="24">
        <v>280000.0</v>
      </c>
      <c r="E13" s="24">
        <v>300000.0</v>
      </c>
      <c r="F13" s="24">
        <v>315000.0</v>
      </c>
      <c r="G13" s="41">
        <v>895000.0</v>
      </c>
      <c r="H13" s="41">
        <f>C13-G13</f>
        <v>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4.25" customHeight="1">
      <c r="A14" s="26"/>
      <c r="B14" s="27" t="s">
        <v>12</v>
      </c>
      <c r="C14" s="28"/>
      <c r="D14" s="28"/>
      <c r="E14" s="28"/>
      <c r="F14" s="28"/>
      <c r="G14" s="37"/>
    </row>
    <row r="15" ht="14.25" customHeight="1">
      <c r="A15" s="66" t="s">
        <v>270</v>
      </c>
      <c r="B15" s="23"/>
      <c r="C15" s="24"/>
      <c r="D15" s="24"/>
      <c r="E15" s="24"/>
      <c r="F15" s="24"/>
      <c r="G15" s="87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4.25" customHeight="1">
      <c r="A16" s="91" t="s">
        <v>150</v>
      </c>
      <c r="B16" s="23" t="s">
        <v>11</v>
      </c>
      <c r="C16" s="24">
        <f>SUM(D16:F16)</f>
        <v>41800</v>
      </c>
      <c r="D16" s="24">
        <v>41800.0</v>
      </c>
      <c r="E16" s="24">
        <v>0.0</v>
      </c>
      <c r="F16" s="24">
        <v>0.0</v>
      </c>
      <c r="G16" s="41">
        <v>41800.0</v>
      </c>
      <c r="H16" s="41">
        <f>C16-G16</f>
        <v>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4.25" customHeight="1">
      <c r="A17" s="26"/>
      <c r="B17" s="27" t="s">
        <v>12</v>
      </c>
      <c r="C17" s="28"/>
      <c r="D17" s="28"/>
      <c r="E17" s="28"/>
      <c r="F17" s="28"/>
      <c r="G17" s="37"/>
    </row>
    <row r="18" ht="14.25" customHeight="1">
      <c r="A18" s="92" t="s">
        <v>151</v>
      </c>
      <c r="B18" s="23" t="s">
        <v>11</v>
      </c>
      <c r="C18" s="24">
        <f>SUM(D18:F18)</f>
        <v>32000</v>
      </c>
      <c r="D18" s="24">
        <v>0.0</v>
      </c>
      <c r="E18" s="24">
        <v>32000.0</v>
      </c>
      <c r="F18" s="24">
        <v>0.0</v>
      </c>
      <c r="G18" s="41">
        <v>32000.0</v>
      </c>
      <c r="H18" s="41">
        <f>C18-G18</f>
        <v>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4.25" customHeight="1">
      <c r="A19" s="26"/>
      <c r="B19" s="27" t="s">
        <v>12</v>
      </c>
      <c r="C19" s="28"/>
      <c r="D19" s="28"/>
      <c r="E19" s="28"/>
      <c r="F19" s="28"/>
      <c r="G19" s="37"/>
    </row>
    <row r="20" ht="14.25" customHeight="1">
      <c r="A20" s="72" t="s">
        <v>271</v>
      </c>
      <c r="B20" s="23"/>
      <c r="C20" s="24"/>
      <c r="D20" s="24"/>
      <c r="E20" s="24"/>
      <c r="F20" s="24"/>
      <c r="G20" s="87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4.25" customHeight="1">
      <c r="A21" s="93" t="s">
        <v>40</v>
      </c>
      <c r="B21" s="23" t="s">
        <v>11</v>
      </c>
      <c r="C21" s="24">
        <f>SUM(D21:F21)</f>
        <v>95000</v>
      </c>
      <c r="D21" s="24">
        <v>50000.0</v>
      </c>
      <c r="E21" s="24">
        <v>45000.0</v>
      </c>
      <c r="F21" s="24">
        <v>0.0</v>
      </c>
      <c r="G21" s="41">
        <v>95000.0</v>
      </c>
      <c r="H21" s="41">
        <f>C21-G21</f>
        <v>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4.25" customHeight="1">
      <c r="A22" s="26"/>
      <c r="B22" s="27" t="s">
        <v>12</v>
      </c>
      <c r="C22" s="28"/>
      <c r="D22" s="28"/>
      <c r="E22" s="28"/>
      <c r="F22" s="28"/>
      <c r="G22" s="37"/>
    </row>
    <row r="23" ht="14.25" customHeight="1">
      <c r="A23" s="93" t="s">
        <v>41</v>
      </c>
      <c r="B23" s="23" t="s">
        <v>11</v>
      </c>
      <c r="C23" s="24">
        <f>SUM(D23:F23)</f>
        <v>16000</v>
      </c>
      <c r="D23" s="24">
        <v>16000.0</v>
      </c>
      <c r="E23" s="24">
        <v>0.0</v>
      </c>
      <c r="F23" s="24">
        <v>0.0</v>
      </c>
      <c r="G23" s="41">
        <v>16000.0</v>
      </c>
      <c r="H23" s="41">
        <f>C23-G23</f>
        <v>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4.25" customHeight="1">
      <c r="A24" s="26"/>
      <c r="B24" s="27" t="s">
        <v>12</v>
      </c>
      <c r="C24" s="28"/>
      <c r="D24" s="28"/>
      <c r="E24" s="28"/>
      <c r="F24" s="28"/>
      <c r="G24" s="37"/>
    </row>
    <row r="25" ht="14.25" customHeight="1">
      <c r="A25" s="94" t="s">
        <v>43</v>
      </c>
      <c r="B25" s="23" t="s">
        <v>11</v>
      </c>
      <c r="C25" s="24">
        <f>SUM(D25:F25)</f>
        <v>4400</v>
      </c>
      <c r="D25" s="24">
        <v>4400.0</v>
      </c>
      <c r="E25" s="24">
        <v>0.0</v>
      </c>
      <c r="F25" s="24">
        <v>0.0</v>
      </c>
      <c r="G25" s="41">
        <v>4400.0</v>
      </c>
      <c r="H25" s="41">
        <f>C25-G25</f>
        <v>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4.25" customHeight="1">
      <c r="A26" s="26"/>
      <c r="B26" s="27" t="s">
        <v>12</v>
      </c>
      <c r="C26" s="28"/>
      <c r="D26" s="28"/>
      <c r="E26" s="28"/>
      <c r="F26" s="28"/>
      <c r="G26" s="37"/>
    </row>
    <row r="27" ht="9.0" customHeight="1">
      <c r="A27" s="3"/>
      <c r="B27" s="3"/>
      <c r="C27" s="3"/>
    </row>
    <row r="28" ht="40.5" customHeight="1">
      <c r="A28" s="3" t="s">
        <v>21</v>
      </c>
      <c r="B28" s="3"/>
      <c r="C28" s="3"/>
    </row>
    <row r="29" ht="14.25" customHeight="1">
      <c r="A29" s="88" t="s">
        <v>153</v>
      </c>
      <c r="B29" s="12" t="s">
        <v>11</v>
      </c>
      <c r="C29" s="13">
        <f>SUM(D29:F29)</f>
        <v>22049800</v>
      </c>
      <c r="D29" s="13">
        <f t="shared" ref="D29:G29" si="3">D31+D63</f>
        <v>6767000</v>
      </c>
      <c r="E29" s="13">
        <f t="shared" si="3"/>
        <v>8547200</v>
      </c>
      <c r="F29" s="13">
        <f t="shared" si="3"/>
        <v>6735600</v>
      </c>
      <c r="G29" s="41">
        <f t="shared" si="3"/>
        <v>22049800</v>
      </c>
      <c r="H29" s="41">
        <f>C29-G29</f>
        <v>0</v>
      </c>
    </row>
    <row r="30" ht="14.25" customHeight="1">
      <c r="A30" s="89"/>
      <c r="B30" s="12" t="s">
        <v>12</v>
      </c>
      <c r="C30" s="13"/>
      <c r="D30" s="13"/>
      <c r="E30" s="13"/>
      <c r="F30" s="13"/>
    </row>
    <row r="31" ht="14.25" customHeight="1">
      <c r="A31" s="15" t="s">
        <v>48</v>
      </c>
      <c r="B31" s="5" t="s">
        <v>11</v>
      </c>
      <c r="C31" s="16">
        <f>SUM(D31:F31)</f>
        <v>13090300</v>
      </c>
      <c r="D31" s="16">
        <f t="shared" ref="D31:F31" si="4">SUM(D34:D61)</f>
        <v>4128500</v>
      </c>
      <c r="E31" s="16">
        <f t="shared" si="4"/>
        <v>4789600</v>
      </c>
      <c r="F31" s="16">
        <f t="shared" si="4"/>
        <v>4172200</v>
      </c>
      <c r="G31" s="41">
        <v>1.30903E7</v>
      </c>
      <c r="H31" s="41">
        <f>C31-G31</f>
        <v>0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ht="14.25" customHeight="1">
      <c r="A32" s="18"/>
      <c r="B32" s="5" t="s">
        <v>12</v>
      </c>
      <c r="C32" s="16"/>
      <c r="D32" s="16"/>
      <c r="E32" s="16"/>
      <c r="F32" s="16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14.25" customHeight="1">
      <c r="A33" s="19" t="s">
        <v>272</v>
      </c>
      <c r="B33" s="5"/>
      <c r="C33" s="16"/>
      <c r="D33" s="16"/>
      <c r="E33" s="16"/>
      <c r="F33" s="16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14.25" customHeight="1">
      <c r="A34" s="66" t="s">
        <v>273</v>
      </c>
      <c r="B34" s="23"/>
      <c r="C34" s="24"/>
      <c r="D34" s="24"/>
      <c r="E34" s="24"/>
      <c r="F34" s="24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14.25" customHeight="1">
      <c r="A35" s="90" t="s">
        <v>156</v>
      </c>
      <c r="B35" s="23" t="s">
        <v>11</v>
      </c>
      <c r="C35" s="24">
        <f>SUM(D35:F35)</f>
        <v>528400</v>
      </c>
      <c r="D35" s="24">
        <v>176000.0</v>
      </c>
      <c r="E35" s="24">
        <v>180000.0</v>
      </c>
      <c r="F35" s="24">
        <v>172400.0</v>
      </c>
      <c r="G35" s="41">
        <v>528400.0</v>
      </c>
      <c r="H35" s="41">
        <f>C35-G35</f>
        <v>0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4.25" customHeight="1">
      <c r="A36" s="26"/>
      <c r="B36" s="27" t="s">
        <v>12</v>
      </c>
      <c r="C36" s="28"/>
      <c r="D36" s="28"/>
      <c r="E36" s="28"/>
      <c r="F36" s="28"/>
    </row>
    <row r="37" ht="14.25" customHeight="1">
      <c r="A37" s="90" t="s">
        <v>157</v>
      </c>
      <c r="B37" s="23" t="s">
        <v>11</v>
      </c>
      <c r="C37" s="24">
        <f>SUM(D37:F37)</f>
        <v>599000</v>
      </c>
      <c r="D37" s="24">
        <v>199000.0</v>
      </c>
      <c r="E37" s="24">
        <v>200000.0</v>
      </c>
      <c r="F37" s="24">
        <v>200000.0</v>
      </c>
      <c r="G37" s="41">
        <v>599000.0</v>
      </c>
      <c r="H37" s="41">
        <f>C37-G37</f>
        <v>0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14.25" customHeight="1">
      <c r="A38" s="26"/>
      <c r="B38" s="27" t="s">
        <v>12</v>
      </c>
      <c r="C38" s="28"/>
      <c r="D38" s="28"/>
      <c r="E38" s="28"/>
      <c r="F38" s="28"/>
    </row>
    <row r="39" ht="14.25" customHeight="1">
      <c r="A39" s="90" t="s">
        <v>158</v>
      </c>
      <c r="B39" s="23" t="s">
        <v>11</v>
      </c>
      <c r="C39" s="24">
        <f>SUM(D39:F39)</f>
        <v>4296600</v>
      </c>
      <c r="D39" s="24">
        <v>1300000.0</v>
      </c>
      <c r="E39" s="24">
        <v>1563600.0</v>
      </c>
      <c r="F39" s="24">
        <v>1433000.0</v>
      </c>
      <c r="G39" s="41">
        <v>4296600.0</v>
      </c>
      <c r="H39" s="41">
        <f>C39-G39</f>
        <v>0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4.25" customHeight="1">
      <c r="A40" s="26"/>
      <c r="B40" s="27" t="s">
        <v>12</v>
      </c>
      <c r="C40" s="28"/>
      <c r="D40" s="28"/>
      <c r="E40" s="28"/>
      <c r="F40" s="28"/>
    </row>
    <row r="41" ht="14.25" customHeight="1">
      <c r="A41" s="93" t="s">
        <v>159</v>
      </c>
      <c r="B41" s="23" t="s">
        <v>11</v>
      </c>
      <c r="C41" s="24">
        <f>SUM(D41:F41)</f>
        <v>1201600</v>
      </c>
      <c r="D41" s="24">
        <v>400000.0</v>
      </c>
      <c r="E41" s="24">
        <v>401600.0</v>
      </c>
      <c r="F41" s="24">
        <v>400000.0</v>
      </c>
      <c r="G41" s="41">
        <v>1201600.0</v>
      </c>
      <c r="H41" s="41">
        <f>C41-G41</f>
        <v>0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4.25" customHeight="1">
      <c r="A42" s="26"/>
      <c r="B42" s="27" t="s">
        <v>12</v>
      </c>
      <c r="C42" s="28"/>
      <c r="D42" s="28"/>
      <c r="E42" s="28"/>
      <c r="F42" s="28"/>
    </row>
    <row r="43" ht="14.25" customHeight="1">
      <c r="A43" s="93" t="s">
        <v>160</v>
      </c>
      <c r="B43" s="23" t="s">
        <v>11</v>
      </c>
      <c r="C43" s="24">
        <f>SUM(D43:F43)</f>
        <v>1848000</v>
      </c>
      <c r="D43" s="24">
        <v>616000.0</v>
      </c>
      <c r="E43" s="24">
        <v>616000.0</v>
      </c>
      <c r="F43" s="24">
        <v>616000.0</v>
      </c>
      <c r="G43" s="41">
        <v>1848000.0</v>
      </c>
      <c r="H43" s="41">
        <f>C43-G43</f>
        <v>0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4.25" customHeight="1">
      <c r="A44" s="26"/>
      <c r="B44" s="27" t="s">
        <v>12</v>
      </c>
      <c r="C44" s="28"/>
      <c r="D44" s="28"/>
      <c r="E44" s="28"/>
      <c r="F44" s="28"/>
    </row>
    <row r="45" ht="14.25" customHeight="1">
      <c r="A45" s="93" t="s">
        <v>161</v>
      </c>
      <c r="B45" s="23" t="s">
        <v>11</v>
      </c>
      <c r="C45" s="24">
        <f>SUM(D45:F45)</f>
        <v>1476000</v>
      </c>
      <c r="D45" s="24">
        <v>376000.0</v>
      </c>
      <c r="E45" s="24">
        <v>610000.0</v>
      </c>
      <c r="F45" s="24">
        <v>490000.0</v>
      </c>
      <c r="G45" s="41">
        <v>1476000.0</v>
      </c>
      <c r="H45" s="41">
        <f>C45-G45</f>
        <v>0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4.25" customHeight="1">
      <c r="A46" s="26"/>
      <c r="B46" s="27" t="s">
        <v>12</v>
      </c>
      <c r="C46" s="28"/>
      <c r="D46" s="28"/>
      <c r="E46" s="28"/>
      <c r="F46" s="28"/>
    </row>
    <row r="47" ht="14.25" customHeight="1">
      <c r="A47" s="66" t="s">
        <v>274</v>
      </c>
      <c r="B47" s="23"/>
      <c r="C47" s="24"/>
      <c r="D47" s="24"/>
      <c r="E47" s="24"/>
      <c r="F47" s="24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14.25" customHeight="1">
      <c r="A48" s="92" t="s">
        <v>163</v>
      </c>
      <c r="B48" s="23" t="s">
        <v>11</v>
      </c>
      <c r="C48" s="24">
        <f>SUM(D48:F48)</f>
        <v>22100</v>
      </c>
      <c r="D48" s="24">
        <v>4000.0</v>
      </c>
      <c r="E48" s="24">
        <v>9100.0</v>
      </c>
      <c r="F48" s="24">
        <v>9000.0</v>
      </c>
      <c r="G48" s="41">
        <v>22100.0</v>
      </c>
      <c r="H48" s="41">
        <f>C48-G48</f>
        <v>0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4.25" customHeight="1">
      <c r="A49" s="26"/>
      <c r="B49" s="27" t="s">
        <v>12</v>
      </c>
      <c r="C49" s="28"/>
      <c r="D49" s="28"/>
      <c r="E49" s="28"/>
      <c r="F49" s="28"/>
    </row>
    <row r="50" ht="14.25" customHeight="1">
      <c r="A50" s="95" t="s">
        <v>164</v>
      </c>
      <c r="B50" s="23" t="s">
        <v>11</v>
      </c>
      <c r="C50" s="24">
        <f>SUM(D50:F50)</f>
        <v>432000</v>
      </c>
      <c r="D50" s="24">
        <v>432000.0</v>
      </c>
      <c r="E50" s="24">
        <v>0.0</v>
      </c>
      <c r="F50" s="24">
        <v>0.0</v>
      </c>
      <c r="G50" s="41">
        <v>432000.0</v>
      </c>
      <c r="H50" s="41">
        <f>C50-G50</f>
        <v>0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4.25" customHeight="1">
      <c r="A51" s="26"/>
      <c r="B51" s="27" t="s">
        <v>12</v>
      </c>
      <c r="C51" s="28"/>
      <c r="D51" s="28"/>
      <c r="E51" s="28"/>
      <c r="F51" s="28"/>
    </row>
    <row r="52" ht="14.25" customHeight="1">
      <c r="A52" s="72" t="s">
        <v>275</v>
      </c>
      <c r="B52" s="23"/>
      <c r="C52" s="24"/>
      <c r="D52" s="24"/>
      <c r="E52" s="24"/>
      <c r="F52" s="24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4.25" customHeight="1">
      <c r="A53" s="90" t="s">
        <v>45</v>
      </c>
      <c r="B53" s="23" t="s">
        <v>11</v>
      </c>
      <c r="C53" s="24">
        <f>SUM(D53:F53)</f>
        <v>144000</v>
      </c>
      <c r="D53" s="24">
        <v>0.0</v>
      </c>
      <c r="E53" s="24">
        <v>144000.0</v>
      </c>
      <c r="F53" s="24">
        <v>0.0</v>
      </c>
      <c r="G53" s="41">
        <v>144000.0</v>
      </c>
      <c r="H53" s="41">
        <f>C53-G53</f>
        <v>0</v>
      </c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4.25" customHeight="1">
      <c r="A54" s="26"/>
      <c r="B54" s="27" t="s">
        <v>12</v>
      </c>
      <c r="C54" s="28"/>
      <c r="D54" s="28"/>
      <c r="E54" s="28"/>
      <c r="F54" s="28"/>
    </row>
    <row r="55" ht="14.25" customHeight="1">
      <c r="A55" s="90" t="s">
        <v>166</v>
      </c>
      <c r="B55" s="23" t="s">
        <v>11</v>
      </c>
      <c r="C55" s="24">
        <f>SUM(D55:F55)</f>
        <v>171000</v>
      </c>
      <c r="D55" s="24">
        <v>85500.0</v>
      </c>
      <c r="E55" s="24">
        <v>85500.0</v>
      </c>
      <c r="F55" s="24">
        <v>0.0</v>
      </c>
      <c r="G55" s="41">
        <v>171000.0</v>
      </c>
      <c r="H55" s="41">
        <f>C55-G55</f>
        <v>0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4.25" customHeight="1">
      <c r="A56" s="26"/>
      <c r="B56" s="27" t="s">
        <v>12</v>
      </c>
      <c r="C56" s="28"/>
      <c r="D56" s="28"/>
      <c r="E56" s="28"/>
      <c r="F56" s="28"/>
    </row>
    <row r="57" ht="14.25" customHeight="1">
      <c r="A57" s="90" t="s">
        <v>167</v>
      </c>
      <c r="B57" s="23" t="s">
        <v>11</v>
      </c>
      <c r="C57" s="24">
        <f>SUM(D57:F57)</f>
        <v>34000</v>
      </c>
      <c r="D57" s="24">
        <v>0.0</v>
      </c>
      <c r="E57" s="24">
        <v>34000.0</v>
      </c>
      <c r="F57" s="24">
        <v>0.0</v>
      </c>
      <c r="G57" s="41">
        <v>34000.0</v>
      </c>
      <c r="H57" s="41">
        <f>C57-G57</f>
        <v>0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4.25" customHeight="1">
      <c r="A58" s="26"/>
      <c r="B58" s="27" t="s">
        <v>12</v>
      </c>
      <c r="C58" s="28"/>
      <c r="D58" s="28"/>
      <c r="E58" s="28"/>
      <c r="F58" s="28"/>
    </row>
    <row r="59" ht="14.25" customHeight="1">
      <c r="A59" s="96" t="s">
        <v>168</v>
      </c>
      <c r="B59" s="23" t="s">
        <v>11</v>
      </c>
      <c r="C59" s="24">
        <f>SUM(D59:F59)</f>
        <v>2243600</v>
      </c>
      <c r="D59" s="24">
        <v>540000.0</v>
      </c>
      <c r="E59" s="24">
        <v>851800.0</v>
      </c>
      <c r="F59" s="24">
        <v>851800.0</v>
      </c>
      <c r="G59" s="41">
        <v>2243600.0</v>
      </c>
      <c r="H59" s="41">
        <f>C59-G59</f>
        <v>0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4.25" customHeight="1">
      <c r="A60" s="26"/>
      <c r="B60" s="27" t="s">
        <v>12</v>
      </c>
      <c r="C60" s="28"/>
      <c r="D60" s="28"/>
      <c r="E60" s="28"/>
      <c r="F60" s="28"/>
    </row>
    <row r="61" ht="14.25" customHeight="1">
      <c r="A61" s="96" t="s">
        <v>169</v>
      </c>
      <c r="B61" s="23" t="s">
        <v>11</v>
      </c>
      <c r="C61" s="24">
        <f>SUM(D61:F61)</f>
        <v>94000</v>
      </c>
      <c r="D61" s="24">
        <v>0.0</v>
      </c>
      <c r="E61" s="24">
        <v>94000.0</v>
      </c>
      <c r="F61" s="24">
        <v>0.0</v>
      </c>
      <c r="G61" s="41">
        <v>94000.0</v>
      </c>
      <c r="H61" s="41">
        <f>C61-G61</f>
        <v>0</v>
      </c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4.25" customHeight="1">
      <c r="A62" s="26"/>
      <c r="B62" s="27" t="s">
        <v>12</v>
      </c>
      <c r="C62" s="28"/>
      <c r="D62" s="28"/>
      <c r="E62" s="28"/>
      <c r="F62" s="28"/>
    </row>
    <row r="63" ht="14.25" customHeight="1">
      <c r="A63" s="56" t="s">
        <v>54</v>
      </c>
      <c r="B63" s="57" t="s">
        <v>11</v>
      </c>
      <c r="C63" s="16">
        <f>SUM(D63:F63)</f>
        <v>8959500</v>
      </c>
      <c r="D63" s="16">
        <f t="shared" ref="D63:F63" si="5">D65+D69+D67+D71+D73+D75+D77+D79</f>
        <v>2638500</v>
      </c>
      <c r="E63" s="16">
        <f t="shared" si="5"/>
        <v>3757600</v>
      </c>
      <c r="F63" s="16">
        <f t="shared" si="5"/>
        <v>2563400</v>
      </c>
      <c r="G63" s="41">
        <v>8959500.0</v>
      </c>
      <c r="H63" s="41">
        <f>C63-G63</f>
        <v>0</v>
      </c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ht="14.25" customHeight="1">
      <c r="A64" s="58"/>
      <c r="B64" s="5" t="s">
        <v>12</v>
      </c>
      <c r="C64" s="16"/>
      <c r="D64" s="16"/>
      <c r="E64" s="16"/>
      <c r="F64" s="16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ht="14.25" customHeight="1">
      <c r="A65" s="59" t="s">
        <v>170</v>
      </c>
      <c r="B65" s="27" t="s">
        <v>11</v>
      </c>
      <c r="C65" s="28">
        <f>SUM(D65:F65)</f>
        <v>5370000</v>
      </c>
      <c r="D65" s="28">
        <v>1790000.0</v>
      </c>
      <c r="E65" s="28">
        <v>1790000.0</v>
      </c>
      <c r="F65" s="28">
        <v>1790000.0</v>
      </c>
      <c r="G65" s="41">
        <v>5370000.0</v>
      </c>
      <c r="H65" s="41">
        <f>C65-G65</f>
        <v>0</v>
      </c>
    </row>
    <row r="66" ht="14.25" customHeight="1">
      <c r="A66" s="26" t="s">
        <v>102</v>
      </c>
      <c r="B66" s="27" t="s">
        <v>12</v>
      </c>
      <c r="C66" s="28"/>
      <c r="D66" s="28"/>
      <c r="E66" s="28"/>
      <c r="F66" s="28"/>
    </row>
    <row r="67" ht="14.25" customHeight="1">
      <c r="A67" s="85" t="s">
        <v>171</v>
      </c>
      <c r="B67" s="27" t="s">
        <v>11</v>
      </c>
      <c r="C67" s="28">
        <f>SUM(D67:F67)</f>
        <v>1804200</v>
      </c>
      <c r="D67" s="28">
        <v>597200.0</v>
      </c>
      <c r="E67" s="28">
        <v>653000.0</v>
      </c>
      <c r="F67" s="28">
        <v>554000.0</v>
      </c>
      <c r="G67" s="41">
        <v>1804200.0</v>
      </c>
      <c r="H67" s="41">
        <f>C67-G67</f>
        <v>0</v>
      </c>
    </row>
    <row r="68" ht="14.25" customHeight="1">
      <c r="A68" s="26" t="s">
        <v>102</v>
      </c>
      <c r="B68" s="27" t="s">
        <v>12</v>
      </c>
      <c r="C68" s="28"/>
      <c r="D68" s="28"/>
      <c r="E68" s="28"/>
      <c r="F68" s="28"/>
    </row>
    <row r="69" ht="14.25" customHeight="1">
      <c r="A69" s="85" t="s">
        <v>172</v>
      </c>
      <c r="B69" s="27" t="s">
        <v>11</v>
      </c>
      <c r="C69" s="28">
        <f>SUM(D69:F69)</f>
        <v>202000</v>
      </c>
      <c r="D69" s="28">
        <v>50000.0</v>
      </c>
      <c r="E69" s="28">
        <v>102000.0</v>
      </c>
      <c r="F69" s="28">
        <v>50000.0</v>
      </c>
      <c r="G69" s="41">
        <v>202000.0</v>
      </c>
      <c r="H69" s="41">
        <f>C69-G69</f>
        <v>0</v>
      </c>
    </row>
    <row r="70" ht="14.25" customHeight="1">
      <c r="A70" s="26" t="s">
        <v>102</v>
      </c>
      <c r="B70" s="27" t="s">
        <v>12</v>
      </c>
      <c r="C70" s="28"/>
      <c r="D70" s="28"/>
      <c r="E70" s="28"/>
      <c r="F70" s="28"/>
    </row>
    <row r="71" ht="14.25" customHeight="1">
      <c r="A71" s="85" t="s">
        <v>173</v>
      </c>
      <c r="B71" s="27" t="s">
        <v>11</v>
      </c>
      <c r="C71" s="28">
        <f>SUM(D71:F71)</f>
        <v>115100</v>
      </c>
      <c r="D71" s="28">
        <v>76300.0</v>
      </c>
      <c r="E71" s="28">
        <v>19400.0</v>
      </c>
      <c r="F71" s="28">
        <v>19400.0</v>
      </c>
      <c r="G71" s="41">
        <v>115100.0</v>
      </c>
      <c r="H71" s="41">
        <f>C71-G71</f>
        <v>0</v>
      </c>
    </row>
    <row r="72" ht="14.25" customHeight="1">
      <c r="A72" s="26" t="s">
        <v>102</v>
      </c>
      <c r="B72" s="27" t="s">
        <v>12</v>
      </c>
      <c r="C72" s="28"/>
      <c r="D72" s="28"/>
      <c r="E72" s="28"/>
      <c r="F72" s="28"/>
    </row>
    <row r="73" ht="14.25" customHeight="1">
      <c r="A73" s="85" t="s">
        <v>174</v>
      </c>
      <c r="B73" s="27" t="s">
        <v>11</v>
      </c>
      <c r="C73" s="28">
        <f>SUM(D73:F73)</f>
        <v>20000</v>
      </c>
      <c r="D73" s="28">
        <v>0.0</v>
      </c>
      <c r="E73" s="28">
        <v>20000.0</v>
      </c>
      <c r="F73" s="28">
        <v>0.0</v>
      </c>
      <c r="G73" s="41">
        <v>20000.0</v>
      </c>
      <c r="H73" s="41">
        <f>C73-G73</f>
        <v>0</v>
      </c>
    </row>
    <row r="74" ht="14.25" customHeight="1">
      <c r="A74" s="26" t="s">
        <v>102</v>
      </c>
      <c r="B74" s="27" t="s">
        <v>12</v>
      </c>
      <c r="C74" s="28"/>
      <c r="D74" s="28"/>
      <c r="E74" s="28"/>
      <c r="F74" s="28"/>
    </row>
    <row r="75" ht="14.25" customHeight="1">
      <c r="A75" s="59" t="s">
        <v>175</v>
      </c>
      <c r="B75" s="27" t="s">
        <v>11</v>
      </c>
      <c r="C75" s="28">
        <f>SUM(D75:F75)</f>
        <v>100000</v>
      </c>
      <c r="D75" s="28">
        <v>0.0</v>
      </c>
      <c r="E75" s="28">
        <v>100000.0</v>
      </c>
      <c r="F75" s="28">
        <v>0.0</v>
      </c>
      <c r="G75" s="41">
        <v>100000.0</v>
      </c>
      <c r="H75" s="41">
        <f>C75-G75</f>
        <v>0</v>
      </c>
    </row>
    <row r="76" ht="14.25" customHeight="1">
      <c r="A76" s="26" t="s">
        <v>102</v>
      </c>
      <c r="B76" s="27" t="s">
        <v>12</v>
      </c>
      <c r="C76" s="28"/>
      <c r="D76" s="28"/>
      <c r="E76" s="28"/>
      <c r="F76" s="28"/>
    </row>
    <row r="77" ht="14.25" customHeight="1">
      <c r="A77" s="85" t="s">
        <v>176</v>
      </c>
      <c r="B77" s="27" t="s">
        <v>11</v>
      </c>
      <c r="C77" s="28">
        <f>SUM(D77:F77)</f>
        <v>500000</v>
      </c>
      <c r="D77" s="28">
        <v>125000.0</v>
      </c>
      <c r="E77" s="28">
        <v>225000.0</v>
      </c>
      <c r="F77" s="28">
        <v>150000.0</v>
      </c>
      <c r="G77" s="41">
        <v>500000.0</v>
      </c>
      <c r="H77" s="41">
        <f>C77-G77</f>
        <v>0</v>
      </c>
    </row>
    <row r="78" ht="14.25" customHeight="1">
      <c r="A78" s="26" t="s">
        <v>102</v>
      </c>
      <c r="B78" s="27" t="s">
        <v>12</v>
      </c>
      <c r="C78" s="28"/>
      <c r="D78" s="28"/>
      <c r="E78" s="28"/>
      <c r="F78" s="28"/>
    </row>
    <row r="79" ht="14.25" customHeight="1">
      <c r="A79" s="85" t="s">
        <v>177</v>
      </c>
      <c r="B79" s="27" t="s">
        <v>11</v>
      </c>
      <c r="C79" s="28">
        <f>SUM(D79:F79)</f>
        <v>848200</v>
      </c>
      <c r="D79" s="28">
        <v>0.0</v>
      </c>
      <c r="E79" s="28">
        <v>848200.0</v>
      </c>
      <c r="F79" s="28">
        <v>0.0</v>
      </c>
      <c r="G79" s="41">
        <v>848200.0</v>
      </c>
      <c r="H79" s="41">
        <f>C79-G79</f>
        <v>0</v>
      </c>
    </row>
    <row r="80" ht="14.25" customHeight="1">
      <c r="A80" s="26"/>
      <c r="B80" s="27" t="s">
        <v>12</v>
      </c>
      <c r="C80" s="28"/>
      <c r="D80" s="28"/>
      <c r="E80" s="28"/>
      <c r="F80" s="28"/>
    </row>
    <row r="81" ht="14.25" customHeight="1">
      <c r="A81" s="29" t="s">
        <v>20</v>
      </c>
      <c r="B81" s="30" t="s">
        <v>11</v>
      </c>
      <c r="C81" s="31">
        <f>SUM(D81:F81)</f>
        <v>23134000</v>
      </c>
      <c r="D81" s="31">
        <f t="shared" ref="D81:G81" si="6">D7+D29</f>
        <v>7159200</v>
      </c>
      <c r="E81" s="31">
        <f t="shared" si="6"/>
        <v>8924200</v>
      </c>
      <c r="F81" s="31">
        <f t="shared" si="6"/>
        <v>7050600</v>
      </c>
      <c r="G81" s="31">
        <f t="shared" si="6"/>
        <v>23134000</v>
      </c>
      <c r="H81" s="41">
        <f>C81-G81</f>
        <v>0</v>
      </c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ht="14.25" customHeight="1">
      <c r="A82" s="32"/>
      <c r="B82" s="30" t="s">
        <v>12</v>
      </c>
      <c r="C82" s="31"/>
      <c r="D82" s="31"/>
      <c r="E82" s="31"/>
      <c r="F82" s="31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ht="14.25" customHeight="1">
      <c r="A83" s="33" t="s">
        <v>5</v>
      </c>
      <c r="B83" s="34" t="s">
        <v>11</v>
      </c>
      <c r="C83" s="35">
        <f>SUM(D83:F83)</f>
        <v>23134000</v>
      </c>
      <c r="D83" s="35">
        <f t="shared" ref="D83:G83" si="7">D81</f>
        <v>7159200</v>
      </c>
      <c r="E83" s="35">
        <f t="shared" si="7"/>
        <v>8924200</v>
      </c>
      <c r="F83" s="35">
        <f t="shared" si="7"/>
        <v>7050600</v>
      </c>
      <c r="G83" s="35">
        <f t="shared" si="7"/>
        <v>23134000</v>
      </c>
      <c r="H83" s="41">
        <f>C83-G83</f>
        <v>0</v>
      </c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ht="14.25" customHeight="1">
      <c r="A84" s="32"/>
      <c r="B84" s="34" t="s">
        <v>12</v>
      </c>
      <c r="C84" s="35"/>
      <c r="D84" s="35"/>
      <c r="E84" s="35"/>
      <c r="F84" s="35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ht="13.5" customHeight="1">
      <c r="A85" s="3"/>
      <c r="B85" s="3"/>
      <c r="C85" s="3"/>
    </row>
    <row r="86" ht="39.0" customHeight="1">
      <c r="A86" s="3" t="s">
        <v>21</v>
      </c>
      <c r="B86" s="3"/>
      <c r="C86" s="3"/>
    </row>
    <row r="87" ht="14.25" customHeight="1"/>
    <row r="88" ht="14.25" customHeight="1">
      <c r="C88" s="61">
        <v>0.3</v>
      </c>
      <c r="D88" s="37">
        <f>G88*0.3</f>
        <v>4121430</v>
      </c>
      <c r="E88" s="62"/>
      <c r="F88" s="38"/>
      <c r="G88" s="37">
        <f>SUM(G13:G23,G35:G48,G53:G61)</f>
        <v>13738100</v>
      </c>
    </row>
    <row r="89" ht="14.25" customHeight="1">
      <c r="C89" s="62" t="s">
        <v>64</v>
      </c>
      <c r="D89" s="37">
        <f>SUM(D13:D23,D35:D48,D53:D61)</f>
        <v>4084300</v>
      </c>
    </row>
    <row r="90" ht="14.25" customHeight="1">
      <c r="C90" s="62" t="s">
        <v>57</v>
      </c>
      <c r="D90" s="69">
        <f>D88-D89</f>
        <v>37130</v>
      </c>
    </row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A81:A82"/>
    <mergeCell ref="A83:A84"/>
  </mergeCells>
  <printOptions horizontalCentered="1"/>
  <pageMargins bottom="0.15748031496062992" footer="0.0" header="0.0" left="0.15748031496062992" right="0.15748031496062992" top="0.31496062992125984"/>
  <pageSetup paperSize="9" orientation="landscape"/>
  <rowBreaks count="3" manualBreakCount="3">
    <brk id="51" man="1"/>
    <brk id="72" man="1"/>
    <brk id="28" man="1"/>
  </row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F7F7F"/>
    <pageSetUpPr/>
  </sheetPr>
  <sheetViews>
    <sheetView workbookViewId="0"/>
  </sheetViews>
  <sheetFormatPr customHeight="1" defaultColWidth="14.43" defaultRowHeight="15.0"/>
  <cols>
    <col customWidth="1" min="1" max="1" width="65.71"/>
    <col customWidth="1" min="2" max="2" width="8.86"/>
    <col customWidth="1" min="3" max="6" width="22.57"/>
    <col customWidth="1" min="7" max="8" width="13.43"/>
    <col customWidth="1" min="9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3" t="s">
        <v>190</v>
      </c>
      <c r="B3" s="3"/>
      <c r="C3" s="3"/>
    </row>
    <row r="4" ht="14.25" customHeight="1">
      <c r="A4" s="3"/>
      <c r="B4" s="3"/>
      <c r="C4" s="1"/>
      <c r="D4" s="4"/>
      <c r="E4" s="4"/>
      <c r="F4" s="4" t="s">
        <v>2</v>
      </c>
    </row>
    <row r="5" ht="24.0" customHeight="1">
      <c r="A5" s="5" t="s">
        <v>3</v>
      </c>
      <c r="B5" s="6" t="s">
        <v>4</v>
      </c>
      <c r="C5" s="84" t="s">
        <v>5</v>
      </c>
      <c r="D5" s="7" t="s">
        <v>6</v>
      </c>
      <c r="E5" s="7" t="s">
        <v>7</v>
      </c>
      <c r="F5" s="7" t="s">
        <v>8</v>
      </c>
    </row>
    <row r="6" ht="14.25" customHeight="1">
      <c r="A6" s="83" t="s">
        <v>9</v>
      </c>
      <c r="B6" s="63"/>
      <c r="C6" s="34"/>
      <c r="D6" s="34"/>
      <c r="E6" s="34"/>
      <c r="F6" s="34"/>
      <c r="G6" s="40" t="s">
        <v>23</v>
      </c>
      <c r="H6" s="40" t="s">
        <v>24</v>
      </c>
    </row>
    <row r="7" ht="14.25" customHeight="1">
      <c r="A7" s="11" t="s">
        <v>191</v>
      </c>
      <c r="B7" s="12" t="s">
        <v>11</v>
      </c>
      <c r="C7" s="13">
        <f>SUM(D7:F7)</f>
        <v>177200</v>
      </c>
      <c r="D7" s="13">
        <f t="shared" ref="D7:F7" si="1">D9</f>
        <v>71000</v>
      </c>
      <c r="E7" s="13">
        <f t="shared" si="1"/>
        <v>94200</v>
      </c>
      <c r="F7" s="13">
        <f t="shared" si="1"/>
        <v>12000</v>
      </c>
      <c r="G7" s="41">
        <v>177200.0</v>
      </c>
      <c r="H7" s="41">
        <f>C7-G7</f>
        <v>0</v>
      </c>
    </row>
    <row r="8" ht="14.25" customHeight="1">
      <c r="A8" s="14"/>
      <c r="B8" s="12" t="s">
        <v>12</v>
      </c>
      <c r="C8" s="13"/>
      <c r="D8" s="13"/>
      <c r="E8" s="13"/>
      <c r="F8" s="13"/>
    </row>
    <row r="9" ht="14.25" customHeight="1">
      <c r="A9" s="15" t="s">
        <v>26</v>
      </c>
      <c r="B9" s="5" t="s">
        <v>11</v>
      </c>
      <c r="C9" s="16">
        <f>SUM(D9:F9)</f>
        <v>177200</v>
      </c>
      <c r="D9" s="16">
        <f t="shared" ref="D9:F9" si="2">SUM(D13:D31)</f>
        <v>71000</v>
      </c>
      <c r="E9" s="16">
        <f t="shared" si="2"/>
        <v>94200</v>
      </c>
      <c r="F9" s="16">
        <f t="shared" si="2"/>
        <v>12000</v>
      </c>
      <c r="G9" s="41">
        <v>177200.0</v>
      </c>
      <c r="H9" s="41">
        <f>C9-G9</f>
        <v>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4.25" customHeight="1">
      <c r="A10" s="18"/>
      <c r="B10" s="5" t="s">
        <v>12</v>
      </c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14.25" customHeight="1">
      <c r="A11" s="19" t="s">
        <v>276</v>
      </c>
      <c r="B11" s="23"/>
      <c r="C11" s="24"/>
      <c r="D11" s="24"/>
      <c r="E11" s="24"/>
      <c r="F11" s="24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14.25" customHeight="1">
      <c r="A12" s="66" t="s">
        <v>277</v>
      </c>
      <c r="B12" s="23"/>
      <c r="C12" s="24"/>
      <c r="D12" s="24"/>
      <c r="E12" s="24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4.25" customHeight="1">
      <c r="A13" s="85" t="s">
        <v>29</v>
      </c>
      <c r="B13" s="23" t="s">
        <v>11</v>
      </c>
      <c r="C13" s="24">
        <f>SUM(D13:F13)</f>
        <v>11700</v>
      </c>
      <c r="D13" s="24">
        <v>11700.0</v>
      </c>
      <c r="E13" s="24">
        <v>0.0</v>
      </c>
      <c r="F13" s="24">
        <v>0.0</v>
      </c>
      <c r="G13" s="41">
        <v>11700.0</v>
      </c>
      <c r="H13" s="41">
        <f>C13-G13</f>
        <v>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4.25" customHeight="1">
      <c r="A14" s="26"/>
      <c r="B14" s="27" t="s">
        <v>12</v>
      </c>
      <c r="C14" s="28"/>
      <c r="D14" s="28"/>
      <c r="E14" s="28"/>
      <c r="F14" s="28"/>
    </row>
    <row r="15" ht="14.25" customHeight="1">
      <c r="A15" s="66" t="s">
        <v>278</v>
      </c>
      <c r="B15" s="23"/>
      <c r="C15" s="24"/>
      <c r="D15" s="24"/>
      <c r="E15" s="24"/>
      <c r="F15" s="24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4.25" customHeight="1">
      <c r="A16" s="85" t="s">
        <v>33</v>
      </c>
      <c r="B16" s="23" t="s">
        <v>11</v>
      </c>
      <c r="C16" s="24">
        <f>SUM(D16:F16)</f>
        <v>36200</v>
      </c>
      <c r="D16" s="24">
        <v>18000.0</v>
      </c>
      <c r="E16" s="24">
        <v>18200.0</v>
      </c>
      <c r="F16" s="24">
        <v>0.0</v>
      </c>
      <c r="G16" s="41">
        <v>36200.0</v>
      </c>
      <c r="H16" s="41">
        <f>C16-G16</f>
        <v>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4.25" customHeight="1">
      <c r="A17" s="26"/>
      <c r="B17" s="27" t="s">
        <v>12</v>
      </c>
      <c r="C17" s="28"/>
      <c r="D17" s="28"/>
      <c r="E17" s="28"/>
      <c r="F17" s="28"/>
    </row>
    <row r="18" ht="14.25" customHeight="1">
      <c r="A18" s="85" t="s">
        <v>195</v>
      </c>
      <c r="B18" s="23" t="s">
        <v>11</v>
      </c>
      <c r="C18" s="24">
        <f>SUM(D18:F18)</f>
        <v>8000</v>
      </c>
      <c r="D18" s="24">
        <v>0.0</v>
      </c>
      <c r="E18" s="24">
        <v>8000.0</v>
      </c>
      <c r="F18" s="24">
        <v>0.0</v>
      </c>
      <c r="G18" s="41">
        <v>8000.0</v>
      </c>
      <c r="H18" s="41">
        <f>C18-G18</f>
        <v>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4.25" customHeight="1">
      <c r="A19" s="26"/>
      <c r="B19" s="27" t="s">
        <v>12</v>
      </c>
      <c r="C19" s="28"/>
      <c r="D19" s="28"/>
      <c r="E19" s="28"/>
      <c r="F19" s="28"/>
    </row>
    <row r="20" ht="14.25" customHeight="1">
      <c r="A20" s="85" t="s">
        <v>35</v>
      </c>
      <c r="B20" s="23" t="s">
        <v>11</v>
      </c>
      <c r="C20" s="24">
        <f>SUM(D20:F20)</f>
        <v>12000</v>
      </c>
      <c r="D20" s="24">
        <v>0.0</v>
      </c>
      <c r="E20" s="24">
        <v>12000.0</v>
      </c>
      <c r="F20" s="24">
        <v>0.0</v>
      </c>
      <c r="G20" s="41">
        <v>12000.0</v>
      </c>
      <c r="H20" s="41">
        <f>C20-G20</f>
        <v>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4.25" customHeight="1">
      <c r="A21" s="26"/>
      <c r="B21" s="27" t="s">
        <v>12</v>
      </c>
      <c r="C21" s="28"/>
      <c r="D21" s="28"/>
      <c r="E21" s="28"/>
      <c r="F21" s="28"/>
    </row>
    <row r="22" ht="14.25" customHeight="1">
      <c r="A22" s="72" t="s">
        <v>279</v>
      </c>
      <c r="B22" s="23"/>
      <c r="C22" s="24"/>
      <c r="D22" s="24"/>
      <c r="E22" s="24"/>
      <c r="F22" s="24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4.25" customHeight="1">
      <c r="A23" s="86" t="s">
        <v>40</v>
      </c>
      <c r="B23" s="23" t="s">
        <v>11</v>
      </c>
      <c r="C23" s="24">
        <f>SUM(D23:F23)</f>
        <v>32500</v>
      </c>
      <c r="D23" s="24">
        <v>32500.0</v>
      </c>
      <c r="E23" s="24">
        <v>0.0</v>
      </c>
      <c r="F23" s="24">
        <v>0.0</v>
      </c>
      <c r="G23" s="41">
        <v>32500.0</v>
      </c>
      <c r="H23" s="41">
        <f>C23-G23</f>
        <v>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4.25" customHeight="1">
      <c r="A24" s="26"/>
      <c r="B24" s="27" t="s">
        <v>12</v>
      </c>
      <c r="C24" s="28"/>
      <c r="D24" s="28"/>
      <c r="E24" s="28"/>
      <c r="F24" s="28"/>
    </row>
    <row r="25" ht="14.25" customHeight="1">
      <c r="A25" s="85" t="s">
        <v>41</v>
      </c>
      <c r="B25" s="23" t="s">
        <v>11</v>
      </c>
      <c r="C25" s="24">
        <f>SUM(D25:F25)</f>
        <v>39200</v>
      </c>
      <c r="D25" s="24">
        <v>0.0</v>
      </c>
      <c r="E25" s="24">
        <v>39200.0</v>
      </c>
      <c r="F25" s="24">
        <v>0.0</v>
      </c>
      <c r="G25" s="41">
        <v>39200.0</v>
      </c>
      <c r="H25" s="41">
        <f>C25-G25</f>
        <v>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4.25" customHeight="1">
      <c r="A26" s="26"/>
      <c r="B26" s="27" t="s">
        <v>12</v>
      </c>
      <c r="C26" s="28"/>
      <c r="D26" s="28"/>
      <c r="E26" s="28"/>
      <c r="F26" s="28"/>
    </row>
    <row r="27" ht="14.25" customHeight="1">
      <c r="A27" s="85" t="s">
        <v>42</v>
      </c>
      <c r="B27" s="23" t="s">
        <v>11</v>
      </c>
      <c r="C27" s="24">
        <f>SUM(D27:F27)</f>
        <v>24000</v>
      </c>
      <c r="D27" s="24">
        <v>0.0</v>
      </c>
      <c r="E27" s="24">
        <v>12000.0</v>
      </c>
      <c r="F27" s="24">
        <v>12000.0</v>
      </c>
      <c r="G27" s="41">
        <v>24000.0</v>
      </c>
      <c r="H27" s="41">
        <f>C27-G27</f>
        <v>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4.25" customHeight="1">
      <c r="A28" s="26"/>
      <c r="B28" s="27" t="s">
        <v>12</v>
      </c>
      <c r="C28" s="28"/>
      <c r="D28" s="28"/>
      <c r="E28" s="28"/>
      <c r="F28" s="28"/>
    </row>
    <row r="29" ht="14.25" customHeight="1">
      <c r="A29" s="85" t="s">
        <v>197</v>
      </c>
      <c r="B29" s="23" t="s">
        <v>11</v>
      </c>
      <c r="C29" s="24">
        <f>SUM(D29:F29)</f>
        <v>4800</v>
      </c>
      <c r="D29" s="24">
        <v>0.0</v>
      </c>
      <c r="E29" s="24">
        <v>4800.0</v>
      </c>
      <c r="F29" s="24">
        <v>0.0</v>
      </c>
      <c r="G29" s="41">
        <v>4800.0</v>
      </c>
      <c r="H29" s="41">
        <f>C29-G29</f>
        <v>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4.25" customHeight="1">
      <c r="A30" s="26"/>
      <c r="B30" s="27" t="s">
        <v>12</v>
      </c>
      <c r="C30" s="28"/>
      <c r="D30" s="28"/>
      <c r="E30" s="28"/>
      <c r="F30" s="28"/>
    </row>
    <row r="31" ht="14.25" customHeight="1">
      <c r="A31" s="85" t="s">
        <v>43</v>
      </c>
      <c r="B31" s="23" t="s">
        <v>11</v>
      </c>
      <c r="C31" s="24">
        <f>SUM(D31:F31)</f>
        <v>8800</v>
      </c>
      <c r="D31" s="24">
        <v>8800.0</v>
      </c>
      <c r="E31" s="24">
        <v>0.0</v>
      </c>
      <c r="F31" s="24">
        <v>0.0</v>
      </c>
      <c r="G31" s="41">
        <v>8800.0</v>
      </c>
      <c r="H31" s="41">
        <f>C31-G31</f>
        <v>0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14.25" customHeight="1">
      <c r="A32" s="26"/>
      <c r="B32" s="27" t="s">
        <v>12</v>
      </c>
      <c r="C32" s="28"/>
      <c r="D32" s="28"/>
      <c r="E32" s="28"/>
      <c r="F32" s="28"/>
    </row>
    <row r="33" ht="44.25" customHeight="1">
      <c r="A33" s="77" t="s">
        <v>21</v>
      </c>
      <c r="B33" s="49"/>
      <c r="C33" s="50"/>
      <c r="D33" s="50"/>
      <c r="E33" s="50"/>
      <c r="F33" s="50"/>
    </row>
    <row r="34" ht="6.75" customHeight="1">
      <c r="A34" s="3"/>
      <c r="B34" s="51"/>
      <c r="C34" s="52"/>
      <c r="D34" s="52"/>
      <c r="E34" s="52"/>
      <c r="F34" s="52"/>
    </row>
    <row r="35" ht="14.25" customHeight="1">
      <c r="A35" s="11" t="s">
        <v>198</v>
      </c>
      <c r="B35" s="12" t="s">
        <v>11</v>
      </c>
      <c r="C35" s="13">
        <f>SUM(D35:F35)</f>
        <v>995200</v>
      </c>
      <c r="D35" s="13">
        <f t="shared" ref="D35:F35" si="3">D37+D48</f>
        <v>870400</v>
      </c>
      <c r="E35" s="13">
        <f t="shared" si="3"/>
        <v>73200</v>
      </c>
      <c r="F35" s="13">
        <f t="shared" si="3"/>
        <v>51600</v>
      </c>
      <c r="G35" s="41">
        <v>995200.0</v>
      </c>
      <c r="H35" s="41">
        <f>C35-G35</f>
        <v>0</v>
      </c>
    </row>
    <row r="36" ht="14.25" customHeight="1">
      <c r="A36" s="14"/>
      <c r="B36" s="12" t="s">
        <v>12</v>
      </c>
      <c r="C36" s="13"/>
      <c r="D36" s="13"/>
      <c r="E36" s="13"/>
      <c r="F36" s="13"/>
    </row>
    <row r="37" ht="14.25" customHeight="1">
      <c r="A37" s="15" t="s">
        <v>48</v>
      </c>
      <c r="B37" s="5" t="s">
        <v>11</v>
      </c>
      <c r="C37" s="16">
        <f>SUM(D37:F37)</f>
        <v>875600</v>
      </c>
      <c r="D37" s="16">
        <f t="shared" ref="D37:F37" si="4">SUM(D40:D46)</f>
        <v>830400</v>
      </c>
      <c r="E37" s="16">
        <f t="shared" si="4"/>
        <v>33200</v>
      </c>
      <c r="F37" s="16">
        <f t="shared" si="4"/>
        <v>12000</v>
      </c>
      <c r="G37" s="41">
        <v>875600.0</v>
      </c>
      <c r="H37" s="41">
        <f>C37-G37</f>
        <v>0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ht="14.25" customHeight="1">
      <c r="A38" s="18"/>
      <c r="B38" s="5" t="s">
        <v>12</v>
      </c>
      <c r="C38" s="16"/>
      <c r="D38" s="16"/>
      <c r="E38" s="16"/>
      <c r="F38" s="16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ht="14.25" customHeight="1">
      <c r="A39" s="19" t="s">
        <v>280</v>
      </c>
      <c r="B39" s="23"/>
      <c r="C39" s="24"/>
      <c r="D39" s="24"/>
      <c r="E39" s="24"/>
      <c r="F39" s="24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4.25" customHeight="1">
      <c r="A40" s="66" t="s">
        <v>281</v>
      </c>
      <c r="B40" s="23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14.25" customHeight="1">
      <c r="A41" s="85" t="s">
        <v>201</v>
      </c>
      <c r="B41" s="23" t="s">
        <v>11</v>
      </c>
      <c r="C41" s="24">
        <f>SUM(D41:F41)</f>
        <v>15200</v>
      </c>
      <c r="D41" s="24">
        <v>0.0</v>
      </c>
      <c r="E41" s="24">
        <v>15200.0</v>
      </c>
      <c r="F41" s="24">
        <v>0.0</v>
      </c>
      <c r="G41" s="41">
        <v>15200.0</v>
      </c>
      <c r="H41" s="41">
        <f>C41-G41</f>
        <v>0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4.25" customHeight="1">
      <c r="A42" s="26"/>
      <c r="B42" s="27" t="s">
        <v>12</v>
      </c>
      <c r="C42" s="28"/>
      <c r="D42" s="28"/>
      <c r="E42" s="28"/>
      <c r="F42" s="28"/>
    </row>
    <row r="43" ht="14.25" customHeight="1">
      <c r="A43" s="86" t="s">
        <v>38</v>
      </c>
      <c r="B43" s="23" t="s">
        <v>11</v>
      </c>
      <c r="C43" s="24">
        <f>SUM(D43:F43)</f>
        <v>820800</v>
      </c>
      <c r="D43" s="24">
        <v>820800.0</v>
      </c>
      <c r="E43" s="24">
        <v>0.0</v>
      </c>
      <c r="F43" s="24">
        <v>0.0</v>
      </c>
      <c r="G43" s="41">
        <v>820800.0</v>
      </c>
      <c r="H43" s="41">
        <f>C43-G43</f>
        <v>0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4.25" customHeight="1">
      <c r="A44" s="26"/>
      <c r="B44" s="27" t="s">
        <v>12</v>
      </c>
      <c r="C44" s="28"/>
      <c r="D44" s="28"/>
      <c r="E44" s="28"/>
      <c r="F44" s="28"/>
    </row>
    <row r="45" ht="14.25" customHeight="1">
      <c r="A45" s="72" t="s">
        <v>282</v>
      </c>
      <c r="B45" s="23"/>
      <c r="C45" s="24"/>
      <c r="D45" s="24"/>
      <c r="E45" s="24"/>
      <c r="F45" s="24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4.25" customHeight="1">
      <c r="A46" s="85" t="s">
        <v>203</v>
      </c>
      <c r="B46" s="23" t="s">
        <v>11</v>
      </c>
      <c r="C46" s="24">
        <f>SUM(D46:F46)</f>
        <v>39600</v>
      </c>
      <c r="D46" s="24">
        <v>9600.0</v>
      </c>
      <c r="E46" s="24">
        <v>18000.0</v>
      </c>
      <c r="F46" s="24">
        <v>12000.0</v>
      </c>
      <c r="G46" s="41">
        <v>39600.0</v>
      </c>
      <c r="H46" s="41">
        <f>C46-G46</f>
        <v>0</v>
      </c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4.25" customHeight="1">
      <c r="A47" s="26"/>
      <c r="B47" s="27" t="s">
        <v>12</v>
      </c>
      <c r="C47" s="28"/>
      <c r="D47" s="28"/>
      <c r="E47" s="28"/>
      <c r="F47" s="28"/>
    </row>
    <row r="48" ht="14.25" customHeight="1">
      <c r="A48" s="56" t="s">
        <v>54</v>
      </c>
      <c r="B48" s="57" t="s">
        <v>11</v>
      </c>
      <c r="C48" s="16">
        <f>SUM(D48:F48)</f>
        <v>119600</v>
      </c>
      <c r="D48" s="16">
        <f t="shared" ref="D48:F48" si="5">D50</f>
        <v>40000</v>
      </c>
      <c r="E48" s="16">
        <f t="shared" si="5"/>
        <v>40000</v>
      </c>
      <c r="F48" s="16">
        <f t="shared" si="5"/>
        <v>39600</v>
      </c>
      <c r="G48" s="41">
        <v>119600.0</v>
      </c>
      <c r="H48" s="41">
        <f>C48-G48</f>
        <v>0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ht="14.25" customHeight="1">
      <c r="A49" s="58"/>
      <c r="B49" s="5" t="s">
        <v>12</v>
      </c>
      <c r="C49" s="16"/>
      <c r="D49" s="16"/>
      <c r="E49" s="16"/>
      <c r="F49" s="16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ht="14.25" customHeight="1">
      <c r="A50" s="85" t="s">
        <v>204</v>
      </c>
      <c r="B50" s="27" t="s">
        <v>11</v>
      </c>
      <c r="C50" s="24">
        <f>SUM(D50:F50)</f>
        <v>119600</v>
      </c>
      <c r="D50" s="28">
        <v>40000.0</v>
      </c>
      <c r="E50" s="28">
        <v>40000.0</v>
      </c>
      <c r="F50" s="28">
        <v>39600.0</v>
      </c>
      <c r="G50" s="41">
        <v>119600.0</v>
      </c>
      <c r="H50" s="41">
        <f>C50-G50</f>
        <v>0</v>
      </c>
    </row>
    <row r="51" ht="14.25" customHeight="1">
      <c r="A51" s="26" t="s">
        <v>102</v>
      </c>
      <c r="B51" s="27" t="s">
        <v>12</v>
      </c>
      <c r="C51" s="28"/>
      <c r="D51" s="28"/>
      <c r="E51" s="28"/>
      <c r="F51" s="28"/>
    </row>
    <row r="52" ht="44.25" customHeight="1">
      <c r="A52" s="77" t="s">
        <v>21</v>
      </c>
      <c r="B52" s="49"/>
      <c r="C52" s="50"/>
      <c r="D52" s="50"/>
      <c r="E52" s="50"/>
      <c r="F52" s="50"/>
    </row>
    <row r="53" ht="6.75" customHeight="1">
      <c r="A53" s="3"/>
      <c r="B53" s="51"/>
      <c r="C53" s="52"/>
      <c r="D53" s="52"/>
      <c r="E53" s="52"/>
      <c r="F53" s="52"/>
    </row>
    <row r="54" ht="14.25" customHeight="1">
      <c r="A54" s="11" t="s">
        <v>205</v>
      </c>
      <c r="B54" s="12" t="s">
        <v>11</v>
      </c>
      <c r="C54" s="13">
        <f>SUM(D54:F54)</f>
        <v>172800</v>
      </c>
      <c r="D54" s="13">
        <f t="shared" ref="D54:F54" si="6">D56</f>
        <v>172800</v>
      </c>
      <c r="E54" s="13">
        <f t="shared" si="6"/>
        <v>0</v>
      </c>
      <c r="F54" s="13">
        <f t="shared" si="6"/>
        <v>0</v>
      </c>
      <c r="G54" s="41">
        <v>172800.0</v>
      </c>
      <c r="H54" s="41">
        <f>C54-G54</f>
        <v>0</v>
      </c>
    </row>
    <row r="55" ht="14.25" customHeight="1">
      <c r="A55" s="14"/>
      <c r="B55" s="12" t="s">
        <v>12</v>
      </c>
      <c r="C55" s="13"/>
      <c r="D55" s="13"/>
      <c r="E55" s="13"/>
      <c r="F55" s="13"/>
    </row>
    <row r="56" ht="14.25" customHeight="1">
      <c r="A56" s="15" t="s">
        <v>26</v>
      </c>
      <c r="B56" s="5" t="s">
        <v>11</v>
      </c>
      <c r="C56" s="16">
        <f>SUM(D56:F56)</f>
        <v>172800</v>
      </c>
      <c r="D56" s="16">
        <f t="shared" ref="D56:F56" si="7">D60</f>
        <v>172800</v>
      </c>
      <c r="E56" s="16">
        <f t="shared" si="7"/>
        <v>0</v>
      </c>
      <c r="F56" s="16">
        <f t="shared" si="7"/>
        <v>0</v>
      </c>
      <c r="G56" s="41">
        <v>172800.0</v>
      </c>
      <c r="H56" s="41">
        <f>C56-G56</f>
        <v>0</v>
      </c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ht="14.25" customHeight="1">
      <c r="A57" s="18"/>
      <c r="B57" s="5" t="s">
        <v>12</v>
      </c>
      <c r="C57" s="16"/>
      <c r="D57" s="16"/>
      <c r="E57" s="16"/>
      <c r="F57" s="16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ht="14.25" customHeight="1">
      <c r="A58" s="19" t="s">
        <v>283</v>
      </c>
      <c r="B58" s="23"/>
      <c r="C58" s="24"/>
      <c r="D58" s="24"/>
      <c r="E58" s="24"/>
      <c r="F58" s="24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4.25" customHeight="1">
      <c r="A59" s="66" t="s">
        <v>284</v>
      </c>
      <c r="B59" s="23"/>
      <c r="C59" s="24"/>
      <c r="D59" s="24"/>
      <c r="E59" s="24"/>
      <c r="F59" s="24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4.25" customHeight="1">
      <c r="A60" s="86" t="s">
        <v>38</v>
      </c>
      <c r="B60" s="23" t="s">
        <v>11</v>
      </c>
      <c r="C60" s="24">
        <f>SUM(D60:F60)</f>
        <v>172800</v>
      </c>
      <c r="D60" s="24">
        <v>172800.0</v>
      </c>
      <c r="E60" s="24">
        <v>0.0</v>
      </c>
      <c r="F60" s="24">
        <v>0.0</v>
      </c>
      <c r="G60" s="41">
        <v>172800.0</v>
      </c>
      <c r="H60" s="41">
        <f>C60-G60</f>
        <v>0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4.25" customHeight="1">
      <c r="A61" s="26"/>
      <c r="B61" s="27" t="s">
        <v>12</v>
      </c>
      <c r="C61" s="28"/>
      <c r="D61" s="28"/>
      <c r="E61" s="28"/>
      <c r="F61" s="28"/>
    </row>
    <row r="62" ht="14.25" customHeight="1">
      <c r="A62" s="29" t="s">
        <v>20</v>
      </c>
      <c r="B62" s="30" t="s">
        <v>11</v>
      </c>
      <c r="C62" s="31">
        <f>SUM(D62:F62)</f>
        <v>1345200</v>
      </c>
      <c r="D62" s="31">
        <f t="shared" ref="D62:G62" si="8">D7+D35+D54</f>
        <v>1114200</v>
      </c>
      <c r="E62" s="31">
        <f t="shared" si="8"/>
        <v>167400</v>
      </c>
      <c r="F62" s="31">
        <f t="shared" si="8"/>
        <v>63600</v>
      </c>
      <c r="G62" s="31">
        <f t="shared" si="8"/>
        <v>1345200</v>
      </c>
      <c r="H62" s="41">
        <f>C62-G62</f>
        <v>0</v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ht="14.25" customHeight="1">
      <c r="A63" s="32"/>
      <c r="B63" s="30" t="s">
        <v>12</v>
      </c>
      <c r="C63" s="31"/>
      <c r="D63" s="31"/>
      <c r="E63" s="31"/>
      <c r="F63" s="31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ht="14.25" customHeight="1">
      <c r="A64" s="33" t="s">
        <v>5</v>
      </c>
      <c r="B64" s="34" t="s">
        <v>11</v>
      </c>
      <c r="C64" s="35">
        <f>SUM(D64:F64)</f>
        <v>1345200</v>
      </c>
      <c r="D64" s="35">
        <f t="shared" ref="D64:G64" si="9">D62</f>
        <v>1114200</v>
      </c>
      <c r="E64" s="35">
        <f t="shared" si="9"/>
        <v>167400</v>
      </c>
      <c r="F64" s="35">
        <f t="shared" si="9"/>
        <v>63600</v>
      </c>
      <c r="G64" s="35">
        <f t="shared" si="9"/>
        <v>1345200</v>
      </c>
      <c r="H64" s="41">
        <f>C64-G64</f>
        <v>0</v>
      </c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ht="14.25" customHeight="1">
      <c r="A65" s="32"/>
      <c r="B65" s="34" t="s">
        <v>12</v>
      </c>
      <c r="C65" s="35"/>
      <c r="D65" s="35"/>
      <c r="E65" s="35"/>
      <c r="F65" s="35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ht="13.5" customHeight="1">
      <c r="A66" s="3"/>
      <c r="B66" s="3"/>
      <c r="C66" s="3"/>
    </row>
    <row r="67" ht="34.5" customHeight="1">
      <c r="A67" s="3" t="s">
        <v>21</v>
      </c>
      <c r="B67" s="3"/>
      <c r="C67" s="3"/>
    </row>
    <row r="68" ht="14.25" customHeight="1"/>
    <row r="69" ht="14.25" customHeight="1">
      <c r="C69" s="61">
        <v>0.3</v>
      </c>
      <c r="D69" s="37">
        <f>G69*0.3</f>
        <v>66960</v>
      </c>
      <c r="F69" s="62"/>
      <c r="G69" s="37">
        <f>SUM(G13:G29)+G41+G46</f>
        <v>223200</v>
      </c>
    </row>
    <row r="70" ht="14.25" customHeight="1">
      <c r="C70" s="62" t="s">
        <v>64</v>
      </c>
      <c r="D70" s="37">
        <f>SUM(D13:D29,D41,D46)</f>
        <v>71800</v>
      </c>
    </row>
    <row r="71" ht="14.25" customHeight="1">
      <c r="C71" s="62" t="s">
        <v>57</v>
      </c>
      <c r="D71" s="69">
        <f>D69-D70</f>
        <v>-4840</v>
      </c>
    </row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A62:A63"/>
    <mergeCell ref="A64:A65"/>
  </mergeCells>
  <printOptions horizontalCentered="1"/>
  <pageMargins bottom="0.1968503937007874" footer="0.0" header="0.0" left="0.15748031496062992" right="0.15748031496062992" top="0.3937007874015748"/>
  <pageSetup paperSize="9" orientation="landscape"/>
  <rowBreaks count="3" manualBreakCount="3">
    <brk id="34" man="1"/>
    <brk id="53" man="1"/>
    <brk id="26" man="1"/>
  </row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F7F7F"/>
    <pageSetUpPr/>
  </sheetPr>
  <sheetViews>
    <sheetView workbookViewId="0"/>
  </sheetViews>
  <sheetFormatPr customHeight="1" defaultColWidth="14.43" defaultRowHeight="15.0"/>
  <cols>
    <col customWidth="1" min="1" max="1" width="65.86"/>
    <col customWidth="1" min="2" max="2" width="8.43"/>
    <col customWidth="1" min="3" max="6" width="22.57"/>
    <col customWidth="1" min="7" max="8" width="14.29"/>
    <col customWidth="1" min="9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3"/>
      <c r="B3" s="3"/>
      <c r="C3" s="3"/>
    </row>
    <row r="4" ht="22.5" customHeight="1">
      <c r="A4" s="3"/>
      <c r="B4" s="3"/>
      <c r="C4" s="1"/>
      <c r="D4" s="4"/>
      <c r="E4" s="4"/>
      <c r="F4" s="4" t="s">
        <v>2</v>
      </c>
    </row>
    <row r="5" ht="24.0" customHeight="1">
      <c r="A5" s="5" t="s">
        <v>3</v>
      </c>
      <c r="B5" s="6" t="s">
        <v>4</v>
      </c>
      <c r="C5" s="5" t="s">
        <v>5</v>
      </c>
      <c r="D5" s="7" t="s">
        <v>6</v>
      </c>
      <c r="E5" s="7" t="s">
        <v>7</v>
      </c>
      <c r="F5" s="7" t="s">
        <v>8</v>
      </c>
    </row>
    <row r="6" ht="14.25" customHeight="1">
      <c r="A6" s="97" t="s">
        <v>178</v>
      </c>
      <c r="B6" s="34"/>
      <c r="C6" s="35"/>
      <c r="D6" s="35"/>
      <c r="E6" s="35"/>
      <c r="F6" s="35"/>
      <c r="G6" s="41"/>
      <c r="H6" s="41">
        <f t="shared" ref="H6:H7" si="2">C6-G6</f>
        <v>0</v>
      </c>
    </row>
    <row r="7" ht="14.25" customHeight="1">
      <c r="A7" s="88" t="s">
        <v>179</v>
      </c>
      <c r="B7" s="12" t="s">
        <v>11</v>
      </c>
      <c r="C7" s="13">
        <f>SUM(D7:F7)</f>
        <v>1901800</v>
      </c>
      <c r="D7" s="13">
        <f t="shared" ref="D7:F7" si="1">D12+D16+D20+D25</f>
        <v>907600</v>
      </c>
      <c r="E7" s="13">
        <f t="shared" si="1"/>
        <v>497100</v>
      </c>
      <c r="F7" s="13">
        <f t="shared" si="1"/>
        <v>497100</v>
      </c>
      <c r="G7" s="41">
        <v>1901800.0</v>
      </c>
      <c r="H7" s="41">
        <f t="shared" si="2"/>
        <v>0</v>
      </c>
    </row>
    <row r="8" ht="14.25" customHeight="1">
      <c r="A8" s="89"/>
      <c r="B8" s="12" t="s">
        <v>12</v>
      </c>
      <c r="C8" s="13"/>
      <c r="D8" s="13"/>
      <c r="E8" s="13"/>
      <c r="F8" s="13"/>
    </row>
    <row r="9" ht="14.25" customHeight="1">
      <c r="A9" s="100" t="s">
        <v>180</v>
      </c>
      <c r="B9" s="101"/>
      <c r="C9" s="102"/>
      <c r="D9" s="102"/>
      <c r="E9" s="102"/>
      <c r="F9" s="102"/>
    </row>
    <row r="10" ht="14.25" customHeight="1">
      <c r="A10" s="103" t="s">
        <v>181</v>
      </c>
      <c r="B10" s="104"/>
      <c r="C10" s="105"/>
      <c r="D10" s="105"/>
      <c r="E10" s="105"/>
      <c r="F10" s="105"/>
    </row>
    <row r="11" ht="14.25" customHeight="1">
      <c r="A11" s="56" t="s">
        <v>182</v>
      </c>
      <c r="B11" s="5"/>
      <c r="C11" s="16"/>
      <c r="D11" s="16"/>
      <c r="E11" s="16"/>
      <c r="F11" s="16"/>
    </row>
    <row r="12" ht="14.25" customHeight="1">
      <c r="A12" s="85" t="s">
        <v>183</v>
      </c>
      <c r="B12" s="27" t="s">
        <v>11</v>
      </c>
      <c r="C12" s="28">
        <f>SUM(D12:F12)</f>
        <v>250500</v>
      </c>
      <c r="D12" s="28">
        <v>250500.0</v>
      </c>
      <c r="E12" s="28">
        <v>0.0</v>
      </c>
      <c r="F12" s="28">
        <v>0.0</v>
      </c>
      <c r="G12" s="41">
        <v>250500.0</v>
      </c>
      <c r="H12" s="41">
        <f>C12-G12</f>
        <v>0</v>
      </c>
    </row>
    <row r="13" ht="14.25" customHeight="1">
      <c r="A13" s="106" t="s">
        <v>184</v>
      </c>
      <c r="B13" s="27" t="s">
        <v>12</v>
      </c>
      <c r="C13" s="28"/>
      <c r="D13" s="28"/>
      <c r="E13" s="28"/>
      <c r="F13" s="28"/>
    </row>
    <row r="14" ht="14.25" customHeight="1">
      <c r="A14" s="99" t="s">
        <v>185</v>
      </c>
      <c r="B14" s="30"/>
      <c r="C14" s="31"/>
      <c r="D14" s="31"/>
      <c r="E14" s="31"/>
      <c r="F14" s="31"/>
    </row>
    <row r="15" ht="14.25" customHeight="1">
      <c r="A15" s="56" t="s">
        <v>182</v>
      </c>
      <c r="B15" s="5"/>
      <c r="C15" s="16"/>
      <c r="D15" s="16"/>
      <c r="E15" s="16"/>
      <c r="F15" s="16"/>
    </row>
    <row r="16" ht="14.25" customHeight="1">
      <c r="A16" s="85" t="s">
        <v>186</v>
      </c>
      <c r="B16" s="27" t="s">
        <v>11</v>
      </c>
      <c r="C16" s="28">
        <f>SUM(D16:F16)</f>
        <v>160000</v>
      </c>
      <c r="D16" s="28">
        <v>160000.0</v>
      </c>
      <c r="E16" s="28">
        <v>0.0</v>
      </c>
      <c r="F16" s="28">
        <v>0.0</v>
      </c>
      <c r="G16" s="41">
        <v>160000.0</v>
      </c>
      <c r="H16" s="41">
        <f>C16-G16</f>
        <v>0</v>
      </c>
    </row>
    <row r="17" ht="14.25" customHeight="1">
      <c r="A17" s="106"/>
      <c r="B17" s="27" t="s">
        <v>12</v>
      </c>
      <c r="C17" s="28"/>
      <c r="D17" s="28"/>
      <c r="E17" s="28"/>
      <c r="F17" s="28"/>
    </row>
    <row r="18" ht="14.25" customHeight="1">
      <c r="A18" s="100" t="s">
        <v>187</v>
      </c>
      <c r="B18" s="101"/>
      <c r="C18" s="102"/>
      <c r="D18" s="102"/>
      <c r="E18" s="102"/>
      <c r="F18" s="102"/>
    </row>
    <row r="19" ht="14.25" customHeight="1">
      <c r="A19" s="56" t="s">
        <v>182</v>
      </c>
      <c r="B19" s="5"/>
      <c r="C19" s="16"/>
      <c r="D19" s="16"/>
      <c r="E19" s="16"/>
      <c r="F19" s="16"/>
    </row>
    <row r="20" ht="14.25" customHeight="1">
      <c r="A20" s="85" t="s">
        <v>188</v>
      </c>
      <c r="B20" s="27" t="s">
        <v>11</v>
      </c>
      <c r="C20" s="28">
        <f>SUM(D20:F20)</f>
        <v>1134000</v>
      </c>
      <c r="D20" s="28">
        <v>378000.0</v>
      </c>
      <c r="E20" s="28">
        <v>378000.0</v>
      </c>
      <c r="F20" s="28">
        <v>378000.0</v>
      </c>
      <c r="G20" s="41">
        <v>1134000.0</v>
      </c>
      <c r="H20" s="41">
        <f>C20-G20</f>
        <v>0</v>
      </c>
    </row>
    <row r="21" ht="14.25" customHeight="1">
      <c r="A21" s="26"/>
      <c r="B21" s="27" t="s">
        <v>12</v>
      </c>
      <c r="C21" s="28"/>
      <c r="D21" s="28"/>
      <c r="E21" s="28"/>
      <c r="F21" s="28"/>
    </row>
    <row r="22" ht="14.25" customHeight="1">
      <c r="A22" s="100" t="s">
        <v>208</v>
      </c>
      <c r="B22" s="101"/>
      <c r="C22" s="102"/>
      <c r="D22" s="102"/>
      <c r="E22" s="102"/>
      <c r="F22" s="102"/>
    </row>
    <row r="23" ht="14.25" customHeight="1">
      <c r="A23" s="103" t="s">
        <v>209</v>
      </c>
      <c r="B23" s="104"/>
      <c r="C23" s="105"/>
      <c r="D23" s="105"/>
      <c r="E23" s="105"/>
      <c r="F23" s="105"/>
    </row>
    <row r="24" ht="14.25" customHeight="1">
      <c r="A24" s="56" t="s">
        <v>182</v>
      </c>
      <c r="B24" s="5"/>
      <c r="C24" s="16"/>
      <c r="D24" s="16"/>
      <c r="E24" s="16"/>
      <c r="F24" s="16"/>
    </row>
    <row r="25" ht="14.25" customHeight="1">
      <c r="A25" s="85" t="s">
        <v>210</v>
      </c>
      <c r="B25" s="27" t="s">
        <v>11</v>
      </c>
      <c r="C25" s="28">
        <f>SUM(D25:F25)</f>
        <v>357300</v>
      </c>
      <c r="D25" s="28">
        <v>119100.0</v>
      </c>
      <c r="E25" s="28">
        <v>119100.0</v>
      </c>
      <c r="F25" s="28">
        <v>119100.0</v>
      </c>
      <c r="G25" s="41">
        <v>357300.0</v>
      </c>
      <c r="H25" s="41">
        <f>C25-G25</f>
        <v>0</v>
      </c>
    </row>
    <row r="26" ht="14.25" customHeight="1">
      <c r="A26" s="106" t="s">
        <v>211</v>
      </c>
      <c r="B26" s="27" t="s">
        <v>12</v>
      </c>
      <c r="C26" s="28"/>
      <c r="D26" s="28"/>
      <c r="E26" s="28"/>
      <c r="F26" s="28"/>
    </row>
    <row r="27" ht="14.25" customHeight="1">
      <c r="A27" s="29" t="s">
        <v>189</v>
      </c>
      <c r="B27" s="30" t="s">
        <v>11</v>
      </c>
      <c r="C27" s="31">
        <f>SUM(D27:F27)</f>
        <v>1901800</v>
      </c>
      <c r="D27" s="31">
        <f t="shared" ref="D27:F27" si="3">D7</f>
        <v>907600</v>
      </c>
      <c r="E27" s="31">
        <f t="shared" si="3"/>
        <v>497100</v>
      </c>
      <c r="F27" s="31">
        <f t="shared" si="3"/>
        <v>497100</v>
      </c>
      <c r="G27" s="31" t="str">
        <f>G6</f>
        <v/>
      </c>
      <c r="H27" s="41">
        <f>C27-G27</f>
        <v>1901800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14.25" customHeight="1">
      <c r="A28" s="32"/>
      <c r="B28" s="30" t="s">
        <v>12</v>
      </c>
      <c r="C28" s="31"/>
      <c r="D28" s="31"/>
      <c r="E28" s="31"/>
      <c r="F28" s="31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14.25" customHeight="1">
      <c r="A29" s="33" t="s">
        <v>5</v>
      </c>
      <c r="B29" s="34" t="s">
        <v>11</v>
      </c>
      <c r="C29" s="35">
        <f>SUM(D29:F29)</f>
        <v>1901800</v>
      </c>
      <c r="D29" s="35">
        <f t="shared" ref="D29:G29" si="4">D27</f>
        <v>907600</v>
      </c>
      <c r="E29" s="35">
        <f t="shared" si="4"/>
        <v>497100</v>
      </c>
      <c r="F29" s="35">
        <f t="shared" si="4"/>
        <v>497100</v>
      </c>
      <c r="G29" s="35" t="str">
        <f t="shared" si="4"/>
        <v/>
      </c>
      <c r="H29" s="41">
        <f>C29-G29</f>
        <v>1901800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ht="14.25" customHeight="1">
      <c r="A30" s="32"/>
      <c r="B30" s="34" t="s">
        <v>12</v>
      </c>
      <c r="C30" s="35"/>
      <c r="D30" s="35"/>
      <c r="E30" s="35"/>
      <c r="F30" s="35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ht="13.5" customHeight="1">
      <c r="A31" s="3"/>
      <c r="B31" s="3"/>
      <c r="C31" s="3"/>
    </row>
    <row r="32" ht="45.0" customHeight="1">
      <c r="A32" s="3" t="s">
        <v>21</v>
      </c>
      <c r="B32" s="3"/>
      <c r="C32" s="3"/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A27:A28"/>
    <mergeCell ref="A29:A30"/>
  </mergeCells>
  <printOptions horizontalCentered="1"/>
  <pageMargins bottom="0.15748031496062992" footer="0.0" header="0.0" left="0.15748031496062992" right="0.15748031496062992" top="0.31496062992125984"/>
  <pageSetup paperSize="9" orientation="landscape"/>
  <rowBreaks count="1" manualBreakCount="1">
    <brk id="21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65.57"/>
    <col customWidth="1" min="2" max="2" width="7.71"/>
    <col customWidth="1" min="3" max="6" width="22.57"/>
    <col customWidth="1" min="7" max="7" width="14.71"/>
    <col customWidth="1" min="8" max="8" width="12.43"/>
    <col customWidth="1" min="9" max="26" width="8.71"/>
  </cols>
  <sheetData>
    <row r="1" ht="24.0" customHeight="1">
      <c r="A1" s="1" t="s">
        <v>0</v>
      </c>
      <c r="G1" s="38"/>
      <c r="H1" s="38"/>
    </row>
    <row r="2" ht="24.0" customHeight="1">
      <c r="A2" s="2" t="s">
        <v>1</v>
      </c>
      <c r="B2" s="2"/>
      <c r="C2" s="2"/>
      <c r="G2" s="38"/>
      <c r="H2" s="38"/>
    </row>
    <row r="3" ht="24.0" customHeight="1">
      <c r="A3" s="3" t="s">
        <v>22</v>
      </c>
      <c r="B3" s="3"/>
      <c r="C3" s="3"/>
      <c r="G3" s="38"/>
      <c r="H3" s="38"/>
    </row>
    <row r="4" ht="18.0" customHeight="1">
      <c r="A4" s="3"/>
      <c r="B4" s="3"/>
      <c r="C4" s="1"/>
      <c r="D4" s="4"/>
      <c r="E4" s="4"/>
      <c r="F4" s="4" t="s">
        <v>2</v>
      </c>
      <c r="G4" s="38"/>
      <c r="H4" s="38"/>
    </row>
    <row r="5" ht="24.0" customHeight="1">
      <c r="A5" s="5" t="s">
        <v>3</v>
      </c>
      <c r="B5" s="6" t="s">
        <v>4</v>
      </c>
      <c r="C5" s="5" t="s">
        <v>5</v>
      </c>
      <c r="D5" s="7" t="s">
        <v>6</v>
      </c>
      <c r="E5" s="7" t="s">
        <v>7</v>
      </c>
      <c r="F5" s="7" t="s">
        <v>8</v>
      </c>
      <c r="G5" s="38"/>
      <c r="H5" s="38"/>
    </row>
    <row r="6" ht="24.0" customHeight="1">
      <c r="A6" s="39" t="s">
        <v>9</v>
      </c>
      <c r="B6" s="9"/>
      <c r="C6" s="10"/>
      <c r="D6" s="10"/>
      <c r="E6" s="10"/>
      <c r="F6" s="10"/>
      <c r="G6" s="40" t="s">
        <v>23</v>
      </c>
      <c r="H6" s="40" t="s">
        <v>24</v>
      </c>
    </row>
    <row r="7" ht="24.0" customHeight="1">
      <c r="A7" s="11" t="s">
        <v>25</v>
      </c>
      <c r="B7" s="12" t="s">
        <v>11</v>
      </c>
      <c r="C7" s="13">
        <f>SUM(D7:F7)</f>
        <v>6148200</v>
      </c>
      <c r="D7" s="13">
        <f t="shared" ref="D7:F7" si="1">D9</f>
        <v>5108600</v>
      </c>
      <c r="E7" s="13">
        <f t="shared" si="1"/>
        <v>873600</v>
      </c>
      <c r="F7" s="13">
        <f t="shared" si="1"/>
        <v>166000</v>
      </c>
      <c r="G7" s="41">
        <v>6148200.0</v>
      </c>
      <c r="H7" s="41">
        <f>C7-G7</f>
        <v>0</v>
      </c>
    </row>
    <row r="8" ht="24.0" customHeight="1">
      <c r="A8" s="14"/>
      <c r="B8" s="12" t="s">
        <v>12</v>
      </c>
      <c r="C8" s="13"/>
      <c r="D8" s="13"/>
      <c r="E8" s="13"/>
      <c r="F8" s="13"/>
      <c r="G8" s="38"/>
      <c r="H8" s="38"/>
    </row>
    <row r="9" ht="24.0" customHeight="1">
      <c r="A9" s="15" t="s">
        <v>26</v>
      </c>
      <c r="B9" s="5" t="s">
        <v>11</v>
      </c>
      <c r="C9" s="16">
        <f>SUM(D9:F9)</f>
        <v>6148200</v>
      </c>
      <c r="D9" s="16">
        <f t="shared" ref="D9:F9" si="2">SUM(D13:D45)</f>
        <v>5108600</v>
      </c>
      <c r="E9" s="16">
        <f t="shared" si="2"/>
        <v>873600</v>
      </c>
      <c r="F9" s="16">
        <f t="shared" si="2"/>
        <v>166000</v>
      </c>
      <c r="G9" s="41">
        <v>6148200.0</v>
      </c>
      <c r="H9" s="41">
        <f>C9-G9</f>
        <v>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24.0" customHeight="1">
      <c r="A10" s="18"/>
      <c r="B10" s="5" t="s">
        <v>12</v>
      </c>
      <c r="C10" s="16"/>
      <c r="D10" s="16"/>
      <c r="E10" s="16"/>
      <c r="F10" s="16"/>
      <c r="G10" s="42"/>
      <c r="H10" s="42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24.0" customHeight="1">
      <c r="A11" s="19" t="s">
        <v>27</v>
      </c>
      <c r="B11" s="20"/>
      <c r="C11" s="21"/>
      <c r="D11" s="21"/>
      <c r="E11" s="21"/>
      <c r="F11" s="21"/>
      <c r="G11" s="42"/>
      <c r="H11" s="42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24.0" customHeight="1">
      <c r="A12" s="43" t="s">
        <v>28</v>
      </c>
      <c r="B12" s="44"/>
      <c r="C12" s="45"/>
      <c r="D12" s="45"/>
      <c r="E12" s="45"/>
      <c r="F12" s="45"/>
      <c r="G12" s="46"/>
      <c r="H12" s="4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24.0" customHeight="1">
      <c r="A13" s="22" t="s">
        <v>29</v>
      </c>
      <c r="B13" s="23" t="s">
        <v>11</v>
      </c>
      <c r="C13" s="24">
        <f>SUM(D13:F13)</f>
        <v>384400</v>
      </c>
      <c r="D13" s="24">
        <v>128400.0</v>
      </c>
      <c r="E13" s="24">
        <v>128000.0</v>
      </c>
      <c r="F13" s="24">
        <v>128000.0</v>
      </c>
      <c r="G13" s="41">
        <v>384400.0</v>
      </c>
      <c r="H13" s="41">
        <f>C13-G13</f>
        <v>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24.0" customHeight="1">
      <c r="A14" s="26"/>
      <c r="B14" s="27" t="s">
        <v>12</v>
      </c>
      <c r="C14" s="28"/>
      <c r="D14" s="28"/>
      <c r="E14" s="28"/>
      <c r="F14" s="28"/>
      <c r="G14" s="38"/>
      <c r="H14" s="38"/>
    </row>
    <row r="15" ht="24.0" customHeight="1">
      <c r="A15" s="43" t="s">
        <v>30</v>
      </c>
      <c r="B15" s="23"/>
      <c r="C15" s="24"/>
      <c r="D15" s="24"/>
      <c r="E15" s="24"/>
      <c r="F15" s="24"/>
      <c r="G15" s="41"/>
      <c r="H15" s="41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24.0" customHeight="1">
      <c r="A16" s="22" t="s">
        <v>31</v>
      </c>
      <c r="B16" s="23" t="s">
        <v>11</v>
      </c>
      <c r="C16" s="24">
        <f>SUM(D16:F16)</f>
        <v>340000</v>
      </c>
      <c r="D16" s="24">
        <v>110000.0</v>
      </c>
      <c r="E16" s="24">
        <v>230000.0</v>
      </c>
      <c r="F16" s="24">
        <v>0.0</v>
      </c>
      <c r="G16" s="41">
        <v>340000.0</v>
      </c>
      <c r="H16" s="41">
        <f>C16-G16</f>
        <v>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24.0" customHeight="1">
      <c r="A17" s="26"/>
      <c r="B17" s="27" t="s">
        <v>12</v>
      </c>
      <c r="C17" s="28"/>
      <c r="D17" s="28"/>
      <c r="E17" s="28"/>
      <c r="F17" s="28"/>
      <c r="G17" s="38"/>
      <c r="H17" s="38"/>
    </row>
    <row r="18" ht="24.0" customHeight="1">
      <c r="A18" s="22" t="s">
        <v>32</v>
      </c>
      <c r="B18" s="23" t="s">
        <v>11</v>
      </c>
      <c r="C18" s="24">
        <f>SUM(D18:F18)</f>
        <v>200000</v>
      </c>
      <c r="D18" s="24">
        <v>200000.0</v>
      </c>
      <c r="E18" s="24">
        <v>0.0</v>
      </c>
      <c r="F18" s="24">
        <v>0.0</v>
      </c>
      <c r="G18" s="41">
        <v>200000.0</v>
      </c>
      <c r="H18" s="41">
        <f>C18-G18</f>
        <v>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24.0" customHeight="1">
      <c r="A19" s="26"/>
      <c r="B19" s="27" t="s">
        <v>12</v>
      </c>
      <c r="C19" s="28"/>
      <c r="D19" s="28"/>
      <c r="E19" s="28"/>
      <c r="F19" s="28"/>
      <c r="G19" s="38"/>
      <c r="H19" s="38"/>
    </row>
    <row r="20" ht="24.0" customHeight="1">
      <c r="A20" s="22" t="s">
        <v>33</v>
      </c>
      <c r="B20" s="23" t="s">
        <v>11</v>
      </c>
      <c r="C20" s="24">
        <f>SUM(D20:F20)</f>
        <v>67400</v>
      </c>
      <c r="D20" s="24">
        <v>17400.0</v>
      </c>
      <c r="E20" s="24">
        <v>40000.0</v>
      </c>
      <c r="F20" s="24">
        <v>10000.0</v>
      </c>
      <c r="G20" s="41">
        <v>67400.0</v>
      </c>
      <c r="H20" s="41">
        <f>C20-G20</f>
        <v>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24.0" customHeight="1">
      <c r="A21" s="26"/>
      <c r="B21" s="27" t="s">
        <v>12</v>
      </c>
      <c r="C21" s="28"/>
      <c r="D21" s="28"/>
      <c r="E21" s="28"/>
      <c r="F21" s="28"/>
      <c r="G21" s="38"/>
      <c r="H21" s="38"/>
    </row>
    <row r="22" ht="24.0" customHeight="1">
      <c r="A22" s="22" t="s">
        <v>34</v>
      </c>
      <c r="B22" s="23" t="s">
        <v>11</v>
      </c>
      <c r="C22" s="24">
        <f>SUM(D22:F22)</f>
        <v>4800</v>
      </c>
      <c r="D22" s="24">
        <v>4800.0</v>
      </c>
      <c r="E22" s="24">
        <v>0.0</v>
      </c>
      <c r="F22" s="24">
        <v>0.0</v>
      </c>
      <c r="G22" s="41">
        <v>4800.0</v>
      </c>
      <c r="H22" s="41">
        <f>C22-G22</f>
        <v>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24.0" customHeight="1">
      <c r="A23" s="26"/>
      <c r="B23" s="27" t="s">
        <v>12</v>
      </c>
      <c r="C23" s="28"/>
      <c r="D23" s="28"/>
      <c r="E23" s="28"/>
      <c r="F23" s="28"/>
      <c r="G23" s="38"/>
      <c r="H23" s="38"/>
    </row>
    <row r="24" ht="24.0" customHeight="1">
      <c r="A24" s="22" t="s">
        <v>35</v>
      </c>
      <c r="B24" s="23" t="s">
        <v>11</v>
      </c>
      <c r="C24" s="24">
        <f>SUM(D24:F24)</f>
        <v>40800</v>
      </c>
      <c r="D24" s="24">
        <v>20000.0</v>
      </c>
      <c r="E24" s="24">
        <v>10800.0</v>
      </c>
      <c r="F24" s="24">
        <v>10000.0</v>
      </c>
      <c r="G24" s="41">
        <v>40800.0</v>
      </c>
      <c r="H24" s="41">
        <f>C24-G24</f>
        <v>0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24.0" customHeight="1">
      <c r="A25" s="26"/>
      <c r="B25" s="27" t="s">
        <v>12</v>
      </c>
      <c r="C25" s="28"/>
      <c r="D25" s="28"/>
      <c r="E25" s="28"/>
      <c r="F25" s="28"/>
      <c r="G25" s="38"/>
      <c r="H25" s="38"/>
    </row>
    <row r="26" ht="24.0" customHeight="1">
      <c r="A26" s="22" t="s">
        <v>36</v>
      </c>
      <c r="B26" s="23" t="s">
        <v>11</v>
      </c>
      <c r="C26" s="24">
        <f>SUM(D26:F26)</f>
        <v>2130900</v>
      </c>
      <c r="D26" s="24">
        <v>2130900.0</v>
      </c>
      <c r="E26" s="24">
        <v>0.0</v>
      </c>
      <c r="F26" s="24">
        <v>0.0</v>
      </c>
      <c r="G26" s="41">
        <v>2130900.0</v>
      </c>
      <c r="H26" s="41">
        <f>C26-G26</f>
        <v>0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24.0" customHeight="1">
      <c r="A27" s="26"/>
      <c r="B27" s="27" t="s">
        <v>12</v>
      </c>
      <c r="C27" s="28"/>
      <c r="D27" s="28"/>
      <c r="E27" s="28"/>
      <c r="F27" s="28"/>
      <c r="G27" s="38"/>
      <c r="H27" s="38"/>
    </row>
    <row r="28" ht="24.0" customHeight="1">
      <c r="A28" s="22" t="s">
        <v>37</v>
      </c>
      <c r="B28" s="23" t="s">
        <v>11</v>
      </c>
      <c r="C28" s="24">
        <f>SUM(D28:F28)</f>
        <v>1323700</v>
      </c>
      <c r="D28" s="24">
        <v>1323700.0</v>
      </c>
      <c r="E28" s="24">
        <v>0.0</v>
      </c>
      <c r="F28" s="24">
        <v>0.0</v>
      </c>
      <c r="G28" s="41">
        <v>1323700.0</v>
      </c>
      <c r="H28" s="41">
        <f>C28-G28</f>
        <v>0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24.0" customHeight="1">
      <c r="A29" s="26"/>
      <c r="B29" s="27" t="s">
        <v>12</v>
      </c>
      <c r="C29" s="28"/>
      <c r="D29" s="28"/>
      <c r="E29" s="28"/>
      <c r="F29" s="28"/>
      <c r="G29" s="38"/>
      <c r="H29" s="38"/>
    </row>
    <row r="30" ht="24.0" customHeight="1">
      <c r="A30" s="22" t="s">
        <v>38</v>
      </c>
      <c r="B30" s="23" t="s">
        <v>11</v>
      </c>
      <c r="C30" s="24">
        <f>SUM(D30:F30)</f>
        <v>1080000</v>
      </c>
      <c r="D30" s="24">
        <v>1080000.0</v>
      </c>
      <c r="E30" s="24">
        <v>0.0</v>
      </c>
      <c r="F30" s="24">
        <v>0.0</v>
      </c>
      <c r="G30" s="41">
        <v>1080000.0</v>
      </c>
      <c r="H30" s="41">
        <f>C30-G30</f>
        <v>0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24.0" customHeight="1">
      <c r="A31" s="26"/>
      <c r="B31" s="27" t="s">
        <v>12</v>
      </c>
      <c r="C31" s="28"/>
      <c r="D31" s="28"/>
      <c r="E31" s="28"/>
      <c r="F31" s="28"/>
      <c r="G31" s="38"/>
      <c r="H31" s="38"/>
    </row>
    <row r="32" ht="24.0" customHeight="1">
      <c r="A32" s="43" t="s">
        <v>39</v>
      </c>
      <c r="B32" s="23"/>
      <c r="C32" s="24"/>
      <c r="D32" s="24"/>
      <c r="E32" s="24"/>
      <c r="F32" s="24"/>
      <c r="G32" s="41"/>
      <c r="H32" s="41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24.0" customHeight="1">
      <c r="A33" s="22" t="s">
        <v>40</v>
      </c>
      <c r="B33" s="23" t="s">
        <v>11</v>
      </c>
      <c r="C33" s="24">
        <f>SUM(D33:F33)</f>
        <v>112000</v>
      </c>
      <c r="D33" s="24">
        <v>0.0</v>
      </c>
      <c r="E33" s="24">
        <v>112000.0</v>
      </c>
      <c r="F33" s="24">
        <v>0.0</v>
      </c>
      <c r="G33" s="41">
        <v>112000.0</v>
      </c>
      <c r="H33" s="41">
        <f>C33-G33</f>
        <v>0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24.0" customHeight="1">
      <c r="A34" s="26"/>
      <c r="B34" s="27" t="s">
        <v>12</v>
      </c>
      <c r="C34" s="28"/>
      <c r="D34" s="28"/>
      <c r="E34" s="28"/>
      <c r="F34" s="28"/>
      <c r="G34" s="38"/>
      <c r="H34" s="38"/>
    </row>
    <row r="35" ht="24.0" customHeight="1">
      <c r="A35" s="22" t="s">
        <v>41</v>
      </c>
      <c r="B35" s="23" t="s">
        <v>11</v>
      </c>
      <c r="C35" s="24">
        <f>SUM(D35:F35)</f>
        <v>130000</v>
      </c>
      <c r="D35" s="24">
        <v>0.0</v>
      </c>
      <c r="E35" s="24">
        <v>130000.0</v>
      </c>
      <c r="F35" s="24">
        <v>0.0</v>
      </c>
      <c r="G35" s="41">
        <v>130000.0</v>
      </c>
      <c r="H35" s="41">
        <f>C35-G35</f>
        <v>0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24.0" customHeight="1">
      <c r="A36" s="26"/>
      <c r="B36" s="27" t="s">
        <v>12</v>
      </c>
      <c r="C36" s="28"/>
      <c r="D36" s="28"/>
      <c r="E36" s="28"/>
      <c r="F36" s="28"/>
      <c r="G36" s="38"/>
      <c r="H36" s="38"/>
    </row>
    <row r="37" ht="24.0" customHeight="1">
      <c r="A37" s="22" t="s">
        <v>42</v>
      </c>
      <c r="B37" s="23" t="s">
        <v>11</v>
      </c>
      <c r="C37" s="24">
        <f>SUM(D37:F37)</f>
        <v>44800</v>
      </c>
      <c r="D37" s="24">
        <v>20000.0</v>
      </c>
      <c r="E37" s="24">
        <v>14800.0</v>
      </c>
      <c r="F37" s="24">
        <v>10000.0</v>
      </c>
      <c r="G37" s="41">
        <v>44800.0</v>
      </c>
      <c r="H37" s="41">
        <f>C37-G37</f>
        <v>0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24.0" customHeight="1">
      <c r="A38" s="26"/>
      <c r="B38" s="27" t="s">
        <v>12</v>
      </c>
      <c r="C38" s="28"/>
      <c r="D38" s="28"/>
      <c r="E38" s="28"/>
      <c r="F38" s="28"/>
      <c r="G38" s="38"/>
      <c r="H38" s="38"/>
    </row>
    <row r="39" ht="24.0" customHeight="1">
      <c r="A39" s="22" t="s">
        <v>43</v>
      </c>
      <c r="B39" s="23" t="s">
        <v>11</v>
      </c>
      <c r="C39" s="24">
        <f>SUM(D39:F39)</f>
        <v>15400</v>
      </c>
      <c r="D39" s="24">
        <v>15400.0</v>
      </c>
      <c r="E39" s="24">
        <v>0.0</v>
      </c>
      <c r="F39" s="24">
        <v>0.0</v>
      </c>
      <c r="G39" s="41">
        <v>15400.0</v>
      </c>
      <c r="H39" s="41">
        <f>C39-G39</f>
        <v>0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24.0" customHeight="1">
      <c r="A40" s="26"/>
      <c r="B40" s="27" t="s">
        <v>12</v>
      </c>
      <c r="C40" s="28"/>
      <c r="D40" s="28"/>
      <c r="E40" s="28"/>
      <c r="F40" s="28"/>
      <c r="G40" s="38"/>
      <c r="H40" s="38"/>
    </row>
    <row r="41" ht="24.0" customHeight="1">
      <c r="A41" s="22" t="s">
        <v>44</v>
      </c>
      <c r="B41" s="23" t="s">
        <v>11</v>
      </c>
      <c r="C41" s="24">
        <f>SUM(D41:F41)</f>
        <v>240000</v>
      </c>
      <c r="D41" s="24">
        <v>50000.0</v>
      </c>
      <c r="E41" s="24">
        <v>190000.0</v>
      </c>
      <c r="F41" s="24">
        <v>0.0</v>
      </c>
      <c r="G41" s="41">
        <v>240000.0</v>
      </c>
      <c r="H41" s="41">
        <f>C41-G41</f>
        <v>0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24.0" customHeight="1">
      <c r="A42" s="26"/>
      <c r="B42" s="27" t="s">
        <v>12</v>
      </c>
      <c r="C42" s="28"/>
      <c r="D42" s="28"/>
      <c r="E42" s="28"/>
      <c r="F42" s="28"/>
      <c r="G42" s="38"/>
      <c r="H42" s="38"/>
    </row>
    <row r="43" ht="24.0" customHeight="1">
      <c r="A43" s="22" t="s">
        <v>45</v>
      </c>
      <c r="B43" s="23" t="s">
        <v>11</v>
      </c>
      <c r="C43" s="24">
        <f>SUM(D43:F43)</f>
        <v>24000</v>
      </c>
      <c r="D43" s="24">
        <v>8000.0</v>
      </c>
      <c r="E43" s="24">
        <v>8000.0</v>
      </c>
      <c r="F43" s="24">
        <v>8000.0</v>
      </c>
      <c r="G43" s="41">
        <v>24000.0</v>
      </c>
      <c r="H43" s="41">
        <f>C43-G43</f>
        <v>0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24.0" customHeight="1">
      <c r="A44" s="26"/>
      <c r="B44" s="27" t="s">
        <v>12</v>
      </c>
      <c r="C44" s="28"/>
      <c r="D44" s="28"/>
      <c r="E44" s="28"/>
      <c r="F44" s="28"/>
      <c r="G44" s="38"/>
      <c r="H44" s="38"/>
    </row>
    <row r="45" ht="24.0" customHeight="1">
      <c r="A45" s="47" t="s">
        <v>46</v>
      </c>
      <c r="B45" s="23" t="s">
        <v>11</v>
      </c>
      <c r="C45" s="24">
        <f>SUM(D45:F45)</f>
        <v>10000</v>
      </c>
      <c r="D45" s="24">
        <v>0.0</v>
      </c>
      <c r="E45" s="24">
        <v>10000.0</v>
      </c>
      <c r="F45" s="24">
        <v>0.0</v>
      </c>
      <c r="G45" s="41">
        <v>10000.0</v>
      </c>
      <c r="H45" s="41">
        <f>C45-G45</f>
        <v>0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24.0" customHeight="1">
      <c r="A46" s="26"/>
      <c r="B46" s="27" t="s">
        <v>12</v>
      </c>
      <c r="C46" s="28"/>
      <c r="D46" s="28"/>
      <c r="E46" s="28"/>
      <c r="F46" s="28"/>
      <c r="G46" s="38"/>
      <c r="H46" s="38"/>
    </row>
    <row r="47" ht="24.0" customHeight="1">
      <c r="A47" s="48"/>
      <c r="B47" s="49"/>
      <c r="C47" s="50"/>
      <c r="D47" s="50"/>
      <c r="E47" s="50"/>
      <c r="F47" s="50"/>
      <c r="G47" s="38"/>
      <c r="H47" s="38"/>
    </row>
    <row r="48" ht="24.0" customHeight="1">
      <c r="A48" s="3" t="s">
        <v>21</v>
      </c>
      <c r="B48" s="51"/>
      <c r="C48" s="52"/>
      <c r="D48" s="52"/>
      <c r="E48" s="52"/>
      <c r="F48" s="52"/>
      <c r="G48" s="38"/>
      <c r="H48" s="38"/>
    </row>
    <row r="49" ht="24.0" customHeight="1">
      <c r="A49" s="53" t="s">
        <v>47</v>
      </c>
      <c r="B49" s="54" t="s">
        <v>11</v>
      </c>
      <c r="C49" s="55">
        <f>SUM(D49:F49)</f>
        <v>518100</v>
      </c>
      <c r="D49" s="55">
        <f t="shared" ref="D49:F49" si="3">D51+D60</f>
        <v>118400</v>
      </c>
      <c r="E49" s="55">
        <f t="shared" si="3"/>
        <v>282900</v>
      </c>
      <c r="F49" s="55">
        <f t="shared" si="3"/>
        <v>116800</v>
      </c>
      <c r="G49" s="41">
        <v>518100.0</v>
      </c>
      <c r="H49" s="41">
        <f>C49-G49</f>
        <v>0</v>
      </c>
    </row>
    <row r="50" ht="24.0" customHeight="1">
      <c r="A50" s="14"/>
      <c r="B50" s="12" t="s">
        <v>12</v>
      </c>
      <c r="C50" s="13"/>
      <c r="D50" s="13"/>
      <c r="E50" s="13"/>
      <c r="F50" s="13"/>
      <c r="G50" s="38"/>
      <c r="H50" s="38"/>
    </row>
    <row r="51" ht="24.0" customHeight="1">
      <c r="A51" s="15" t="s">
        <v>48</v>
      </c>
      <c r="B51" s="5" t="s">
        <v>11</v>
      </c>
      <c r="C51" s="16">
        <f>SUM(D51:F51)</f>
        <v>352000</v>
      </c>
      <c r="D51" s="16">
        <f t="shared" ref="D51:F51" si="4">SUM(D55:D59)</f>
        <v>118400</v>
      </c>
      <c r="E51" s="16">
        <f t="shared" si="4"/>
        <v>116800</v>
      </c>
      <c r="F51" s="16">
        <f t="shared" si="4"/>
        <v>116800</v>
      </c>
      <c r="G51" s="41">
        <v>352000.0</v>
      </c>
      <c r="H51" s="41">
        <f>C51-G51</f>
        <v>0</v>
      </c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ht="24.0" customHeight="1">
      <c r="A52" s="18"/>
      <c r="B52" s="5" t="s">
        <v>12</v>
      </c>
      <c r="C52" s="16"/>
      <c r="D52" s="16"/>
      <c r="E52" s="16"/>
      <c r="F52" s="16"/>
      <c r="G52" s="42"/>
      <c r="H52" s="42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ht="24.0" customHeight="1">
      <c r="A53" s="19" t="s">
        <v>49</v>
      </c>
      <c r="B53" s="20"/>
      <c r="C53" s="21"/>
      <c r="D53" s="21"/>
      <c r="E53" s="21"/>
      <c r="F53" s="21"/>
      <c r="G53" s="42"/>
      <c r="H53" s="42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ht="24.0" customHeight="1">
      <c r="A54" s="43" t="s">
        <v>50</v>
      </c>
      <c r="B54" s="44"/>
      <c r="C54" s="45"/>
      <c r="D54" s="45"/>
      <c r="E54" s="45"/>
      <c r="F54" s="45"/>
      <c r="G54" s="46"/>
      <c r="H54" s="46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24.0" customHeight="1">
      <c r="A55" s="22" t="s">
        <v>51</v>
      </c>
      <c r="B55" s="23" t="s">
        <v>11</v>
      </c>
      <c r="C55" s="24">
        <f>SUM(D55:F55)</f>
        <v>292000</v>
      </c>
      <c r="D55" s="24">
        <v>98400.0</v>
      </c>
      <c r="E55" s="24">
        <v>96800.0</v>
      </c>
      <c r="F55" s="24">
        <v>96800.0</v>
      </c>
      <c r="G55" s="41">
        <v>292000.0</v>
      </c>
      <c r="H55" s="41">
        <f>C55-G55</f>
        <v>0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24.0" customHeight="1">
      <c r="A56" s="26"/>
      <c r="B56" s="27" t="s">
        <v>12</v>
      </c>
      <c r="C56" s="28"/>
      <c r="D56" s="28"/>
      <c r="E56" s="28"/>
      <c r="F56" s="28"/>
      <c r="G56" s="38"/>
      <c r="H56" s="38"/>
    </row>
    <row r="57" ht="24.0" customHeight="1">
      <c r="A57" s="43" t="s">
        <v>52</v>
      </c>
      <c r="B57" s="23"/>
      <c r="C57" s="24"/>
      <c r="D57" s="24"/>
      <c r="E57" s="24"/>
      <c r="F57" s="24"/>
      <c r="G57" s="41"/>
      <c r="H57" s="41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24.0" customHeight="1">
      <c r="A58" s="22" t="s">
        <v>53</v>
      </c>
      <c r="B58" s="23" t="s">
        <v>11</v>
      </c>
      <c r="C58" s="24">
        <f>SUM(D58:F58)</f>
        <v>60000</v>
      </c>
      <c r="D58" s="24">
        <v>20000.0</v>
      </c>
      <c r="E58" s="24">
        <v>20000.0</v>
      </c>
      <c r="F58" s="24">
        <v>20000.0</v>
      </c>
      <c r="G58" s="41">
        <v>60000.0</v>
      </c>
      <c r="H58" s="41">
        <f>C58-G58</f>
        <v>0</v>
      </c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24.0" customHeight="1">
      <c r="A59" s="26"/>
      <c r="B59" s="27" t="s">
        <v>12</v>
      </c>
      <c r="C59" s="28"/>
      <c r="D59" s="28"/>
      <c r="E59" s="28"/>
      <c r="F59" s="28"/>
      <c r="G59" s="38"/>
      <c r="H59" s="38"/>
    </row>
    <row r="60" ht="24.0" customHeight="1">
      <c r="A60" s="56" t="s">
        <v>54</v>
      </c>
      <c r="B60" s="57" t="s">
        <v>11</v>
      </c>
      <c r="C60" s="16">
        <f>SUM(D60:F60)</f>
        <v>166100</v>
      </c>
      <c r="D60" s="16">
        <f t="shared" ref="D60:F60" si="5">D62</f>
        <v>0</v>
      </c>
      <c r="E60" s="16">
        <f t="shared" si="5"/>
        <v>166100</v>
      </c>
      <c r="F60" s="16">
        <f t="shared" si="5"/>
        <v>0</v>
      </c>
      <c r="G60" s="41">
        <v>166100.0</v>
      </c>
      <c r="H60" s="41">
        <f>C60-G60</f>
        <v>0</v>
      </c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ht="24.0" customHeight="1">
      <c r="A61" s="58"/>
      <c r="B61" s="5" t="s">
        <v>12</v>
      </c>
      <c r="C61" s="16"/>
      <c r="D61" s="16"/>
      <c r="E61" s="16"/>
      <c r="F61" s="16"/>
      <c r="G61" s="42"/>
      <c r="H61" s="42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ht="24.0" customHeight="1">
      <c r="A62" s="59" t="s">
        <v>55</v>
      </c>
      <c r="B62" s="27" t="s">
        <v>11</v>
      </c>
      <c r="C62" s="28">
        <f>SUM(D62:F62)</f>
        <v>166100</v>
      </c>
      <c r="D62" s="28">
        <v>0.0</v>
      </c>
      <c r="E62" s="28">
        <v>166100.0</v>
      </c>
      <c r="F62" s="28">
        <v>0.0</v>
      </c>
      <c r="G62" s="41">
        <v>166100.0</v>
      </c>
      <c r="H62" s="41">
        <f>C62-G62</f>
        <v>0</v>
      </c>
    </row>
    <row r="63" ht="24.0" customHeight="1">
      <c r="A63" s="60" t="s">
        <v>56</v>
      </c>
      <c r="B63" s="27" t="s">
        <v>12</v>
      </c>
      <c r="C63" s="28"/>
      <c r="D63" s="28"/>
      <c r="E63" s="28"/>
      <c r="F63" s="28"/>
      <c r="G63" s="38"/>
      <c r="H63" s="38"/>
    </row>
    <row r="64" ht="24.0" customHeight="1">
      <c r="A64" s="29" t="s">
        <v>20</v>
      </c>
      <c r="B64" s="30" t="s">
        <v>11</v>
      </c>
      <c r="C64" s="31">
        <f>SUM(D64:F64)</f>
        <v>6666300</v>
      </c>
      <c r="D64" s="31">
        <f t="shared" ref="D64:G64" si="6">D7+D49</f>
        <v>5227000</v>
      </c>
      <c r="E64" s="31">
        <f t="shared" si="6"/>
        <v>1156500</v>
      </c>
      <c r="F64" s="31">
        <f t="shared" si="6"/>
        <v>282800</v>
      </c>
      <c r="G64" s="41">
        <f t="shared" si="6"/>
        <v>6666300</v>
      </c>
      <c r="H64" s="41">
        <f>C64-G64</f>
        <v>0</v>
      </c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ht="24.0" customHeight="1">
      <c r="A65" s="32"/>
      <c r="B65" s="30" t="s">
        <v>12</v>
      </c>
      <c r="C65" s="31"/>
      <c r="D65" s="31"/>
      <c r="E65" s="31"/>
      <c r="F65" s="31"/>
      <c r="G65" s="42"/>
      <c r="H65" s="42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ht="24.0" customHeight="1">
      <c r="A66" s="33" t="s">
        <v>5</v>
      </c>
      <c r="B66" s="34" t="s">
        <v>11</v>
      </c>
      <c r="C66" s="35">
        <f>SUM(D66:F66)</f>
        <v>6666300</v>
      </c>
      <c r="D66" s="35">
        <f t="shared" ref="D66:G66" si="7">D64</f>
        <v>5227000</v>
      </c>
      <c r="E66" s="35">
        <f t="shared" si="7"/>
        <v>1156500</v>
      </c>
      <c r="F66" s="35">
        <f t="shared" si="7"/>
        <v>282800</v>
      </c>
      <c r="G66" s="41">
        <f t="shared" si="7"/>
        <v>6666300</v>
      </c>
      <c r="H66" s="41">
        <f>C66-G66</f>
        <v>0</v>
      </c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ht="24.0" customHeight="1">
      <c r="A67" s="32"/>
      <c r="B67" s="34" t="s">
        <v>12</v>
      </c>
      <c r="C67" s="35"/>
      <c r="D67" s="35"/>
      <c r="E67" s="35"/>
      <c r="F67" s="35"/>
      <c r="G67" s="42"/>
      <c r="H67" s="42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ht="9.0" customHeight="1">
      <c r="A68" s="3"/>
      <c r="B68" s="3"/>
      <c r="C68" s="3"/>
      <c r="G68" s="38"/>
      <c r="H68" s="38"/>
    </row>
    <row r="69" ht="28.5" customHeight="1">
      <c r="A69" s="3" t="s">
        <v>21</v>
      </c>
      <c r="B69" s="3"/>
      <c r="C69" s="3"/>
      <c r="G69" s="38"/>
      <c r="H69" s="38"/>
    </row>
    <row r="70" ht="24.0" customHeight="1">
      <c r="G70" s="38"/>
      <c r="H70" s="38"/>
    </row>
    <row r="71" ht="24.0" customHeight="1">
      <c r="C71" s="61">
        <v>0.3</v>
      </c>
      <c r="D71" s="38">
        <f>G71*0.3</f>
        <v>523620</v>
      </c>
      <c r="E71" s="38"/>
      <c r="F71" s="38"/>
      <c r="G71" s="38">
        <f>SUM(G13,G16,G20,G24,G33,G35,G37,G41,G43,G45,G55,G58)</f>
        <v>1745400</v>
      </c>
      <c r="H71" s="38"/>
    </row>
    <row r="72" ht="24.0" customHeight="1">
      <c r="D72" s="38">
        <f>SUM(D13,D16,D20,D24,D33,D35,D37,D41,D43,D45,D55,D58)</f>
        <v>472200</v>
      </c>
      <c r="F72" s="37"/>
      <c r="G72" s="38"/>
      <c r="H72" s="38"/>
    </row>
    <row r="73" ht="24.0" customHeight="1">
      <c r="C73" s="62" t="s">
        <v>57</v>
      </c>
      <c r="D73" s="38">
        <f>D71-D72</f>
        <v>51420</v>
      </c>
      <c r="F73" s="37"/>
      <c r="G73" s="38"/>
      <c r="H73" s="38"/>
    </row>
    <row r="74" ht="24.0" customHeight="1">
      <c r="G74" s="38"/>
      <c r="H74" s="38"/>
    </row>
    <row r="75" ht="24.0" customHeight="1">
      <c r="G75" s="38"/>
      <c r="H75" s="38"/>
    </row>
    <row r="76" ht="24.0" customHeight="1">
      <c r="G76" s="38"/>
      <c r="H76" s="38"/>
    </row>
    <row r="77" ht="24.0" customHeight="1">
      <c r="G77" s="38"/>
      <c r="H77" s="38"/>
    </row>
    <row r="78" ht="24.0" customHeight="1">
      <c r="G78" s="38"/>
      <c r="H78" s="38"/>
    </row>
    <row r="79" ht="24.0" customHeight="1">
      <c r="G79" s="38"/>
      <c r="H79" s="38"/>
    </row>
    <row r="80" ht="24.0" customHeight="1">
      <c r="G80" s="38"/>
      <c r="H80" s="38"/>
    </row>
    <row r="81" ht="24.0" customHeight="1">
      <c r="G81" s="38"/>
      <c r="H81" s="38"/>
    </row>
    <row r="82" ht="24.0" customHeight="1">
      <c r="G82" s="38"/>
      <c r="H82" s="38"/>
    </row>
    <row r="83" ht="24.0" customHeight="1">
      <c r="G83" s="38"/>
      <c r="H83" s="38"/>
    </row>
    <row r="84" ht="24.0" customHeight="1">
      <c r="G84" s="38"/>
      <c r="H84" s="38"/>
    </row>
    <row r="85" ht="24.0" customHeight="1">
      <c r="G85" s="38"/>
      <c r="H85" s="38"/>
    </row>
    <row r="86" ht="24.0" customHeight="1">
      <c r="G86" s="38"/>
      <c r="H86" s="38"/>
    </row>
    <row r="87" ht="24.0" customHeight="1">
      <c r="G87" s="38"/>
      <c r="H87" s="38"/>
    </row>
    <row r="88" ht="24.0" customHeight="1">
      <c r="G88" s="38"/>
      <c r="H88" s="38"/>
    </row>
    <row r="89" ht="24.0" customHeight="1">
      <c r="G89" s="38"/>
      <c r="H89" s="38"/>
    </row>
    <row r="90" ht="24.0" customHeight="1">
      <c r="G90" s="38"/>
      <c r="H90" s="38"/>
    </row>
    <row r="91" ht="24.0" customHeight="1">
      <c r="G91" s="38"/>
      <c r="H91" s="38"/>
    </row>
    <row r="92" ht="24.0" customHeight="1">
      <c r="G92" s="38"/>
      <c r="H92" s="38"/>
    </row>
    <row r="93" ht="24.0" customHeight="1">
      <c r="G93" s="38"/>
      <c r="H93" s="38"/>
    </row>
    <row r="94" ht="24.0" customHeight="1">
      <c r="G94" s="38"/>
      <c r="H94" s="38"/>
    </row>
    <row r="95" ht="24.0" customHeight="1">
      <c r="G95" s="38"/>
      <c r="H95" s="38"/>
    </row>
    <row r="96" ht="24.0" customHeight="1">
      <c r="G96" s="38"/>
      <c r="H96" s="38"/>
    </row>
    <row r="97" ht="24.0" customHeight="1">
      <c r="G97" s="38"/>
      <c r="H97" s="38"/>
    </row>
    <row r="98" ht="24.0" customHeight="1">
      <c r="G98" s="38"/>
      <c r="H98" s="38"/>
    </row>
    <row r="99" ht="24.0" customHeight="1">
      <c r="G99" s="38"/>
      <c r="H99" s="38"/>
    </row>
    <row r="100" ht="24.0" customHeight="1">
      <c r="G100" s="38"/>
      <c r="H100" s="38"/>
    </row>
    <row r="101" ht="24.0" customHeight="1">
      <c r="G101" s="38"/>
      <c r="H101" s="38"/>
    </row>
    <row r="102" ht="24.0" customHeight="1">
      <c r="G102" s="38"/>
      <c r="H102" s="38"/>
    </row>
    <row r="103" ht="24.0" customHeight="1">
      <c r="G103" s="38"/>
      <c r="H103" s="38"/>
    </row>
    <row r="104" ht="24.0" customHeight="1">
      <c r="G104" s="38"/>
      <c r="H104" s="38"/>
    </row>
    <row r="105" ht="24.0" customHeight="1">
      <c r="G105" s="38"/>
      <c r="H105" s="38"/>
    </row>
    <row r="106" ht="24.0" customHeight="1">
      <c r="G106" s="38"/>
      <c r="H106" s="38"/>
    </row>
    <row r="107" ht="24.0" customHeight="1">
      <c r="G107" s="38"/>
      <c r="H107" s="38"/>
    </row>
    <row r="108" ht="24.0" customHeight="1">
      <c r="G108" s="38"/>
      <c r="H108" s="38"/>
    </row>
    <row r="109" ht="24.0" customHeight="1">
      <c r="G109" s="38"/>
      <c r="H109" s="38"/>
    </row>
    <row r="110" ht="24.0" customHeight="1">
      <c r="G110" s="38"/>
      <c r="H110" s="38"/>
    </row>
    <row r="111" ht="24.0" customHeight="1">
      <c r="G111" s="38"/>
      <c r="H111" s="38"/>
    </row>
    <row r="112" ht="24.0" customHeight="1">
      <c r="G112" s="38"/>
      <c r="H112" s="38"/>
    </row>
    <row r="113" ht="24.0" customHeight="1">
      <c r="G113" s="38"/>
      <c r="H113" s="38"/>
    </row>
    <row r="114" ht="24.0" customHeight="1">
      <c r="G114" s="38"/>
      <c r="H114" s="38"/>
    </row>
    <row r="115" ht="24.0" customHeight="1">
      <c r="G115" s="38"/>
      <c r="H115" s="38"/>
    </row>
    <row r="116" ht="24.0" customHeight="1">
      <c r="G116" s="38"/>
      <c r="H116" s="38"/>
    </row>
    <row r="117" ht="24.0" customHeight="1">
      <c r="G117" s="38"/>
      <c r="H117" s="38"/>
    </row>
    <row r="118" ht="24.0" customHeight="1">
      <c r="G118" s="38"/>
      <c r="H118" s="38"/>
    </row>
    <row r="119" ht="24.0" customHeight="1">
      <c r="G119" s="38"/>
      <c r="H119" s="38"/>
    </row>
    <row r="120" ht="24.0" customHeight="1">
      <c r="G120" s="38"/>
      <c r="H120" s="38"/>
    </row>
    <row r="121" ht="24.0" customHeight="1">
      <c r="G121" s="38"/>
      <c r="H121" s="38"/>
    </row>
    <row r="122" ht="24.0" customHeight="1">
      <c r="G122" s="38"/>
      <c r="H122" s="38"/>
    </row>
    <row r="123" ht="24.0" customHeight="1">
      <c r="G123" s="38"/>
      <c r="H123" s="38"/>
    </row>
    <row r="124" ht="24.0" customHeight="1">
      <c r="G124" s="38"/>
      <c r="H124" s="38"/>
    </row>
    <row r="125" ht="24.0" customHeight="1">
      <c r="G125" s="38"/>
      <c r="H125" s="38"/>
    </row>
    <row r="126" ht="24.0" customHeight="1">
      <c r="G126" s="38"/>
      <c r="H126" s="38"/>
    </row>
    <row r="127" ht="24.0" customHeight="1">
      <c r="G127" s="38"/>
      <c r="H127" s="38"/>
    </row>
    <row r="128" ht="24.0" customHeight="1">
      <c r="G128" s="38"/>
      <c r="H128" s="38"/>
    </row>
    <row r="129" ht="24.0" customHeight="1">
      <c r="G129" s="38"/>
      <c r="H129" s="38"/>
    </row>
    <row r="130" ht="24.0" customHeight="1">
      <c r="G130" s="38"/>
      <c r="H130" s="38"/>
    </row>
    <row r="131" ht="24.0" customHeight="1">
      <c r="G131" s="38"/>
      <c r="H131" s="38"/>
    </row>
    <row r="132" ht="24.0" customHeight="1">
      <c r="G132" s="38"/>
      <c r="H132" s="38"/>
    </row>
    <row r="133" ht="24.0" customHeight="1">
      <c r="G133" s="38"/>
      <c r="H133" s="38"/>
    </row>
    <row r="134" ht="24.0" customHeight="1">
      <c r="G134" s="38"/>
      <c r="H134" s="38"/>
    </row>
    <row r="135" ht="24.0" customHeight="1">
      <c r="G135" s="38"/>
      <c r="H135" s="38"/>
    </row>
    <row r="136" ht="24.0" customHeight="1">
      <c r="G136" s="38"/>
      <c r="H136" s="38"/>
    </row>
    <row r="137" ht="24.0" customHeight="1">
      <c r="G137" s="38"/>
      <c r="H137" s="38"/>
    </row>
    <row r="138" ht="24.0" customHeight="1">
      <c r="G138" s="38"/>
      <c r="H138" s="38"/>
    </row>
    <row r="139" ht="24.0" customHeight="1">
      <c r="G139" s="38"/>
      <c r="H139" s="38"/>
    </row>
    <row r="140" ht="24.0" customHeight="1">
      <c r="G140" s="38"/>
      <c r="H140" s="38"/>
    </row>
    <row r="141" ht="24.0" customHeight="1">
      <c r="G141" s="38"/>
      <c r="H141" s="38"/>
    </row>
    <row r="142" ht="24.0" customHeight="1">
      <c r="G142" s="38"/>
      <c r="H142" s="38"/>
    </row>
    <row r="143" ht="24.0" customHeight="1">
      <c r="G143" s="38"/>
      <c r="H143" s="38"/>
    </row>
    <row r="144" ht="24.0" customHeight="1">
      <c r="G144" s="38"/>
      <c r="H144" s="38"/>
    </row>
    <row r="145" ht="24.0" customHeight="1">
      <c r="G145" s="38"/>
      <c r="H145" s="38"/>
    </row>
    <row r="146" ht="24.0" customHeight="1">
      <c r="G146" s="38"/>
      <c r="H146" s="38"/>
    </row>
    <row r="147" ht="24.0" customHeight="1">
      <c r="G147" s="38"/>
      <c r="H147" s="38"/>
    </row>
    <row r="148" ht="24.0" customHeight="1">
      <c r="G148" s="38"/>
      <c r="H148" s="38"/>
    </row>
    <row r="149" ht="24.0" customHeight="1">
      <c r="G149" s="38"/>
      <c r="H149" s="38"/>
    </row>
    <row r="150" ht="24.0" customHeight="1">
      <c r="G150" s="38"/>
      <c r="H150" s="38"/>
    </row>
    <row r="151" ht="24.0" customHeight="1">
      <c r="G151" s="38"/>
      <c r="H151" s="38"/>
    </row>
    <row r="152" ht="24.0" customHeight="1">
      <c r="G152" s="38"/>
      <c r="H152" s="38"/>
    </row>
    <row r="153" ht="24.0" customHeight="1">
      <c r="G153" s="38"/>
      <c r="H153" s="38"/>
    </row>
    <row r="154" ht="24.0" customHeight="1">
      <c r="G154" s="38"/>
      <c r="H154" s="38"/>
    </row>
    <row r="155" ht="24.0" customHeight="1">
      <c r="G155" s="38"/>
      <c r="H155" s="38"/>
    </row>
    <row r="156" ht="24.0" customHeight="1">
      <c r="G156" s="38"/>
      <c r="H156" s="38"/>
    </row>
    <row r="157" ht="24.0" customHeight="1">
      <c r="G157" s="38"/>
      <c r="H157" s="38"/>
    </row>
    <row r="158" ht="24.0" customHeight="1">
      <c r="G158" s="38"/>
      <c r="H158" s="38"/>
    </row>
    <row r="159" ht="24.0" customHeight="1">
      <c r="G159" s="38"/>
      <c r="H159" s="38"/>
    </row>
    <row r="160" ht="24.0" customHeight="1">
      <c r="G160" s="38"/>
      <c r="H160" s="38"/>
    </row>
    <row r="161" ht="24.0" customHeight="1">
      <c r="G161" s="38"/>
      <c r="H161" s="38"/>
    </row>
    <row r="162" ht="24.0" customHeight="1">
      <c r="G162" s="38"/>
      <c r="H162" s="38"/>
    </row>
    <row r="163" ht="24.0" customHeight="1">
      <c r="G163" s="38"/>
      <c r="H163" s="38"/>
    </row>
    <row r="164" ht="24.0" customHeight="1">
      <c r="G164" s="38"/>
      <c r="H164" s="38"/>
    </row>
    <row r="165" ht="24.0" customHeight="1">
      <c r="G165" s="38"/>
      <c r="H165" s="38"/>
    </row>
    <row r="166" ht="24.0" customHeight="1">
      <c r="G166" s="38"/>
      <c r="H166" s="38"/>
    </row>
    <row r="167" ht="24.0" customHeight="1">
      <c r="G167" s="38"/>
      <c r="H167" s="38"/>
    </row>
    <row r="168" ht="24.0" customHeight="1">
      <c r="G168" s="38"/>
      <c r="H168" s="38"/>
    </row>
    <row r="169" ht="24.0" customHeight="1">
      <c r="G169" s="38"/>
      <c r="H169" s="38"/>
    </row>
    <row r="170" ht="24.0" customHeight="1">
      <c r="G170" s="38"/>
      <c r="H170" s="38"/>
    </row>
    <row r="171" ht="24.0" customHeight="1">
      <c r="G171" s="38"/>
      <c r="H171" s="38"/>
    </row>
    <row r="172" ht="24.0" customHeight="1">
      <c r="G172" s="38"/>
      <c r="H172" s="38"/>
    </row>
    <row r="173" ht="24.0" customHeight="1">
      <c r="G173" s="38"/>
      <c r="H173" s="38"/>
    </row>
    <row r="174" ht="24.0" customHeight="1">
      <c r="G174" s="38"/>
      <c r="H174" s="38"/>
    </row>
    <row r="175" ht="24.0" customHeight="1">
      <c r="G175" s="38"/>
      <c r="H175" s="38"/>
    </row>
    <row r="176" ht="24.0" customHeight="1">
      <c r="G176" s="38"/>
      <c r="H176" s="38"/>
    </row>
    <row r="177" ht="24.0" customHeight="1">
      <c r="G177" s="38"/>
      <c r="H177" s="38"/>
    </row>
    <row r="178" ht="24.0" customHeight="1">
      <c r="G178" s="38"/>
      <c r="H178" s="38"/>
    </row>
    <row r="179" ht="24.0" customHeight="1">
      <c r="G179" s="38"/>
      <c r="H179" s="38"/>
    </row>
    <row r="180" ht="24.0" customHeight="1">
      <c r="G180" s="38"/>
      <c r="H180" s="38"/>
    </row>
    <row r="181" ht="24.0" customHeight="1">
      <c r="G181" s="38"/>
      <c r="H181" s="38"/>
    </row>
    <row r="182" ht="24.0" customHeight="1">
      <c r="G182" s="38"/>
      <c r="H182" s="38"/>
    </row>
    <row r="183" ht="24.0" customHeight="1">
      <c r="G183" s="38"/>
      <c r="H183" s="38"/>
    </row>
    <row r="184" ht="24.0" customHeight="1">
      <c r="G184" s="38"/>
      <c r="H184" s="38"/>
    </row>
    <row r="185" ht="24.0" customHeight="1">
      <c r="G185" s="38"/>
      <c r="H185" s="38"/>
    </row>
    <row r="186" ht="24.0" customHeight="1">
      <c r="G186" s="38"/>
      <c r="H186" s="38"/>
    </row>
    <row r="187" ht="24.0" customHeight="1">
      <c r="G187" s="38"/>
      <c r="H187" s="38"/>
    </row>
    <row r="188" ht="24.0" customHeight="1">
      <c r="G188" s="38"/>
      <c r="H188" s="38"/>
    </row>
    <row r="189" ht="24.0" customHeight="1">
      <c r="G189" s="38"/>
      <c r="H189" s="38"/>
    </row>
    <row r="190" ht="24.0" customHeight="1">
      <c r="G190" s="38"/>
      <c r="H190" s="38"/>
    </row>
    <row r="191" ht="24.0" customHeight="1">
      <c r="G191" s="38"/>
      <c r="H191" s="38"/>
    </row>
    <row r="192" ht="24.0" customHeight="1">
      <c r="G192" s="38"/>
      <c r="H192" s="38"/>
    </row>
    <row r="193" ht="24.0" customHeight="1">
      <c r="G193" s="38"/>
      <c r="H193" s="38"/>
    </row>
    <row r="194" ht="24.0" customHeight="1">
      <c r="G194" s="38"/>
      <c r="H194" s="38"/>
    </row>
    <row r="195" ht="24.0" customHeight="1">
      <c r="G195" s="38"/>
      <c r="H195" s="38"/>
    </row>
    <row r="196" ht="24.0" customHeight="1">
      <c r="G196" s="38"/>
      <c r="H196" s="38"/>
    </row>
    <row r="197" ht="24.0" customHeight="1">
      <c r="G197" s="38"/>
      <c r="H197" s="38"/>
    </row>
    <row r="198" ht="24.0" customHeight="1">
      <c r="G198" s="38"/>
      <c r="H198" s="38"/>
    </row>
    <row r="199" ht="24.0" customHeight="1">
      <c r="G199" s="38"/>
      <c r="H199" s="38"/>
    </row>
    <row r="200" ht="24.0" customHeight="1">
      <c r="G200" s="38"/>
      <c r="H200" s="38"/>
    </row>
    <row r="201" ht="24.0" customHeight="1">
      <c r="G201" s="38"/>
      <c r="H201" s="38"/>
    </row>
    <row r="202" ht="24.0" customHeight="1">
      <c r="G202" s="38"/>
      <c r="H202" s="38"/>
    </row>
    <row r="203" ht="24.0" customHeight="1">
      <c r="G203" s="38"/>
      <c r="H203" s="38"/>
    </row>
    <row r="204" ht="24.0" customHeight="1">
      <c r="G204" s="38"/>
      <c r="H204" s="38"/>
    </row>
    <row r="205" ht="24.0" customHeight="1">
      <c r="G205" s="38"/>
      <c r="H205" s="38"/>
    </row>
    <row r="206" ht="24.0" customHeight="1">
      <c r="G206" s="38"/>
      <c r="H206" s="38"/>
    </row>
    <row r="207" ht="24.0" customHeight="1">
      <c r="G207" s="38"/>
      <c r="H207" s="38"/>
    </row>
    <row r="208" ht="24.0" customHeight="1">
      <c r="G208" s="38"/>
      <c r="H208" s="38"/>
    </row>
    <row r="209" ht="24.0" customHeight="1">
      <c r="G209" s="38"/>
      <c r="H209" s="38"/>
    </row>
    <row r="210" ht="24.0" customHeight="1">
      <c r="G210" s="38"/>
      <c r="H210" s="38"/>
    </row>
    <row r="211" ht="24.0" customHeight="1">
      <c r="G211" s="38"/>
      <c r="H211" s="38"/>
    </row>
    <row r="212" ht="24.0" customHeight="1">
      <c r="G212" s="38"/>
      <c r="H212" s="38"/>
    </row>
    <row r="213" ht="24.0" customHeight="1">
      <c r="G213" s="38"/>
      <c r="H213" s="38"/>
    </row>
    <row r="214" ht="24.0" customHeight="1">
      <c r="G214" s="38"/>
      <c r="H214" s="38"/>
    </row>
    <row r="215" ht="24.0" customHeight="1">
      <c r="G215" s="38"/>
      <c r="H215" s="38"/>
    </row>
    <row r="216" ht="24.0" customHeight="1">
      <c r="G216" s="38"/>
      <c r="H216" s="38"/>
    </row>
    <row r="217" ht="24.0" customHeight="1">
      <c r="G217" s="38"/>
      <c r="H217" s="38"/>
    </row>
    <row r="218" ht="24.0" customHeight="1">
      <c r="G218" s="38"/>
      <c r="H218" s="38"/>
    </row>
    <row r="219" ht="24.0" customHeight="1">
      <c r="G219" s="38"/>
      <c r="H219" s="38"/>
    </row>
    <row r="220" ht="24.0" customHeight="1">
      <c r="G220" s="38"/>
      <c r="H220" s="38"/>
    </row>
    <row r="221" ht="24.0" customHeight="1">
      <c r="G221" s="38"/>
      <c r="H221" s="38"/>
    </row>
    <row r="222" ht="24.0" customHeight="1">
      <c r="G222" s="38"/>
      <c r="H222" s="38"/>
    </row>
    <row r="223" ht="24.0" customHeight="1">
      <c r="G223" s="38"/>
      <c r="H223" s="38"/>
    </row>
    <row r="224" ht="24.0" customHeight="1">
      <c r="G224" s="38"/>
      <c r="H224" s="38"/>
    </row>
    <row r="225" ht="24.0" customHeight="1">
      <c r="G225" s="38"/>
      <c r="H225" s="38"/>
    </row>
    <row r="226" ht="24.0" customHeight="1">
      <c r="G226" s="38"/>
      <c r="H226" s="38"/>
    </row>
    <row r="227" ht="24.0" customHeight="1">
      <c r="G227" s="38"/>
      <c r="H227" s="38"/>
    </row>
    <row r="228" ht="24.0" customHeight="1">
      <c r="G228" s="38"/>
      <c r="H228" s="38"/>
    </row>
    <row r="229" ht="24.0" customHeight="1">
      <c r="G229" s="38"/>
      <c r="H229" s="38"/>
    </row>
    <row r="230" ht="24.0" customHeight="1">
      <c r="G230" s="38"/>
      <c r="H230" s="38"/>
    </row>
    <row r="231" ht="24.0" customHeight="1">
      <c r="G231" s="38"/>
      <c r="H231" s="38"/>
    </row>
    <row r="232" ht="24.0" customHeight="1">
      <c r="G232" s="38"/>
      <c r="H232" s="38"/>
    </row>
    <row r="233" ht="24.0" customHeight="1">
      <c r="G233" s="38"/>
      <c r="H233" s="38"/>
    </row>
    <row r="234" ht="24.0" customHeight="1">
      <c r="G234" s="38"/>
      <c r="H234" s="38"/>
    </row>
    <row r="235" ht="24.0" customHeight="1">
      <c r="G235" s="38"/>
      <c r="H235" s="38"/>
    </row>
    <row r="236" ht="24.0" customHeight="1">
      <c r="G236" s="38"/>
      <c r="H236" s="38"/>
    </row>
    <row r="237" ht="24.0" customHeight="1">
      <c r="G237" s="38"/>
      <c r="H237" s="38"/>
    </row>
    <row r="238" ht="24.0" customHeight="1">
      <c r="G238" s="38"/>
      <c r="H238" s="38"/>
    </row>
    <row r="239" ht="24.0" customHeight="1">
      <c r="G239" s="38"/>
      <c r="H239" s="38"/>
    </row>
    <row r="240" ht="24.0" customHeight="1">
      <c r="G240" s="38"/>
      <c r="H240" s="38"/>
    </row>
    <row r="241" ht="24.0" customHeight="1">
      <c r="G241" s="38"/>
      <c r="H241" s="38"/>
    </row>
    <row r="242" ht="24.0" customHeight="1">
      <c r="G242" s="38"/>
      <c r="H242" s="38"/>
    </row>
    <row r="243" ht="24.0" customHeight="1">
      <c r="G243" s="38"/>
      <c r="H243" s="38"/>
    </row>
    <row r="244" ht="24.0" customHeight="1">
      <c r="G244" s="38"/>
      <c r="H244" s="38"/>
    </row>
    <row r="245" ht="24.0" customHeight="1">
      <c r="G245" s="38"/>
      <c r="H245" s="38"/>
    </row>
    <row r="246" ht="24.0" customHeight="1">
      <c r="G246" s="38"/>
      <c r="H246" s="38"/>
    </row>
    <row r="247" ht="24.0" customHeight="1">
      <c r="G247" s="38"/>
      <c r="H247" s="38"/>
    </row>
    <row r="248" ht="24.0" customHeight="1">
      <c r="G248" s="38"/>
      <c r="H248" s="38"/>
    </row>
    <row r="249" ht="24.0" customHeight="1">
      <c r="G249" s="38"/>
      <c r="H249" s="38"/>
    </row>
    <row r="250" ht="24.0" customHeight="1">
      <c r="G250" s="38"/>
      <c r="H250" s="38"/>
    </row>
    <row r="251" ht="24.0" customHeight="1">
      <c r="G251" s="38"/>
      <c r="H251" s="38"/>
    </row>
    <row r="252" ht="24.0" customHeight="1">
      <c r="G252" s="38"/>
      <c r="H252" s="38"/>
    </row>
    <row r="253" ht="24.0" customHeight="1">
      <c r="G253" s="38"/>
      <c r="H253" s="38"/>
    </row>
    <row r="254" ht="24.0" customHeight="1">
      <c r="G254" s="38"/>
      <c r="H254" s="38"/>
    </row>
    <row r="255" ht="24.0" customHeight="1">
      <c r="G255" s="38"/>
      <c r="H255" s="38"/>
    </row>
    <row r="256" ht="24.0" customHeight="1">
      <c r="G256" s="38"/>
      <c r="H256" s="38"/>
    </row>
    <row r="257" ht="24.0" customHeight="1">
      <c r="G257" s="38"/>
      <c r="H257" s="38"/>
    </row>
    <row r="258" ht="24.0" customHeight="1">
      <c r="G258" s="38"/>
      <c r="H258" s="38"/>
    </row>
    <row r="259" ht="24.0" customHeight="1">
      <c r="G259" s="38"/>
      <c r="H259" s="38"/>
    </row>
    <row r="260" ht="24.0" customHeight="1">
      <c r="G260" s="38"/>
      <c r="H260" s="38"/>
    </row>
    <row r="261" ht="24.0" customHeight="1">
      <c r="G261" s="38"/>
      <c r="H261" s="38"/>
    </row>
    <row r="262" ht="24.0" customHeight="1">
      <c r="G262" s="38"/>
      <c r="H262" s="38"/>
    </row>
    <row r="263" ht="24.0" customHeight="1">
      <c r="G263" s="38"/>
      <c r="H263" s="38"/>
    </row>
    <row r="264" ht="24.0" customHeight="1">
      <c r="G264" s="38"/>
      <c r="H264" s="38"/>
    </row>
    <row r="265" ht="24.0" customHeight="1">
      <c r="G265" s="38"/>
      <c r="H265" s="38"/>
    </row>
    <row r="266" ht="24.0" customHeight="1">
      <c r="G266" s="38"/>
      <c r="H266" s="38"/>
    </row>
    <row r="267" ht="24.0" customHeight="1">
      <c r="G267" s="38"/>
      <c r="H267" s="38"/>
    </row>
    <row r="268" ht="24.0" customHeight="1">
      <c r="G268" s="38"/>
      <c r="H268" s="38"/>
    </row>
    <row r="269" ht="24.0" customHeight="1">
      <c r="G269" s="38"/>
      <c r="H269" s="38"/>
    </row>
    <row r="270" ht="24.0" customHeight="1">
      <c r="G270" s="38"/>
      <c r="H270" s="38"/>
    </row>
    <row r="271" ht="24.0" customHeight="1">
      <c r="G271" s="38"/>
      <c r="H271" s="38"/>
    </row>
    <row r="272" ht="24.0" customHeight="1">
      <c r="G272" s="38"/>
      <c r="H272" s="38"/>
    </row>
    <row r="273" ht="24.0" customHeight="1">
      <c r="G273" s="38"/>
      <c r="H273" s="38"/>
    </row>
    <row r="274" ht="24.0" customHeight="1">
      <c r="G274" s="38"/>
      <c r="H274" s="38"/>
    </row>
    <row r="275" ht="24.0" customHeight="1">
      <c r="G275" s="38"/>
      <c r="H275" s="38"/>
    </row>
    <row r="276" ht="24.0" customHeight="1">
      <c r="G276" s="38"/>
      <c r="H276" s="38"/>
    </row>
    <row r="277" ht="24.0" customHeight="1">
      <c r="G277" s="38"/>
      <c r="H277" s="38"/>
    </row>
    <row r="278" ht="24.0" customHeight="1">
      <c r="G278" s="38"/>
      <c r="H278" s="38"/>
    </row>
    <row r="279" ht="24.0" customHeight="1">
      <c r="G279" s="38"/>
      <c r="H279" s="38"/>
    </row>
    <row r="280" ht="24.0" customHeight="1">
      <c r="G280" s="38"/>
      <c r="H280" s="38"/>
    </row>
    <row r="281" ht="24.0" customHeight="1">
      <c r="G281" s="38"/>
      <c r="H281" s="38"/>
    </row>
    <row r="282" ht="24.0" customHeight="1">
      <c r="G282" s="38"/>
      <c r="H282" s="38"/>
    </row>
    <row r="283" ht="24.0" customHeight="1">
      <c r="G283" s="38"/>
      <c r="H283" s="38"/>
    </row>
    <row r="284" ht="24.0" customHeight="1">
      <c r="G284" s="38"/>
      <c r="H284" s="38"/>
    </row>
    <row r="285" ht="24.0" customHeight="1">
      <c r="G285" s="38"/>
      <c r="H285" s="38"/>
    </row>
    <row r="286" ht="24.0" customHeight="1">
      <c r="G286" s="38"/>
      <c r="H286" s="38"/>
    </row>
    <row r="287" ht="24.0" customHeight="1">
      <c r="G287" s="38"/>
      <c r="H287" s="38"/>
    </row>
    <row r="288" ht="24.0" customHeight="1">
      <c r="G288" s="38"/>
      <c r="H288" s="38"/>
    </row>
    <row r="289" ht="24.0" customHeight="1">
      <c r="G289" s="38"/>
      <c r="H289" s="38"/>
    </row>
    <row r="290" ht="24.0" customHeight="1">
      <c r="G290" s="38"/>
      <c r="H290" s="38"/>
    </row>
    <row r="291" ht="24.0" customHeight="1">
      <c r="G291" s="38"/>
      <c r="H291" s="38"/>
    </row>
    <row r="292" ht="24.0" customHeight="1">
      <c r="G292" s="38"/>
      <c r="H292" s="38"/>
    </row>
    <row r="293" ht="24.0" customHeight="1">
      <c r="G293" s="38"/>
      <c r="H293" s="38"/>
    </row>
    <row r="294" ht="24.0" customHeight="1">
      <c r="G294" s="38"/>
      <c r="H294" s="38"/>
    </row>
    <row r="295" ht="24.0" customHeight="1">
      <c r="G295" s="38"/>
      <c r="H295" s="38"/>
    </row>
    <row r="296" ht="24.0" customHeight="1">
      <c r="G296" s="38"/>
      <c r="H296" s="38"/>
    </row>
    <row r="297" ht="24.0" customHeight="1">
      <c r="G297" s="38"/>
      <c r="H297" s="38"/>
    </row>
    <row r="298" ht="24.0" customHeight="1">
      <c r="G298" s="38"/>
      <c r="H298" s="38"/>
    </row>
    <row r="299" ht="24.0" customHeight="1">
      <c r="G299" s="38"/>
      <c r="H299" s="38"/>
    </row>
    <row r="300" ht="24.0" customHeight="1">
      <c r="G300" s="38"/>
      <c r="H300" s="38"/>
    </row>
    <row r="301" ht="24.0" customHeight="1">
      <c r="G301" s="38"/>
      <c r="H301" s="38"/>
    </row>
    <row r="302" ht="24.0" customHeight="1">
      <c r="G302" s="38"/>
      <c r="H302" s="38"/>
    </row>
    <row r="303" ht="24.0" customHeight="1">
      <c r="G303" s="38"/>
      <c r="H303" s="38"/>
    </row>
    <row r="304" ht="24.0" customHeight="1">
      <c r="G304" s="38"/>
      <c r="H304" s="38"/>
    </row>
    <row r="305" ht="24.0" customHeight="1">
      <c r="G305" s="38"/>
      <c r="H305" s="38"/>
    </row>
    <row r="306" ht="24.0" customHeight="1">
      <c r="G306" s="38"/>
      <c r="H306" s="38"/>
    </row>
    <row r="307" ht="24.0" customHeight="1">
      <c r="G307" s="38"/>
      <c r="H307" s="38"/>
    </row>
    <row r="308" ht="24.0" customHeight="1">
      <c r="G308" s="38"/>
      <c r="H308" s="38"/>
    </row>
    <row r="309" ht="24.0" customHeight="1">
      <c r="G309" s="38"/>
      <c r="H309" s="38"/>
    </row>
    <row r="310" ht="24.0" customHeight="1">
      <c r="G310" s="38"/>
      <c r="H310" s="38"/>
    </row>
    <row r="311" ht="24.0" customHeight="1">
      <c r="G311" s="38"/>
      <c r="H311" s="38"/>
    </row>
    <row r="312" ht="24.0" customHeight="1">
      <c r="G312" s="38"/>
      <c r="H312" s="38"/>
    </row>
    <row r="313" ht="24.0" customHeight="1">
      <c r="G313" s="38"/>
      <c r="H313" s="38"/>
    </row>
    <row r="314" ht="24.0" customHeight="1">
      <c r="G314" s="38"/>
      <c r="H314" s="38"/>
    </row>
    <row r="315" ht="24.0" customHeight="1">
      <c r="G315" s="38"/>
      <c r="H315" s="38"/>
    </row>
    <row r="316" ht="24.0" customHeight="1">
      <c r="G316" s="38"/>
      <c r="H316" s="38"/>
    </row>
    <row r="317" ht="24.0" customHeight="1">
      <c r="G317" s="38"/>
      <c r="H317" s="38"/>
    </row>
    <row r="318" ht="24.0" customHeight="1">
      <c r="G318" s="38"/>
      <c r="H318" s="38"/>
    </row>
    <row r="319" ht="24.0" customHeight="1">
      <c r="G319" s="38"/>
      <c r="H319" s="38"/>
    </row>
    <row r="320" ht="24.0" customHeight="1">
      <c r="G320" s="38"/>
      <c r="H320" s="38"/>
    </row>
    <row r="321" ht="24.0" customHeight="1">
      <c r="G321" s="38"/>
      <c r="H321" s="38"/>
    </row>
    <row r="322" ht="24.0" customHeight="1">
      <c r="G322" s="38"/>
      <c r="H322" s="38"/>
    </row>
    <row r="323" ht="24.0" customHeight="1">
      <c r="G323" s="38"/>
      <c r="H323" s="38"/>
    </row>
    <row r="324" ht="24.0" customHeight="1">
      <c r="G324" s="38"/>
      <c r="H324" s="38"/>
    </row>
    <row r="325" ht="24.0" customHeight="1">
      <c r="G325" s="38"/>
      <c r="H325" s="38"/>
    </row>
    <row r="326" ht="24.0" customHeight="1">
      <c r="G326" s="38"/>
      <c r="H326" s="38"/>
    </row>
    <row r="327" ht="24.0" customHeight="1">
      <c r="G327" s="38"/>
      <c r="H327" s="38"/>
    </row>
    <row r="328" ht="24.0" customHeight="1">
      <c r="G328" s="38"/>
      <c r="H328" s="38"/>
    </row>
    <row r="329" ht="24.0" customHeight="1">
      <c r="G329" s="38"/>
      <c r="H329" s="38"/>
    </row>
    <row r="330" ht="24.0" customHeight="1">
      <c r="G330" s="38"/>
      <c r="H330" s="38"/>
    </row>
    <row r="331" ht="24.0" customHeight="1">
      <c r="G331" s="38"/>
      <c r="H331" s="38"/>
    </row>
    <row r="332" ht="24.0" customHeight="1">
      <c r="G332" s="38"/>
      <c r="H332" s="38"/>
    </row>
    <row r="333" ht="24.0" customHeight="1">
      <c r="G333" s="38"/>
      <c r="H333" s="38"/>
    </row>
    <row r="334" ht="24.0" customHeight="1">
      <c r="G334" s="38"/>
      <c r="H334" s="38"/>
    </row>
    <row r="335" ht="24.0" customHeight="1">
      <c r="G335" s="38"/>
      <c r="H335" s="38"/>
    </row>
    <row r="336" ht="24.0" customHeight="1">
      <c r="G336" s="38"/>
      <c r="H336" s="38"/>
    </row>
    <row r="337" ht="24.0" customHeight="1">
      <c r="G337" s="38"/>
      <c r="H337" s="38"/>
    </row>
    <row r="338" ht="24.0" customHeight="1">
      <c r="G338" s="38"/>
      <c r="H338" s="38"/>
    </row>
    <row r="339" ht="24.0" customHeight="1">
      <c r="G339" s="38"/>
      <c r="H339" s="38"/>
    </row>
    <row r="340" ht="24.0" customHeight="1">
      <c r="G340" s="38"/>
      <c r="H340" s="38"/>
    </row>
    <row r="341" ht="24.0" customHeight="1">
      <c r="G341" s="38"/>
      <c r="H341" s="38"/>
    </row>
    <row r="342" ht="24.0" customHeight="1">
      <c r="G342" s="38"/>
      <c r="H342" s="38"/>
    </row>
    <row r="343" ht="24.0" customHeight="1">
      <c r="G343" s="38"/>
      <c r="H343" s="38"/>
    </row>
    <row r="344" ht="24.0" customHeight="1">
      <c r="G344" s="38"/>
      <c r="H344" s="38"/>
    </row>
    <row r="345" ht="24.0" customHeight="1">
      <c r="G345" s="38"/>
      <c r="H345" s="38"/>
    </row>
    <row r="346" ht="24.0" customHeight="1">
      <c r="G346" s="38"/>
      <c r="H346" s="38"/>
    </row>
    <row r="347" ht="24.0" customHeight="1">
      <c r="G347" s="38"/>
      <c r="H347" s="38"/>
    </row>
    <row r="348" ht="24.0" customHeight="1">
      <c r="G348" s="38"/>
      <c r="H348" s="38"/>
    </row>
    <row r="349" ht="24.0" customHeight="1">
      <c r="G349" s="38"/>
      <c r="H349" s="38"/>
    </row>
    <row r="350" ht="24.0" customHeight="1">
      <c r="G350" s="38"/>
      <c r="H350" s="38"/>
    </row>
    <row r="351" ht="24.0" customHeight="1">
      <c r="G351" s="38"/>
      <c r="H351" s="38"/>
    </row>
    <row r="352" ht="24.0" customHeight="1">
      <c r="G352" s="38"/>
      <c r="H352" s="38"/>
    </row>
    <row r="353" ht="24.0" customHeight="1">
      <c r="G353" s="38"/>
      <c r="H353" s="38"/>
    </row>
    <row r="354" ht="24.0" customHeight="1">
      <c r="G354" s="38"/>
      <c r="H354" s="38"/>
    </row>
    <row r="355" ht="24.0" customHeight="1">
      <c r="G355" s="38"/>
      <c r="H355" s="38"/>
    </row>
    <row r="356" ht="24.0" customHeight="1">
      <c r="G356" s="38"/>
      <c r="H356" s="38"/>
    </row>
    <row r="357" ht="24.0" customHeight="1">
      <c r="G357" s="38"/>
      <c r="H357" s="38"/>
    </row>
    <row r="358" ht="24.0" customHeight="1">
      <c r="G358" s="38"/>
      <c r="H358" s="38"/>
    </row>
    <row r="359" ht="24.0" customHeight="1">
      <c r="G359" s="38"/>
      <c r="H359" s="38"/>
    </row>
    <row r="360" ht="24.0" customHeight="1">
      <c r="G360" s="38"/>
      <c r="H360" s="38"/>
    </row>
    <row r="361" ht="24.0" customHeight="1">
      <c r="G361" s="38"/>
      <c r="H361" s="38"/>
    </row>
    <row r="362" ht="24.0" customHeight="1">
      <c r="G362" s="38"/>
      <c r="H362" s="38"/>
    </row>
    <row r="363" ht="24.0" customHeight="1">
      <c r="G363" s="38"/>
      <c r="H363" s="38"/>
    </row>
    <row r="364" ht="24.0" customHeight="1">
      <c r="G364" s="38"/>
      <c r="H364" s="38"/>
    </row>
    <row r="365" ht="24.0" customHeight="1">
      <c r="G365" s="38"/>
      <c r="H365" s="38"/>
    </row>
    <row r="366" ht="24.0" customHeight="1">
      <c r="G366" s="38"/>
      <c r="H366" s="38"/>
    </row>
    <row r="367" ht="24.0" customHeight="1">
      <c r="G367" s="38"/>
      <c r="H367" s="38"/>
    </row>
    <row r="368" ht="24.0" customHeight="1">
      <c r="G368" s="38"/>
      <c r="H368" s="38"/>
    </row>
    <row r="369" ht="24.0" customHeight="1">
      <c r="G369" s="38"/>
      <c r="H369" s="38"/>
    </row>
    <row r="370" ht="24.0" customHeight="1">
      <c r="G370" s="38"/>
      <c r="H370" s="38"/>
    </row>
    <row r="371" ht="24.0" customHeight="1">
      <c r="G371" s="38"/>
      <c r="H371" s="38"/>
    </row>
    <row r="372" ht="24.0" customHeight="1">
      <c r="G372" s="38"/>
      <c r="H372" s="38"/>
    </row>
    <row r="373" ht="24.0" customHeight="1">
      <c r="G373" s="38"/>
      <c r="H373" s="38"/>
    </row>
    <row r="374" ht="24.0" customHeight="1">
      <c r="G374" s="38"/>
      <c r="H374" s="38"/>
    </row>
    <row r="375" ht="24.0" customHeight="1">
      <c r="G375" s="38"/>
      <c r="H375" s="38"/>
    </row>
    <row r="376" ht="24.0" customHeight="1">
      <c r="G376" s="38"/>
      <c r="H376" s="38"/>
    </row>
    <row r="377" ht="24.0" customHeight="1">
      <c r="G377" s="38"/>
      <c r="H377" s="38"/>
    </row>
    <row r="378" ht="24.0" customHeight="1">
      <c r="G378" s="38"/>
      <c r="H378" s="38"/>
    </row>
    <row r="379" ht="24.0" customHeight="1">
      <c r="G379" s="38"/>
      <c r="H379" s="38"/>
    </row>
    <row r="380" ht="24.0" customHeight="1">
      <c r="G380" s="38"/>
      <c r="H380" s="38"/>
    </row>
    <row r="381" ht="24.0" customHeight="1">
      <c r="G381" s="38"/>
      <c r="H381" s="38"/>
    </row>
    <row r="382" ht="24.0" customHeight="1">
      <c r="G382" s="38"/>
      <c r="H382" s="38"/>
    </row>
    <row r="383" ht="24.0" customHeight="1">
      <c r="G383" s="38"/>
      <c r="H383" s="38"/>
    </row>
    <row r="384" ht="24.0" customHeight="1">
      <c r="G384" s="38"/>
      <c r="H384" s="38"/>
    </row>
    <row r="385" ht="24.0" customHeight="1">
      <c r="G385" s="38"/>
      <c r="H385" s="38"/>
    </row>
    <row r="386" ht="24.0" customHeight="1">
      <c r="G386" s="38"/>
      <c r="H386" s="38"/>
    </row>
    <row r="387" ht="24.0" customHeight="1">
      <c r="G387" s="38"/>
      <c r="H387" s="38"/>
    </row>
    <row r="388" ht="24.0" customHeight="1">
      <c r="G388" s="38"/>
      <c r="H388" s="38"/>
    </row>
    <row r="389" ht="24.0" customHeight="1">
      <c r="G389" s="38"/>
      <c r="H389" s="38"/>
    </row>
    <row r="390" ht="24.0" customHeight="1">
      <c r="G390" s="38"/>
      <c r="H390" s="38"/>
    </row>
    <row r="391" ht="24.0" customHeight="1">
      <c r="G391" s="38"/>
      <c r="H391" s="38"/>
    </row>
    <row r="392" ht="24.0" customHeight="1">
      <c r="G392" s="38"/>
      <c r="H392" s="38"/>
    </row>
    <row r="393" ht="24.0" customHeight="1">
      <c r="G393" s="38"/>
      <c r="H393" s="38"/>
    </row>
    <row r="394" ht="24.0" customHeight="1">
      <c r="G394" s="38"/>
      <c r="H394" s="38"/>
    </row>
    <row r="395" ht="24.0" customHeight="1">
      <c r="G395" s="38"/>
      <c r="H395" s="38"/>
    </row>
    <row r="396" ht="24.0" customHeight="1">
      <c r="G396" s="38"/>
      <c r="H396" s="38"/>
    </row>
    <row r="397" ht="24.0" customHeight="1">
      <c r="G397" s="38"/>
      <c r="H397" s="38"/>
    </row>
    <row r="398" ht="24.0" customHeight="1">
      <c r="G398" s="38"/>
      <c r="H398" s="38"/>
    </row>
    <row r="399" ht="24.0" customHeight="1">
      <c r="G399" s="38"/>
      <c r="H399" s="38"/>
    </row>
    <row r="400" ht="24.0" customHeight="1">
      <c r="G400" s="38"/>
      <c r="H400" s="38"/>
    </row>
    <row r="401" ht="24.0" customHeight="1">
      <c r="G401" s="38"/>
      <c r="H401" s="38"/>
    </row>
    <row r="402" ht="24.0" customHeight="1">
      <c r="G402" s="38"/>
      <c r="H402" s="38"/>
    </row>
    <row r="403" ht="24.0" customHeight="1">
      <c r="G403" s="38"/>
      <c r="H403" s="38"/>
    </row>
    <row r="404" ht="24.0" customHeight="1">
      <c r="G404" s="38"/>
      <c r="H404" s="38"/>
    </row>
    <row r="405" ht="24.0" customHeight="1">
      <c r="G405" s="38"/>
      <c r="H405" s="38"/>
    </row>
    <row r="406" ht="24.0" customHeight="1">
      <c r="G406" s="38"/>
      <c r="H406" s="38"/>
    </row>
    <row r="407" ht="24.0" customHeight="1">
      <c r="G407" s="38"/>
      <c r="H407" s="38"/>
    </row>
    <row r="408" ht="24.0" customHeight="1">
      <c r="G408" s="38"/>
      <c r="H408" s="38"/>
    </row>
    <row r="409" ht="24.0" customHeight="1">
      <c r="G409" s="38"/>
      <c r="H409" s="38"/>
    </row>
    <row r="410" ht="24.0" customHeight="1">
      <c r="G410" s="38"/>
      <c r="H410" s="38"/>
    </row>
    <row r="411" ht="24.0" customHeight="1">
      <c r="G411" s="38"/>
      <c r="H411" s="38"/>
    </row>
    <row r="412" ht="24.0" customHeight="1">
      <c r="G412" s="38"/>
      <c r="H412" s="38"/>
    </row>
    <row r="413" ht="24.0" customHeight="1">
      <c r="G413" s="38"/>
      <c r="H413" s="38"/>
    </row>
    <row r="414" ht="24.0" customHeight="1">
      <c r="G414" s="38"/>
      <c r="H414" s="38"/>
    </row>
    <row r="415" ht="24.0" customHeight="1">
      <c r="G415" s="38"/>
      <c r="H415" s="38"/>
    </row>
    <row r="416" ht="24.0" customHeight="1">
      <c r="G416" s="38"/>
      <c r="H416" s="38"/>
    </row>
    <row r="417" ht="24.0" customHeight="1">
      <c r="G417" s="38"/>
      <c r="H417" s="38"/>
    </row>
    <row r="418" ht="24.0" customHeight="1">
      <c r="G418" s="38"/>
      <c r="H418" s="38"/>
    </row>
    <row r="419" ht="24.0" customHeight="1">
      <c r="G419" s="38"/>
      <c r="H419" s="38"/>
    </row>
    <row r="420" ht="24.0" customHeight="1">
      <c r="G420" s="38"/>
      <c r="H420" s="38"/>
    </row>
    <row r="421" ht="24.0" customHeight="1">
      <c r="G421" s="38"/>
      <c r="H421" s="38"/>
    </row>
    <row r="422" ht="24.0" customHeight="1">
      <c r="G422" s="38"/>
      <c r="H422" s="38"/>
    </row>
    <row r="423" ht="24.0" customHeight="1">
      <c r="G423" s="38"/>
      <c r="H423" s="38"/>
    </row>
    <row r="424" ht="24.0" customHeight="1">
      <c r="G424" s="38"/>
      <c r="H424" s="38"/>
    </row>
    <row r="425" ht="24.0" customHeight="1">
      <c r="G425" s="38"/>
      <c r="H425" s="38"/>
    </row>
    <row r="426" ht="24.0" customHeight="1">
      <c r="G426" s="38"/>
      <c r="H426" s="38"/>
    </row>
    <row r="427" ht="24.0" customHeight="1">
      <c r="G427" s="38"/>
      <c r="H427" s="38"/>
    </row>
    <row r="428" ht="24.0" customHeight="1">
      <c r="G428" s="38"/>
      <c r="H428" s="38"/>
    </row>
    <row r="429" ht="24.0" customHeight="1">
      <c r="G429" s="38"/>
      <c r="H429" s="38"/>
    </row>
    <row r="430" ht="24.0" customHeight="1">
      <c r="G430" s="38"/>
      <c r="H430" s="38"/>
    </row>
    <row r="431" ht="24.0" customHeight="1">
      <c r="G431" s="38"/>
      <c r="H431" s="38"/>
    </row>
    <row r="432" ht="24.0" customHeight="1">
      <c r="G432" s="38"/>
      <c r="H432" s="38"/>
    </row>
    <row r="433" ht="24.0" customHeight="1">
      <c r="G433" s="38"/>
      <c r="H433" s="38"/>
    </row>
    <row r="434" ht="24.0" customHeight="1">
      <c r="G434" s="38"/>
      <c r="H434" s="38"/>
    </row>
    <row r="435" ht="24.0" customHeight="1">
      <c r="G435" s="38"/>
      <c r="H435" s="38"/>
    </row>
    <row r="436" ht="24.0" customHeight="1">
      <c r="G436" s="38"/>
      <c r="H436" s="38"/>
    </row>
    <row r="437" ht="24.0" customHeight="1">
      <c r="G437" s="38"/>
      <c r="H437" s="38"/>
    </row>
    <row r="438" ht="24.0" customHeight="1">
      <c r="G438" s="38"/>
      <c r="H438" s="38"/>
    </row>
    <row r="439" ht="24.0" customHeight="1">
      <c r="G439" s="38"/>
      <c r="H439" s="38"/>
    </row>
    <row r="440" ht="24.0" customHeight="1">
      <c r="G440" s="38"/>
      <c r="H440" s="38"/>
    </row>
    <row r="441" ht="24.0" customHeight="1">
      <c r="G441" s="38"/>
      <c r="H441" s="38"/>
    </row>
    <row r="442" ht="24.0" customHeight="1">
      <c r="G442" s="38"/>
      <c r="H442" s="38"/>
    </row>
    <row r="443" ht="24.0" customHeight="1">
      <c r="G443" s="38"/>
      <c r="H443" s="38"/>
    </row>
    <row r="444" ht="24.0" customHeight="1">
      <c r="G444" s="38"/>
      <c r="H444" s="38"/>
    </row>
    <row r="445" ht="24.0" customHeight="1">
      <c r="G445" s="38"/>
      <c r="H445" s="38"/>
    </row>
    <row r="446" ht="24.0" customHeight="1">
      <c r="G446" s="38"/>
      <c r="H446" s="38"/>
    </row>
    <row r="447" ht="24.0" customHeight="1">
      <c r="G447" s="38"/>
      <c r="H447" s="38"/>
    </row>
    <row r="448" ht="24.0" customHeight="1">
      <c r="G448" s="38"/>
      <c r="H448" s="38"/>
    </row>
    <row r="449" ht="24.0" customHeight="1">
      <c r="G449" s="38"/>
      <c r="H449" s="38"/>
    </row>
    <row r="450" ht="24.0" customHeight="1">
      <c r="G450" s="38"/>
      <c r="H450" s="38"/>
    </row>
    <row r="451" ht="24.0" customHeight="1">
      <c r="G451" s="38"/>
      <c r="H451" s="38"/>
    </row>
    <row r="452" ht="24.0" customHeight="1">
      <c r="G452" s="38"/>
      <c r="H452" s="38"/>
    </row>
    <row r="453" ht="24.0" customHeight="1">
      <c r="G453" s="38"/>
      <c r="H453" s="38"/>
    </row>
    <row r="454" ht="24.0" customHeight="1">
      <c r="G454" s="38"/>
      <c r="H454" s="38"/>
    </row>
    <row r="455" ht="24.0" customHeight="1">
      <c r="G455" s="38"/>
      <c r="H455" s="38"/>
    </row>
    <row r="456" ht="24.0" customHeight="1">
      <c r="G456" s="38"/>
      <c r="H456" s="38"/>
    </row>
    <row r="457" ht="24.0" customHeight="1">
      <c r="G457" s="38"/>
      <c r="H457" s="38"/>
    </row>
    <row r="458" ht="24.0" customHeight="1">
      <c r="G458" s="38"/>
      <c r="H458" s="38"/>
    </row>
    <row r="459" ht="24.0" customHeight="1">
      <c r="G459" s="38"/>
      <c r="H459" s="38"/>
    </row>
    <row r="460" ht="24.0" customHeight="1">
      <c r="G460" s="38"/>
      <c r="H460" s="38"/>
    </row>
    <row r="461" ht="24.0" customHeight="1">
      <c r="G461" s="38"/>
      <c r="H461" s="38"/>
    </row>
    <row r="462" ht="24.0" customHeight="1">
      <c r="G462" s="38"/>
      <c r="H462" s="38"/>
    </row>
    <row r="463" ht="24.0" customHeight="1">
      <c r="G463" s="38"/>
      <c r="H463" s="38"/>
    </row>
    <row r="464" ht="24.0" customHeight="1">
      <c r="G464" s="38"/>
      <c r="H464" s="38"/>
    </row>
    <row r="465" ht="24.0" customHeight="1">
      <c r="G465" s="38"/>
      <c r="H465" s="38"/>
    </row>
    <row r="466" ht="24.0" customHeight="1">
      <c r="G466" s="38"/>
      <c r="H466" s="38"/>
    </row>
    <row r="467" ht="24.0" customHeight="1">
      <c r="G467" s="38"/>
      <c r="H467" s="38"/>
    </row>
    <row r="468" ht="24.0" customHeight="1">
      <c r="G468" s="38"/>
      <c r="H468" s="38"/>
    </row>
    <row r="469" ht="24.0" customHeight="1">
      <c r="G469" s="38"/>
      <c r="H469" s="38"/>
    </row>
    <row r="470" ht="24.0" customHeight="1">
      <c r="G470" s="38"/>
      <c r="H470" s="38"/>
    </row>
    <row r="471" ht="24.0" customHeight="1">
      <c r="G471" s="38"/>
      <c r="H471" s="38"/>
    </row>
    <row r="472" ht="24.0" customHeight="1">
      <c r="G472" s="38"/>
      <c r="H472" s="38"/>
    </row>
    <row r="473" ht="24.0" customHeight="1">
      <c r="G473" s="38"/>
      <c r="H473" s="38"/>
    </row>
    <row r="474" ht="24.0" customHeight="1">
      <c r="G474" s="38"/>
      <c r="H474" s="38"/>
    </row>
    <row r="475" ht="24.0" customHeight="1">
      <c r="G475" s="38"/>
      <c r="H475" s="38"/>
    </row>
    <row r="476" ht="24.0" customHeight="1">
      <c r="G476" s="38"/>
      <c r="H476" s="38"/>
    </row>
    <row r="477" ht="24.0" customHeight="1">
      <c r="G477" s="38"/>
      <c r="H477" s="38"/>
    </row>
    <row r="478" ht="24.0" customHeight="1">
      <c r="G478" s="38"/>
      <c r="H478" s="38"/>
    </row>
    <row r="479" ht="24.0" customHeight="1">
      <c r="G479" s="38"/>
      <c r="H479" s="38"/>
    </row>
    <row r="480" ht="24.0" customHeight="1">
      <c r="G480" s="38"/>
      <c r="H480" s="38"/>
    </row>
    <row r="481" ht="24.0" customHeight="1">
      <c r="G481" s="38"/>
      <c r="H481" s="38"/>
    </row>
    <row r="482" ht="24.0" customHeight="1">
      <c r="G482" s="38"/>
      <c r="H482" s="38"/>
    </row>
    <row r="483" ht="24.0" customHeight="1">
      <c r="G483" s="38"/>
      <c r="H483" s="38"/>
    </row>
    <row r="484" ht="24.0" customHeight="1">
      <c r="G484" s="38"/>
      <c r="H484" s="38"/>
    </row>
    <row r="485" ht="24.0" customHeight="1">
      <c r="G485" s="38"/>
      <c r="H485" s="38"/>
    </row>
    <row r="486" ht="24.0" customHeight="1">
      <c r="G486" s="38"/>
      <c r="H486" s="38"/>
    </row>
    <row r="487" ht="24.0" customHeight="1">
      <c r="G487" s="38"/>
      <c r="H487" s="38"/>
    </row>
    <row r="488" ht="24.0" customHeight="1">
      <c r="G488" s="38"/>
      <c r="H488" s="38"/>
    </row>
    <row r="489" ht="24.0" customHeight="1">
      <c r="G489" s="38"/>
      <c r="H489" s="38"/>
    </row>
    <row r="490" ht="24.0" customHeight="1">
      <c r="G490" s="38"/>
      <c r="H490" s="38"/>
    </row>
    <row r="491" ht="24.0" customHeight="1">
      <c r="G491" s="38"/>
      <c r="H491" s="38"/>
    </row>
    <row r="492" ht="24.0" customHeight="1">
      <c r="G492" s="38"/>
      <c r="H492" s="38"/>
    </row>
    <row r="493" ht="24.0" customHeight="1">
      <c r="G493" s="38"/>
      <c r="H493" s="38"/>
    </row>
    <row r="494" ht="24.0" customHeight="1">
      <c r="G494" s="38"/>
      <c r="H494" s="38"/>
    </row>
    <row r="495" ht="24.0" customHeight="1">
      <c r="G495" s="38"/>
      <c r="H495" s="38"/>
    </row>
    <row r="496" ht="24.0" customHeight="1">
      <c r="G496" s="38"/>
      <c r="H496" s="38"/>
    </row>
    <row r="497" ht="24.0" customHeight="1">
      <c r="G497" s="38"/>
      <c r="H497" s="38"/>
    </row>
    <row r="498" ht="24.0" customHeight="1">
      <c r="G498" s="38"/>
      <c r="H498" s="38"/>
    </row>
    <row r="499" ht="24.0" customHeight="1">
      <c r="G499" s="38"/>
      <c r="H499" s="38"/>
    </row>
    <row r="500" ht="24.0" customHeight="1">
      <c r="G500" s="38"/>
      <c r="H500" s="38"/>
    </row>
    <row r="501" ht="24.0" customHeight="1">
      <c r="G501" s="38"/>
      <c r="H501" s="38"/>
    </row>
    <row r="502" ht="24.0" customHeight="1">
      <c r="G502" s="38"/>
      <c r="H502" s="38"/>
    </row>
    <row r="503" ht="24.0" customHeight="1">
      <c r="G503" s="38"/>
      <c r="H503" s="38"/>
    </row>
    <row r="504" ht="24.0" customHeight="1">
      <c r="G504" s="38"/>
      <c r="H504" s="38"/>
    </row>
    <row r="505" ht="24.0" customHeight="1">
      <c r="G505" s="38"/>
      <c r="H505" s="38"/>
    </row>
    <row r="506" ht="24.0" customHeight="1">
      <c r="G506" s="38"/>
      <c r="H506" s="38"/>
    </row>
    <row r="507" ht="24.0" customHeight="1">
      <c r="G507" s="38"/>
      <c r="H507" s="38"/>
    </row>
    <row r="508" ht="24.0" customHeight="1">
      <c r="G508" s="38"/>
      <c r="H508" s="38"/>
    </row>
    <row r="509" ht="24.0" customHeight="1">
      <c r="G509" s="38"/>
      <c r="H509" s="38"/>
    </row>
    <row r="510" ht="24.0" customHeight="1">
      <c r="G510" s="38"/>
      <c r="H510" s="38"/>
    </row>
    <row r="511" ht="24.0" customHeight="1">
      <c r="G511" s="38"/>
      <c r="H511" s="38"/>
    </row>
    <row r="512" ht="24.0" customHeight="1">
      <c r="G512" s="38"/>
      <c r="H512" s="38"/>
    </row>
    <row r="513" ht="24.0" customHeight="1">
      <c r="G513" s="38"/>
      <c r="H513" s="38"/>
    </row>
    <row r="514" ht="24.0" customHeight="1">
      <c r="G514" s="38"/>
      <c r="H514" s="38"/>
    </row>
    <row r="515" ht="24.0" customHeight="1">
      <c r="G515" s="38"/>
      <c r="H515" s="38"/>
    </row>
    <row r="516" ht="24.0" customHeight="1">
      <c r="G516" s="38"/>
      <c r="H516" s="38"/>
    </row>
    <row r="517" ht="24.0" customHeight="1">
      <c r="G517" s="38"/>
      <c r="H517" s="38"/>
    </row>
    <row r="518" ht="24.0" customHeight="1">
      <c r="G518" s="38"/>
      <c r="H518" s="38"/>
    </row>
    <row r="519" ht="24.0" customHeight="1">
      <c r="G519" s="38"/>
      <c r="H519" s="38"/>
    </row>
    <row r="520" ht="24.0" customHeight="1">
      <c r="G520" s="38"/>
      <c r="H520" s="38"/>
    </row>
    <row r="521" ht="24.0" customHeight="1">
      <c r="G521" s="38"/>
      <c r="H521" s="38"/>
    </row>
    <row r="522" ht="24.0" customHeight="1">
      <c r="G522" s="38"/>
      <c r="H522" s="38"/>
    </row>
    <row r="523" ht="24.0" customHeight="1">
      <c r="G523" s="38"/>
      <c r="H523" s="38"/>
    </row>
    <row r="524" ht="24.0" customHeight="1">
      <c r="G524" s="38"/>
      <c r="H524" s="38"/>
    </row>
    <row r="525" ht="24.0" customHeight="1">
      <c r="G525" s="38"/>
      <c r="H525" s="38"/>
    </row>
    <row r="526" ht="24.0" customHeight="1">
      <c r="G526" s="38"/>
      <c r="H526" s="38"/>
    </row>
    <row r="527" ht="24.0" customHeight="1">
      <c r="G527" s="38"/>
      <c r="H527" s="38"/>
    </row>
    <row r="528" ht="24.0" customHeight="1">
      <c r="G528" s="38"/>
      <c r="H528" s="38"/>
    </row>
    <row r="529" ht="24.0" customHeight="1">
      <c r="G529" s="38"/>
      <c r="H529" s="38"/>
    </row>
    <row r="530" ht="24.0" customHeight="1">
      <c r="G530" s="38"/>
      <c r="H530" s="38"/>
    </row>
    <row r="531" ht="24.0" customHeight="1">
      <c r="G531" s="38"/>
      <c r="H531" s="38"/>
    </row>
    <row r="532" ht="24.0" customHeight="1">
      <c r="G532" s="38"/>
      <c r="H532" s="38"/>
    </row>
    <row r="533" ht="24.0" customHeight="1">
      <c r="G533" s="38"/>
      <c r="H533" s="38"/>
    </row>
    <row r="534" ht="24.0" customHeight="1">
      <c r="G534" s="38"/>
      <c r="H534" s="38"/>
    </row>
    <row r="535" ht="24.0" customHeight="1">
      <c r="G535" s="38"/>
      <c r="H535" s="38"/>
    </row>
    <row r="536" ht="24.0" customHeight="1">
      <c r="G536" s="38"/>
      <c r="H536" s="38"/>
    </row>
    <row r="537" ht="24.0" customHeight="1">
      <c r="G537" s="38"/>
      <c r="H537" s="38"/>
    </row>
    <row r="538" ht="24.0" customHeight="1">
      <c r="G538" s="38"/>
      <c r="H538" s="38"/>
    </row>
    <row r="539" ht="24.0" customHeight="1">
      <c r="G539" s="38"/>
      <c r="H539" s="38"/>
    </row>
    <row r="540" ht="24.0" customHeight="1">
      <c r="G540" s="38"/>
      <c r="H540" s="38"/>
    </row>
    <row r="541" ht="24.0" customHeight="1">
      <c r="G541" s="38"/>
      <c r="H541" s="38"/>
    </row>
    <row r="542" ht="24.0" customHeight="1">
      <c r="G542" s="38"/>
      <c r="H542" s="38"/>
    </row>
    <row r="543" ht="24.0" customHeight="1">
      <c r="G543" s="38"/>
      <c r="H543" s="38"/>
    </row>
    <row r="544" ht="24.0" customHeight="1">
      <c r="G544" s="38"/>
      <c r="H544" s="38"/>
    </row>
    <row r="545" ht="24.0" customHeight="1">
      <c r="G545" s="38"/>
      <c r="H545" s="38"/>
    </row>
    <row r="546" ht="24.0" customHeight="1">
      <c r="G546" s="38"/>
      <c r="H546" s="38"/>
    </row>
    <row r="547" ht="24.0" customHeight="1">
      <c r="G547" s="38"/>
      <c r="H547" s="38"/>
    </row>
    <row r="548" ht="24.0" customHeight="1">
      <c r="G548" s="38"/>
      <c r="H548" s="38"/>
    </row>
    <row r="549" ht="24.0" customHeight="1">
      <c r="G549" s="38"/>
      <c r="H549" s="38"/>
    </row>
    <row r="550" ht="24.0" customHeight="1">
      <c r="G550" s="38"/>
      <c r="H550" s="38"/>
    </row>
    <row r="551" ht="24.0" customHeight="1">
      <c r="G551" s="38"/>
      <c r="H551" s="38"/>
    </row>
    <row r="552" ht="24.0" customHeight="1">
      <c r="G552" s="38"/>
      <c r="H552" s="38"/>
    </row>
    <row r="553" ht="24.0" customHeight="1">
      <c r="G553" s="38"/>
      <c r="H553" s="38"/>
    </row>
    <row r="554" ht="24.0" customHeight="1">
      <c r="G554" s="38"/>
      <c r="H554" s="38"/>
    </row>
    <row r="555" ht="24.0" customHeight="1">
      <c r="G555" s="38"/>
      <c r="H555" s="38"/>
    </row>
    <row r="556" ht="24.0" customHeight="1">
      <c r="G556" s="38"/>
      <c r="H556" s="38"/>
    </row>
    <row r="557" ht="24.0" customHeight="1">
      <c r="G557" s="38"/>
      <c r="H557" s="38"/>
    </row>
    <row r="558" ht="24.0" customHeight="1">
      <c r="G558" s="38"/>
      <c r="H558" s="38"/>
    </row>
    <row r="559" ht="24.0" customHeight="1">
      <c r="G559" s="38"/>
      <c r="H559" s="38"/>
    </row>
    <row r="560" ht="24.0" customHeight="1">
      <c r="G560" s="38"/>
      <c r="H560" s="38"/>
    </row>
    <row r="561" ht="24.0" customHeight="1">
      <c r="G561" s="38"/>
      <c r="H561" s="38"/>
    </row>
    <row r="562" ht="24.0" customHeight="1">
      <c r="G562" s="38"/>
      <c r="H562" s="38"/>
    </row>
    <row r="563" ht="24.0" customHeight="1">
      <c r="G563" s="38"/>
      <c r="H563" s="38"/>
    </row>
    <row r="564" ht="24.0" customHeight="1">
      <c r="G564" s="38"/>
      <c r="H564" s="38"/>
    </row>
    <row r="565" ht="24.0" customHeight="1">
      <c r="G565" s="38"/>
      <c r="H565" s="38"/>
    </row>
    <row r="566" ht="24.0" customHeight="1">
      <c r="G566" s="38"/>
      <c r="H566" s="38"/>
    </row>
    <row r="567" ht="24.0" customHeight="1">
      <c r="G567" s="38"/>
      <c r="H567" s="38"/>
    </row>
    <row r="568" ht="24.0" customHeight="1">
      <c r="G568" s="38"/>
      <c r="H568" s="38"/>
    </row>
    <row r="569" ht="24.0" customHeight="1">
      <c r="G569" s="38"/>
      <c r="H569" s="38"/>
    </row>
    <row r="570" ht="24.0" customHeight="1">
      <c r="G570" s="38"/>
      <c r="H570" s="38"/>
    </row>
    <row r="571" ht="24.0" customHeight="1">
      <c r="G571" s="38"/>
      <c r="H571" s="38"/>
    </row>
    <row r="572" ht="24.0" customHeight="1">
      <c r="G572" s="38"/>
      <c r="H572" s="38"/>
    </row>
    <row r="573" ht="24.0" customHeight="1">
      <c r="G573" s="38"/>
      <c r="H573" s="38"/>
    </row>
    <row r="574" ht="24.0" customHeight="1">
      <c r="G574" s="38"/>
      <c r="H574" s="38"/>
    </row>
    <row r="575" ht="24.0" customHeight="1">
      <c r="G575" s="38"/>
      <c r="H575" s="38"/>
    </row>
    <row r="576" ht="24.0" customHeight="1">
      <c r="G576" s="38"/>
      <c r="H576" s="38"/>
    </row>
    <row r="577" ht="24.0" customHeight="1">
      <c r="G577" s="38"/>
      <c r="H577" s="38"/>
    </row>
    <row r="578" ht="24.0" customHeight="1">
      <c r="G578" s="38"/>
      <c r="H578" s="38"/>
    </row>
    <row r="579" ht="24.0" customHeight="1">
      <c r="G579" s="38"/>
      <c r="H579" s="38"/>
    </row>
    <row r="580" ht="24.0" customHeight="1">
      <c r="G580" s="38"/>
      <c r="H580" s="38"/>
    </row>
    <row r="581" ht="24.0" customHeight="1">
      <c r="G581" s="38"/>
      <c r="H581" s="38"/>
    </row>
    <row r="582" ht="24.0" customHeight="1">
      <c r="G582" s="38"/>
      <c r="H582" s="38"/>
    </row>
    <row r="583" ht="24.0" customHeight="1">
      <c r="G583" s="38"/>
      <c r="H583" s="38"/>
    </row>
    <row r="584" ht="24.0" customHeight="1">
      <c r="G584" s="38"/>
      <c r="H584" s="38"/>
    </row>
    <row r="585" ht="24.0" customHeight="1">
      <c r="G585" s="38"/>
      <c r="H585" s="38"/>
    </row>
    <row r="586" ht="24.0" customHeight="1">
      <c r="G586" s="38"/>
      <c r="H586" s="38"/>
    </row>
    <row r="587" ht="24.0" customHeight="1">
      <c r="G587" s="38"/>
      <c r="H587" s="38"/>
    </row>
    <row r="588" ht="24.0" customHeight="1">
      <c r="G588" s="38"/>
      <c r="H588" s="38"/>
    </row>
    <row r="589" ht="24.0" customHeight="1">
      <c r="G589" s="38"/>
      <c r="H589" s="38"/>
    </row>
    <row r="590" ht="24.0" customHeight="1">
      <c r="G590" s="38"/>
      <c r="H590" s="38"/>
    </row>
    <row r="591" ht="24.0" customHeight="1">
      <c r="G591" s="38"/>
      <c r="H591" s="38"/>
    </row>
    <row r="592" ht="24.0" customHeight="1">
      <c r="G592" s="38"/>
      <c r="H592" s="38"/>
    </row>
    <row r="593" ht="24.0" customHeight="1">
      <c r="G593" s="38"/>
      <c r="H593" s="38"/>
    </row>
    <row r="594" ht="24.0" customHeight="1">
      <c r="G594" s="38"/>
      <c r="H594" s="38"/>
    </row>
    <row r="595" ht="24.0" customHeight="1">
      <c r="G595" s="38"/>
      <c r="H595" s="38"/>
    </row>
    <row r="596" ht="24.0" customHeight="1">
      <c r="G596" s="38"/>
      <c r="H596" s="38"/>
    </row>
    <row r="597" ht="24.0" customHeight="1">
      <c r="G597" s="38"/>
      <c r="H597" s="38"/>
    </row>
    <row r="598" ht="24.0" customHeight="1">
      <c r="G598" s="38"/>
      <c r="H598" s="38"/>
    </row>
    <row r="599" ht="24.0" customHeight="1">
      <c r="G599" s="38"/>
      <c r="H599" s="38"/>
    </row>
    <row r="600" ht="24.0" customHeight="1">
      <c r="G600" s="38"/>
      <c r="H600" s="38"/>
    </row>
    <row r="601" ht="24.0" customHeight="1">
      <c r="G601" s="38"/>
      <c r="H601" s="38"/>
    </row>
    <row r="602" ht="24.0" customHeight="1">
      <c r="G602" s="38"/>
      <c r="H602" s="38"/>
    </row>
    <row r="603" ht="24.0" customHeight="1">
      <c r="G603" s="38"/>
      <c r="H603" s="38"/>
    </row>
    <row r="604" ht="24.0" customHeight="1">
      <c r="G604" s="38"/>
      <c r="H604" s="38"/>
    </row>
    <row r="605" ht="24.0" customHeight="1">
      <c r="G605" s="38"/>
      <c r="H605" s="38"/>
    </row>
    <row r="606" ht="24.0" customHeight="1">
      <c r="G606" s="38"/>
      <c r="H606" s="38"/>
    </row>
    <row r="607" ht="24.0" customHeight="1">
      <c r="G607" s="38"/>
      <c r="H607" s="38"/>
    </row>
    <row r="608" ht="24.0" customHeight="1">
      <c r="G608" s="38"/>
      <c r="H608" s="38"/>
    </row>
    <row r="609" ht="24.0" customHeight="1">
      <c r="G609" s="38"/>
      <c r="H609" s="38"/>
    </row>
    <row r="610" ht="24.0" customHeight="1">
      <c r="G610" s="38"/>
      <c r="H610" s="38"/>
    </row>
    <row r="611" ht="24.0" customHeight="1">
      <c r="G611" s="38"/>
      <c r="H611" s="38"/>
    </row>
    <row r="612" ht="24.0" customHeight="1">
      <c r="G612" s="38"/>
      <c r="H612" s="38"/>
    </row>
    <row r="613" ht="24.0" customHeight="1">
      <c r="G613" s="38"/>
      <c r="H613" s="38"/>
    </row>
    <row r="614" ht="24.0" customHeight="1">
      <c r="G614" s="38"/>
      <c r="H614" s="38"/>
    </row>
    <row r="615" ht="24.0" customHeight="1">
      <c r="G615" s="38"/>
      <c r="H615" s="38"/>
    </row>
    <row r="616" ht="24.0" customHeight="1">
      <c r="G616" s="38"/>
      <c r="H616" s="38"/>
    </row>
    <row r="617" ht="24.0" customHeight="1">
      <c r="G617" s="38"/>
      <c r="H617" s="38"/>
    </row>
    <row r="618" ht="24.0" customHeight="1">
      <c r="G618" s="38"/>
      <c r="H618" s="38"/>
    </row>
    <row r="619" ht="24.0" customHeight="1">
      <c r="G619" s="38"/>
      <c r="H619" s="38"/>
    </row>
    <row r="620" ht="24.0" customHeight="1">
      <c r="G620" s="38"/>
      <c r="H620" s="38"/>
    </row>
    <row r="621" ht="24.0" customHeight="1">
      <c r="G621" s="38"/>
      <c r="H621" s="38"/>
    </row>
    <row r="622" ht="24.0" customHeight="1">
      <c r="G622" s="38"/>
      <c r="H622" s="38"/>
    </row>
    <row r="623" ht="24.0" customHeight="1">
      <c r="G623" s="38"/>
      <c r="H623" s="38"/>
    </row>
    <row r="624" ht="24.0" customHeight="1">
      <c r="G624" s="38"/>
      <c r="H624" s="38"/>
    </row>
    <row r="625" ht="24.0" customHeight="1">
      <c r="G625" s="38"/>
      <c r="H625" s="38"/>
    </row>
    <row r="626" ht="24.0" customHeight="1">
      <c r="G626" s="38"/>
      <c r="H626" s="38"/>
    </row>
    <row r="627" ht="24.0" customHeight="1">
      <c r="G627" s="38"/>
      <c r="H627" s="38"/>
    </row>
    <row r="628" ht="24.0" customHeight="1">
      <c r="G628" s="38"/>
      <c r="H628" s="38"/>
    </row>
    <row r="629" ht="24.0" customHeight="1">
      <c r="G629" s="38"/>
      <c r="H629" s="38"/>
    </row>
    <row r="630" ht="24.0" customHeight="1">
      <c r="G630" s="38"/>
      <c r="H630" s="38"/>
    </row>
    <row r="631" ht="24.0" customHeight="1">
      <c r="G631" s="38"/>
      <c r="H631" s="38"/>
    </row>
    <row r="632" ht="24.0" customHeight="1">
      <c r="G632" s="38"/>
      <c r="H632" s="38"/>
    </row>
    <row r="633" ht="24.0" customHeight="1">
      <c r="G633" s="38"/>
      <c r="H633" s="38"/>
    </row>
    <row r="634" ht="24.0" customHeight="1">
      <c r="G634" s="38"/>
      <c r="H634" s="38"/>
    </row>
    <row r="635" ht="24.0" customHeight="1">
      <c r="G635" s="38"/>
      <c r="H635" s="38"/>
    </row>
    <row r="636" ht="24.0" customHeight="1">
      <c r="G636" s="38"/>
      <c r="H636" s="38"/>
    </row>
    <row r="637" ht="24.0" customHeight="1">
      <c r="G637" s="38"/>
      <c r="H637" s="38"/>
    </row>
    <row r="638" ht="24.0" customHeight="1">
      <c r="G638" s="38"/>
      <c r="H638" s="38"/>
    </row>
    <row r="639" ht="24.0" customHeight="1">
      <c r="G639" s="38"/>
      <c r="H639" s="38"/>
    </row>
    <row r="640" ht="24.0" customHeight="1">
      <c r="G640" s="38"/>
      <c r="H640" s="38"/>
    </row>
    <row r="641" ht="24.0" customHeight="1">
      <c r="G641" s="38"/>
      <c r="H641" s="38"/>
    </row>
    <row r="642" ht="24.0" customHeight="1">
      <c r="G642" s="38"/>
      <c r="H642" s="38"/>
    </row>
    <row r="643" ht="24.0" customHeight="1">
      <c r="G643" s="38"/>
      <c r="H643" s="38"/>
    </row>
    <row r="644" ht="24.0" customHeight="1">
      <c r="G644" s="38"/>
      <c r="H644" s="38"/>
    </row>
    <row r="645" ht="24.0" customHeight="1">
      <c r="G645" s="38"/>
      <c r="H645" s="38"/>
    </row>
    <row r="646" ht="24.0" customHeight="1">
      <c r="G646" s="38"/>
      <c r="H646" s="38"/>
    </row>
    <row r="647" ht="24.0" customHeight="1">
      <c r="G647" s="38"/>
      <c r="H647" s="38"/>
    </row>
    <row r="648" ht="24.0" customHeight="1">
      <c r="G648" s="38"/>
      <c r="H648" s="38"/>
    </row>
    <row r="649" ht="24.0" customHeight="1">
      <c r="G649" s="38"/>
      <c r="H649" s="38"/>
    </row>
    <row r="650" ht="24.0" customHeight="1">
      <c r="G650" s="38"/>
      <c r="H650" s="38"/>
    </row>
    <row r="651" ht="24.0" customHeight="1">
      <c r="G651" s="38"/>
      <c r="H651" s="38"/>
    </row>
    <row r="652" ht="24.0" customHeight="1">
      <c r="G652" s="38"/>
      <c r="H652" s="38"/>
    </row>
    <row r="653" ht="24.0" customHeight="1">
      <c r="G653" s="38"/>
      <c r="H653" s="38"/>
    </row>
    <row r="654" ht="24.0" customHeight="1">
      <c r="G654" s="38"/>
      <c r="H654" s="38"/>
    </row>
    <row r="655" ht="24.0" customHeight="1">
      <c r="G655" s="38"/>
      <c r="H655" s="38"/>
    </row>
    <row r="656" ht="24.0" customHeight="1">
      <c r="G656" s="38"/>
      <c r="H656" s="38"/>
    </row>
    <row r="657" ht="24.0" customHeight="1">
      <c r="G657" s="38"/>
      <c r="H657" s="38"/>
    </row>
    <row r="658" ht="24.0" customHeight="1">
      <c r="G658" s="38"/>
      <c r="H658" s="38"/>
    </row>
    <row r="659" ht="24.0" customHeight="1">
      <c r="G659" s="38"/>
      <c r="H659" s="38"/>
    </row>
    <row r="660" ht="24.0" customHeight="1">
      <c r="G660" s="38"/>
      <c r="H660" s="38"/>
    </row>
    <row r="661" ht="24.0" customHeight="1">
      <c r="G661" s="38"/>
      <c r="H661" s="38"/>
    </row>
    <row r="662" ht="24.0" customHeight="1">
      <c r="G662" s="38"/>
      <c r="H662" s="38"/>
    </row>
    <row r="663" ht="24.0" customHeight="1">
      <c r="G663" s="38"/>
      <c r="H663" s="38"/>
    </row>
    <row r="664" ht="24.0" customHeight="1">
      <c r="G664" s="38"/>
      <c r="H664" s="38"/>
    </row>
    <row r="665" ht="24.0" customHeight="1">
      <c r="G665" s="38"/>
      <c r="H665" s="38"/>
    </row>
    <row r="666" ht="24.0" customHeight="1">
      <c r="G666" s="38"/>
      <c r="H666" s="38"/>
    </row>
    <row r="667" ht="24.0" customHeight="1">
      <c r="G667" s="38"/>
      <c r="H667" s="38"/>
    </row>
    <row r="668" ht="24.0" customHeight="1">
      <c r="G668" s="38"/>
      <c r="H668" s="38"/>
    </row>
    <row r="669" ht="24.0" customHeight="1">
      <c r="G669" s="38"/>
      <c r="H669" s="38"/>
    </row>
    <row r="670" ht="24.0" customHeight="1">
      <c r="G670" s="38"/>
      <c r="H670" s="38"/>
    </row>
    <row r="671" ht="24.0" customHeight="1">
      <c r="G671" s="38"/>
      <c r="H671" s="38"/>
    </row>
    <row r="672" ht="24.0" customHeight="1">
      <c r="G672" s="38"/>
      <c r="H672" s="38"/>
    </row>
    <row r="673" ht="24.0" customHeight="1">
      <c r="G673" s="38"/>
      <c r="H673" s="38"/>
    </row>
    <row r="674" ht="24.0" customHeight="1">
      <c r="G674" s="38"/>
      <c r="H674" s="38"/>
    </row>
    <row r="675" ht="24.0" customHeight="1">
      <c r="G675" s="38"/>
      <c r="H675" s="38"/>
    </row>
    <row r="676" ht="24.0" customHeight="1">
      <c r="G676" s="38"/>
      <c r="H676" s="38"/>
    </row>
    <row r="677" ht="24.0" customHeight="1">
      <c r="G677" s="38"/>
      <c r="H677" s="38"/>
    </row>
    <row r="678" ht="24.0" customHeight="1">
      <c r="G678" s="38"/>
      <c r="H678" s="38"/>
    </row>
    <row r="679" ht="24.0" customHeight="1">
      <c r="G679" s="38"/>
      <c r="H679" s="38"/>
    </row>
    <row r="680" ht="24.0" customHeight="1">
      <c r="G680" s="38"/>
      <c r="H680" s="38"/>
    </row>
    <row r="681" ht="24.0" customHeight="1">
      <c r="G681" s="38"/>
      <c r="H681" s="38"/>
    </row>
    <row r="682" ht="24.0" customHeight="1">
      <c r="G682" s="38"/>
      <c r="H682" s="38"/>
    </row>
    <row r="683" ht="24.0" customHeight="1">
      <c r="G683" s="38"/>
      <c r="H683" s="38"/>
    </row>
    <row r="684" ht="24.0" customHeight="1">
      <c r="G684" s="38"/>
      <c r="H684" s="38"/>
    </row>
    <row r="685" ht="24.0" customHeight="1">
      <c r="G685" s="38"/>
      <c r="H685" s="38"/>
    </row>
    <row r="686" ht="24.0" customHeight="1">
      <c r="G686" s="38"/>
      <c r="H686" s="38"/>
    </row>
    <row r="687" ht="24.0" customHeight="1">
      <c r="G687" s="38"/>
      <c r="H687" s="38"/>
    </row>
    <row r="688" ht="24.0" customHeight="1">
      <c r="G688" s="38"/>
      <c r="H688" s="38"/>
    </row>
    <row r="689" ht="24.0" customHeight="1">
      <c r="G689" s="38"/>
      <c r="H689" s="38"/>
    </row>
    <row r="690" ht="24.0" customHeight="1">
      <c r="G690" s="38"/>
      <c r="H690" s="38"/>
    </row>
    <row r="691" ht="24.0" customHeight="1">
      <c r="G691" s="38"/>
      <c r="H691" s="38"/>
    </row>
    <row r="692" ht="24.0" customHeight="1">
      <c r="G692" s="38"/>
      <c r="H692" s="38"/>
    </row>
    <row r="693" ht="24.0" customHeight="1">
      <c r="G693" s="38"/>
      <c r="H693" s="38"/>
    </row>
    <row r="694" ht="24.0" customHeight="1">
      <c r="G694" s="38"/>
      <c r="H694" s="38"/>
    </row>
    <row r="695" ht="24.0" customHeight="1">
      <c r="G695" s="38"/>
      <c r="H695" s="38"/>
    </row>
    <row r="696" ht="24.0" customHeight="1">
      <c r="G696" s="38"/>
      <c r="H696" s="38"/>
    </row>
    <row r="697" ht="24.0" customHeight="1">
      <c r="G697" s="38"/>
      <c r="H697" s="38"/>
    </row>
    <row r="698" ht="24.0" customHeight="1">
      <c r="G698" s="38"/>
      <c r="H698" s="38"/>
    </row>
    <row r="699" ht="24.0" customHeight="1">
      <c r="G699" s="38"/>
      <c r="H699" s="38"/>
    </row>
    <row r="700" ht="24.0" customHeight="1">
      <c r="G700" s="38"/>
      <c r="H700" s="38"/>
    </row>
    <row r="701" ht="24.0" customHeight="1">
      <c r="G701" s="38"/>
      <c r="H701" s="38"/>
    </row>
    <row r="702" ht="24.0" customHeight="1">
      <c r="G702" s="38"/>
      <c r="H702" s="38"/>
    </row>
    <row r="703" ht="24.0" customHeight="1">
      <c r="G703" s="38"/>
      <c r="H703" s="38"/>
    </row>
    <row r="704" ht="24.0" customHeight="1">
      <c r="G704" s="38"/>
      <c r="H704" s="38"/>
    </row>
    <row r="705" ht="24.0" customHeight="1">
      <c r="G705" s="38"/>
      <c r="H705" s="38"/>
    </row>
    <row r="706" ht="24.0" customHeight="1">
      <c r="G706" s="38"/>
      <c r="H706" s="38"/>
    </row>
    <row r="707" ht="24.0" customHeight="1">
      <c r="G707" s="38"/>
      <c r="H707" s="38"/>
    </row>
    <row r="708" ht="24.0" customHeight="1">
      <c r="G708" s="38"/>
      <c r="H708" s="38"/>
    </row>
    <row r="709" ht="24.0" customHeight="1">
      <c r="G709" s="38"/>
      <c r="H709" s="38"/>
    </row>
    <row r="710" ht="24.0" customHeight="1">
      <c r="G710" s="38"/>
      <c r="H710" s="38"/>
    </row>
    <row r="711" ht="24.0" customHeight="1">
      <c r="G711" s="38"/>
      <c r="H711" s="38"/>
    </row>
    <row r="712" ht="24.0" customHeight="1">
      <c r="G712" s="38"/>
      <c r="H712" s="38"/>
    </row>
    <row r="713" ht="24.0" customHeight="1">
      <c r="G713" s="38"/>
      <c r="H713" s="38"/>
    </row>
    <row r="714" ht="24.0" customHeight="1">
      <c r="G714" s="38"/>
      <c r="H714" s="38"/>
    </row>
    <row r="715" ht="24.0" customHeight="1">
      <c r="G715" s="38"/>
      <c r="H715" s="38"/>
    </row>
    <row r="716" ht="24.0" customHeight="1">
      <c r="G716" s="38"/>
      <c r="H716" s="38"/>
    </row>
    <row r="717" ht="24.0" customHeight="1">
      <c r="G717" s="38"/>
      <c r="H717" s="38"/>
    </row>
    <row r="718" ht="24.0" customHeight="1">
      <c r="G718" s="38"/>
      <c r="H718" s="38"/>
    </row>
    <row r="719" ht="24.0" customHeight="1">
      <c r="G719" s="38"/>
      <c r="H719" s="38"/>
    </row>
    <row r="720" ht="24.0" customHeight="1">
      <c r="G720" s="38"/>
      <c r="H720" s="38"/>
    </row>
    <row r="721" ht="24.0" customHeight="1">
      <c r="G721" s="38"/>
      <c r="H721" s="38"/>
    </row>
    <row r="722" ht="24.0" customHeight="1">
      <c r="G722" s="38"/>
      <c r="H722" s="38"/>
    </row>
    <row r="723" ht="24.0" customHeight="1">
      <c r="G723" s="38"/>
      <c r="H723" s="38"/>
    </row>
    <row r="724" ht="24.0" customHeight="1">
      <c r="G724" s="38"/>
      <c r="H724" s="38"/>
    </row>
    <row r="725" ht="24.0" customHeight="1">
      <c r="G725" s="38"/>
      <c r="H725" s="38"/>
    </row>
    <row r="726" ht="24.0" customHeight="1">
      <c r="G726" s="38"/>
      <c r="H726" s="38"/>
    </row>
    <row r="727" ht="24.0" customHeight="1">
      <c r="G727" s="38"/>
      <c r="H727" s="38"/>
    </row>
    <row r="728" ht="24.0" customHeight="1">
      <c r="G728" s="38"/>
      <c r="H728" s="38"/>
    </row>
    <row r="729" ht="24.0" customHeight="1">
      <c r="G729" s="38"/>
      <c r="H729" s="38"/>
    </row>
    <row r="730" ht="24.0" customHeight="1">
      <c r="G730" s="38"/>
      <c r="H730" s="38"/>
    </row>
    <row r="731" ht="24.0" customHeight="1">
      <c r="G731" s="38"/>
      <c r="H731" s="38"/>
    </row>
    <row r="732" ht="24.0" customHeight="1">
      <c r="G732" s="38"/>
      <c r="H732" s="38"/>
    </row>
    <row r="733" ht="24.0" customHeight="1">
      <c r="G733" s="38"/>
      <c r="H733" s="38"/>
    </row>
    <row r="734" ht="24.0" customHeight="1">
      <c r="G734" s="38"/>
      <c r="H734" s="38"/>
    </row>
    <row r="735" ht="24.0" customHeight="1">
      <c r="G735" s="38"/>
      <c r="H735" s="38"/>
    </row>
    <row r="736" ht="24.0" customHeight="1">
      <c r="G736" s="38"/>
      <c r="H736" s="38"/>
    </row>
    <row r="737" ht="24.0" customHeight="1">
      <c r="G737" s="38"/>
      <c r="H737" s="38"/>
    </row>
    <row r="738" ht="24.0" customHeight="1">
      <c r="G738" s="38"/>
      <c r="H738" s="38"/>
    </row>
    <row r="739" ht="24.0" customHeight="1">
      <c r="G739" s="38"/>
      <c r="H739" s="38"/>
    </row>
    <row r="740" ht="24.0" customHeight="1">
      <c r="G740" s="38"/>
      <c r="H740" s="38"/>
    </row>
    <row r="741" ht="24.0" customHeight="1">
      <c r="G741" s="38"/>
      <c r="H741" s="38"/>
    </row>
    <row r="742" ht="24.0" customHeight="1">
      <c r="G742" s="38"/>
      <c r="H742" s="38"/>
    </row>
    <row r="743" ht="24.0" customHeight="1">
      <c r="G743" s="38"/>
      <c r="H743" s="38"/>
    </row>
    <row r="744" ht="24.0" customHeight="1">
      <c r="G744" s="38"/>
      <c r="H744" s="38"/>
    </row>
    <row r="745" ht="24.0" customHeight="1">
      <c r="G745" s="38"/>
      <c r="H745" s="38"/>
    </row>
    <row r="746" ht="24.0" customHeight="1">
      <c r="G746" s="38"/>
      <c r="H746" s="38"/>
    </row>
    <row r="747" ht="24.0" customHeight="1">
      <c r="G747" s="38"/>
      <c r="H747" s="38"/>
    </row>
    <row r="748" ht="24.0" customHeight="1">
      <c r="G748" s="38"/>
      <c r="H748" s="38"/>
    </row>
    <row r="749" ht="24.0" customHeight="1">
      <c r="G749" s="38"/>
      <c r="H749" s="38"/>
    </row>
    <row r="750" ht="24.0" customHeight="1">
      <c r="G750" s="38"/>
      <c r="H750" s="38"/>
    </row>
    <row r="751" ht="24.0" customHeight="1">
      <c r="G751" s="38"/>
      <c r="H751" s="38"/>
    </row>
    <row r="752" ht="24.0" customHeight="1">
      <c r="G752" s="38"/>
      <c r="H752" s="38"/>
    </row>
    <row r="753" ht="24.0" customHeight="1">
      <c r="G753" s="38"/>
      <c r="H753" s="38"/>
    </row>
    <row r="754" ht="24.0" customHeight="1">
      <c r="G754" s="38"/>
      <c r="H754" s="38"/>
    </row>
    <row r="755" ht="24.0" customHeight="1">
      <c r="G755" s="38"/>
      <c r="H755" s="38"/>
    </row>
    <row r="756" ht="24.0" customHeight="1">
      <c r="G756" s="38"/>
      <c r="H756" s="38"/>
    </row>
    <row r="757" ht="24.0" customHeight="1">
      <c r="G757" s="38"/>
      <c r="H757" s="38"/>
    </row>
    <row r="758" ht="24.0" customHeight="1">
      <c r="G758" s="38"/>
      <c r="H758" s="38"/>
    </row>
    <row r="759" ht="24.0" customHeight="1">
      <c r="G759" s="38"/>
      <c r="H759" s="38"/>
    </row>
    <row r="760" ht="24.0" customHeight="1">
      <c r="G760" s="38"/>
      <c r="H760" s="38"/>
    </row>
    <row r="761" ht="24.0" customHeight="1">
      <c r="G761" s="38"/>
      <c r="H761" s="38"/>
    </row>
    <row r="762" ht="24.0" customHeight="1">
      <c r="G762" s="38"/>
      <c r="H762" s="38"/>
    </row>
    <row r="763" ht="24.0" customHeight="1">
      <c r="G763" s="38"/>
      <c r="H763" s="38"/>
    </row>
    <row r="764" ht="24.0" customHeight="1">
      <c r="G764" s="38"/>
      <c r="H764" s="38"/>
    </row>
    <row r="765" ht="24.0" customHeight="1">
      <c r="G765" s="38"/>
      <c r="H765" s="38"/>
    </row>
    <row r="766" ht="24.0" customHeight="1">
      <c r="G766" s="38"/>
      <c r="H766" s="38"/>
    </row>
    <row r="767" ht="24.0" customHeight="1">
      <c r="G767" s="38"/>
      <c r="H767" s="38"/>
    </row>
    <row r="768" ht="24.0" customHeight="1">
      <c r="G768" s="38"/>
      <c r="H768" s="38"/>
    </row>
    <row r="769" ht="24.0" customHeight="1">
      <c r="G769" s="38"/>
      <c r="H769" s="38"/>
    </row>
    <row r="770" ht="24.0" customHeight="1">
      <c r="G770" s="38"/>
      <c r="H770" s="38"/>
    </row>
    <row r="771" ht="24.0" customHeight="1">
      <c r="G771" s="38"/>
      <c r="H771" s="38"/>
    </row>
    <row r="772" ht="24.0" customHeight="1">
      <c r="G772" s="38"/>
      <c r="H772" s="38"/>
    </row>
    <row r="773" ht="24.0" customHeight="1">
      <c r="G773" s="38"/>
      <c r="H773" s="38"/>
    </row>
    <row r="774" ht="24.0" customHeight="1">
      <c r="G774" s="38"/>
      <c r="H774" s="38"/>
    </row>
    <row r="775" ht="24.0" customHeight="1">
      <c r="G775" s="38"/>
      <c r="H775" s="38"/>
    </row>
    <row r="776" ht="24.0" customHeight="1">
      <c r="G776" s="38"/>
      <c r="H776" s="38"/>
    </row>
    <row r="777" ht="24.0" customHeight="1">
      <c r="G777" s="38"/>
      <c r="H777" s="38"/>
    </row>
    <row r="778" ht="24.0" customHeight="1">
      <c r="G778" s="38"/>
      <c r="H778" s="38"/>
    </row>
    <row r="779" ht="24.0" customHeight="1">
      <c r="G779" s="38"/>
      <c r="H779" s="38"/>
    </row>
    <row r="780" ht="24.0" customHeight="1">
      <c r="G780" s="38"/>
      <c r="H780" s="38"/>
    </row>
    <row r="781" ht="24.0" customHeight="1">
      <c r="G781" s="38"/>
      <c r="H781" s="38"/>
    </row>
    <row r="782" ht="24.0" customHeight="1">
      <c r="G782" s="38"/>
      <c r="H782" s="38"/>
    </row>
    <row r="783" ht="24.0" customHeight="1">
      <c r="G783" s="38"/>
      <c r="H783" s="38"/>
    </row>
    <row r="784" ht="24.0" customHeight="1">
      <c r="G784" s="38"/>
      <c r="H784" s="38"/>
    </row>
    <row r="785" ht="24.0" customHeight="1">
      <c r="G785" s="38"/>
      <c r="H785" s="38"/>
    </row>
    <row r="786" ht="24.0" customHeight="1">
      <c r="G786" s="38"/>
      <c r="H786" s="38"/>
    </row>
    <row r="787" ht="24.0" customHeight="1">
      <c r="G787" s="38"/>
      <c r="H787" s="38"/>
    </row>
    <row r="788" ht="24.0" customHeight="1">
      <c r="G788" s="38"/>
      <c r="H788" s="38"/>
    </row>
    <row r="789" ht="24.0" customHeight="1">
      <c r="G789" s="38"/>
      <c r="H789" s="38"/>
    </row>
    <row r="790" ht="24.0" customHeight="1">
      <c r="G790" s="38"/>
      <c r="H790" s="38"/>
    </row>
    <row r="791" ht="24.0" customHeight="1">
      <c r="G791" s="38"/>
      <c r="H791" s="38"/>
    </row>
    <row r="792" ht="24.0" customHeight="1">
      <c r="G792" s="38"/>
      <c r="H792" s="38"/>
    </row>
    <row r="793" ht="24.0" customHeight="1">
      <c r="G793" s="38"/>
      <c r="H793" s="38"/>
    </row>
    <row r="794" ht="24.0" customHeight="1">
      <c r="G794" s="38"/>
      <c r="H794" s="38"/>
    </row>
    <row r="795" ht="24.0" customHeight="1">
      <c r="G795" s="38"/>
      <c r="H795" s="38"/>
    </row>
    <row r="796" ht="24.0" customHeight="1">
      <c r="G796" s="38"/>
      <c r="H796" s="38"/>
    </row>
    <row r="797" ht="24.0" customHeight="1">
      <c r="G797" s="38"/>
      <c r="H797" s="38"/>
    </row>
    <row r="798" ht="24.0" customHeight="1">
      <c r="G798" s="38"/>
      <c r="H798" s="38"/>
    </row>
    <row r="799" ht="24.0" customHeight="1">
      <c r="G799" s="38"/>
      <c r="H799" s="38"/>
    </row>
    <row r="800" ht="24.0" customHeight="1">
      <c r="G800" s="38"/>
      <c r="H800" s="38"/>
    </row>
    <row r="801" ht="24.0" customHeight="1">
      <c r="G801" s="38"/>
      <c r="H801" s="38"/>
    </row>
    <row r="802" ht="24.0" customHeight="1">
      <c r="G802" s="38"/>
      <c r="H802" s="38"/>
    </row>
    <row r="803" ht="24.0" customHeight="1">
      <c r="G803" s="38"/>
      <c r="H803" s="38"/>
    </row>
    <row r="804" ht="24.0" customHeight="1">
      <c r="G804" s="38"/>
      <c r="H804" s="38"/>
    </row>
    <row r="805" ht="24.0" customHeight="1">
      <c r="G805" s="38"/>
      <c r="H805" s="38"/>
    </row>
    <row r="806" ht="24.0" customHeight="1">
      <c r="G806" s="38"/>
      <c r="H806" s="38"/>
    </row>
    <row r="807" ht="24.0" customHeight="1">
      <c r="G807" s="38"/>
      <c r="H807" s="38"/>
    </row>
    <row r="808" ht="24.0" customHeight="1">
      <c r="G808" s="38"/>
      <c r="H808" s="38"/>
    </row>
    <row r="809" ht="24.0" customHeight="1">
      <c r="G809" s="38"/>
      <c r="H809" s="38"/>
    </row>
    <row r="810" ht="24.0" customHeight="1">
      <c r="G810" s="38"/>
      <c r="H810" s="38"/>
    </row>
    <row r="811" ht="24.0" customHeight="1">
      <c r="G811" s="38"/>
      <c r="H811" s="38"/>
    </row>
    <row r="812" ht="24.0" customHeight="1">
      <c r="G812" s="38"/>
      <c r="H812" s="38"/>
    </row>
    <row r="813" ht="24.0" customHeight="1">
      <c r="G813" s="38"/>
      <c r="H813" s="38"/>
    </row>
    <row r="814" ht="24.0" customHeight="1">
      <c r="G814" s="38"/>
      <c r="H814" s="38"/>
    </row>
    <row r="815" ht="24.0" customHeight="1">
      <c r="G815" s="38"/>
      <c r="H815" s="38"/>
    </row>
    <row r="816" ht="24.0" customHeight="1">
      <c r="G816" s="38"/>
      <c r="H816" s="38"/>
    </row>
    <row r="817" ht="24.0" customHeight="1">
      <c r="G817" s="38"/>
      <c r="H817" s="38"/>
    </row>
    <row r="818" ht="24.0" customHeight="1">
      <c r="G818" s="38"/>
      <c r="H818" s="38"/>
    </row>
    <row r="819" ht="24.0" customHeight="1">
      <c r="G819" s="38"/>
      <c r="H819" s="38"/>
    </row>
    <row r="820" ht="24.0" customHeight="1">
      <c r="G820" s="38"/>
      <c r="H820" s="38"/>
    </row>
    <row r="821" ht="24.0" customHeight="1">
      <c r="G821" s="38"/>
      <c r="H821" s="38"/>
    </row>
    <row r="822" ht="24.0" customHeight="1">
      <c r="G822" s="38"/>
      <c r="H822" s="38"/>
    </row>
    <row r="823" ht="24.0" customHeight="1">
      <c r="G823" s="38"/>
      <c r="H823" s="38"/>
    </row>
    <row r="824" ht="24.0" customHeight="1">
      <c r="G824" s="38"/>
      <c r="H824" s="38"/>
    </row>
    <row r="825" ht="24.0" customHeight="1">
      <c r="G825" s="38"/>
      <c r="H825" s="38"/>
    </row>
    <row r="826" ht="24.0" customHeight="1">
      <c r="G826" s="38"/>
      <c r="H826" s="38"/>
    </row>
    <row r="827" ht="24.0" customHeight="1">
      <c r="G827" s="38"/>
      <c r="H827" s="38"/>
    </row>
    <row r="828" ht="24.0" customHeight="1">
      <c r="G828" s="38"/>
      <c r="H828" s="38"/>
    </row>
    <row r="829" ht="24.0" customHeight="1">
      <c r="G829" s="38"/>
      <c r="H829" s="38"/>
    </row>
    <row r="830" ht="24.0" customHeight="1">
      <c r="G830" s="38"/>
      <c r="H830" s="38"/>
    </row>
    <row r="831" ht="24.0" customHeight="1">
      <c r="G831" s="38"/>
      <c r="H831" s="38"/>
    </row>
    <row r="832" ht="24.0" customHeight="1">
      <c r="G832" s="38"/>
      <c r="H832" s="38"/>
    </row>
    <row r="833" ht="24.0" customHeight="1">
      <c r="G833" s="38"/>
      <c r="H833" s="38"/>
    </row>
    <row r="834" ht="24.0" customHeight="1">
      <c r="G834" s="38"/>
      <c r="H834" s="38"/>
    </row>
    <row r="835" ht="24.0" customHeight="1">
      <c r="G835" s="38"/>
      <c r="H835" s="38"/>
    </row>
    <row r="836" ht="24.0" customHeight="1">
      <c r="G836" s="38"/>
      <c r="H836" s="38"/>
    </row>
    <row r="837" ht="24.0" customHeight="1">
      <c r="G837" s="38"/>
      <c r="H837" s="38"/>
    </row>
    <row r="838" ht="24.0" customHeight="1">
      <c r="G838" s="38"/>
      <c r="H838" s="38"/>
    </row>
    <row r="839" ht="24.0" customHeight="1">
      <c r="G839" s="38"/>
      <c r="H839" s="38"/>
    </row>
    <row r="840" ht="24.0" customHeight="1">
      <c r="G840" s="38"/>
      <c r="H840" s="38"/>
    </row>
    <row r="841" ht="24.0" customHeight="1">
      <c r="G841" s="38"/>
      <c r="H841" s="38"/>
    </row>
    <row r="842" ht="24.0" customHeight="1">
      <c r="G842" s="38"/>
      <c r="H842" s="38"/>
    </row>
    <row r="843" ht="24.0" customHeight="1">
      <c r="G843" s="38"/>
      <c r="H843" s="38"/>
    </row>
    <row r="844" ht="24.0" customHeight="1">
      <c r="G844" s="38"/>
      <c r="H844" s="38"/>
    </row>
    <row r="845" ht="24.0" customHeight="1">
      <c r="G845" s="38"/>
      <c r="H845" s="38"/>
    </row>
    <row r="846" ht="24.0" customHeight="1">
      <c r="G846" s="38"/>
      <c r="H846" s="38"/>
    </row>
    <row r="847" ht="24.0" customHeight="1">
      <c r="G847" s="38"/>
      <c r="H847" s="38"/>
    </row>
    <row r="848" ht="24.0" customHeight="1">
      <c r="G848" s="38"/>
      <c r="H848" s="38"/>
    </row>
    <row r="849" ht="24.0" customHeight="1">
      <c r="G849" s="38"/>
      <c r="H849" s="38"/>
    </row>
    <row r="850" ht="24.0" customHeight="1">
      <c r="G850" s="38"/>
      <c r="H850" s="38"/>
    </row>
    <row r="851" ht="24.0" customHeight="1">
      <c r="G851" s="38"/>
      <c r="H851" s="38"/>
    </row>
    <row r="852" ht="24.0" customHeight="1">
      <c r="G852" s="38"/>
      <c r="H852" s="38"/>
    </row>
    <row r="853" ht="24.0" customHeight="1">
      <c r="G853" s="38"/>
      <c r="H853" s="38"/>
    </row>
    <row r="854" ht="24.0" customHeight="1">
      <c r="G854" s="38"/>
      <c r="H854" s="38"/>
    </row>
    <row r="855" ht="24.0" customHeight="1">
      <c r="G855" s="38"/>
      <c r="H855" s="38"/>
    </row>
    <row r="856" ht="24.0" customHeight="1">
      <c r="G856" s="38"/>
      <c r="H856" s="38"/>
    </row>
    <row r="857" ht="24.0" customHeight="1">
      <c r="G857" s="38"/>
      <c r="H857" s="38"/>
    </row>
    <row r="858" ht="24.0" customHeight="1">
      <c r="G858" s="38"/>
      <c r="H858" s="38"/>
    </row>
    <row r="859" ht="24.0" customHeight="1">
      <c r="G859" s="38"/>
      <c r="H859" s="38"/>
    </row>
    <row r="860" ht="24.0" customHeight="1">
      <c r="G860" s="38"/>
      <c r="H860" s="38"/>
    </row>
    <row r="861" ht="24.0" customHeight="1">
      <c r="G861" s="38"/>
      <c r="H861" s="38"/>
    </row>
    <row r="862" ht="24.0" customHeight="1">
      <c r="G862" s="38"/>
      <c r="H862" s="38"/>
    </row>
    <row r="863" ht="24.0" customHeight="1">
      <c r="G863" s="38"/>
      <c r="H863" s="38"/>
    </row>
    <row r="864" ht="24.0" customHeight="1">
      <c r="G864" s="38"/>
      <c r="H864" s="38"/>
    </row>
    <row r="865" ht="24.0" customHeight="1">
      <c r="G865" s="38"/>
      <c r="H865" s="38"/>
    </row>
    <row r="866" ht="24.0" customHeight="1">
      <c r="G866" s="38"/>
      <c r="H866" s="38"/>
    </row>
    <row r="867" ht="24.0" customHeight="1">
      <c r="G867" s="38"/>
      <c r="H867" s="38"/>
    </row>
    <row r="868" ht="24.0" customHeight="1">
      <c r="G868" s="38"/>
      <c r="H868" s="38"/>
    </row>
    <row r="869" ht="24.0" customHeight="1">
      <c r="G869" s="38"/>
      <c r="H869" s="38"/>
    </row>
    <row r="870" ht="24.0" customHeight="1">
      <c r="G870" s="38"/>
      <c r="H870" s="38"/>
    </row>
    <row r="871" ht="24.0" customHeight="1">
      <c r="G871" s="38"/>
      <c r="H871" s="38"/>
    </row>
    <row r="872" ht="24.0" customHeight="1">
      <c r="G872" s="38"/>
      <c r="H872" s="38"/>
    </row>
    <row r="873" ht="24.0" customHeight="1">
      <c r="G873" s="38"/>
      <c r="H873" s="38"/>
    </row>
    <row r="874" ht="24.0" customHeight="1">
      <c r="G874" s="38"/>
      <c r="H874" s="38"/>
    </row>
    <row r="875" ht="24.0" customHeight="1">
      <c r="G875" s="38"/>
      <c r="H875" s="38"/>
    </row>
    <row r="876" ht="24.0" customHeight="1">
      <c r="G876" s="38"/>
      <c r="H876" s="38"/>
    </row>
    <row r="877" ht="24.0" customHeight="1">
      <c r="G877" s="38"/>
      <c r="H877" s="38"/>
    </row>
    <row r="878" ht="24.0" customHeight="1">
      <c r="G878" s="38"/>
      <c r="H878" s="38"/>
    </row>
    <row r="879" ht="24.0" customHeight="1">
      <c r="G879" s="38"/>
      <c r="H879" s="38"/>
    </row>
    <row r="880" ht="24.0" customHeight="1">
      <c r="G880" s="38"/>
      <c r="H880" s="38"/>
    </row>
    <row r="881" ht="24.0" customHeight="1">
      <c r="G881" s="38"/>
      <c r="H881" s="38"/>
    </row>
    <row r="882" ht="24.0" customHeight="1">
      <c r="G882" s="38"/>
      <c r="H882" s="38"/>
    </row>
    <row r="883" ht="24.0" customHeight="1">
      <c r="G883" s="38"/>
      <c r="H883" s="38"/>
    </row>
    <row r="884" ht="24.0" customHeight="1">
      <c r="G884" s="38"/>
      <c r="H884" s="38"/>
    </row>
    <row r="885" ht="24.0" customHeight="1">
      <c r="G885" s="38"/>
      <c r="H885" s="38"/>
    </row>
    <row r="886" ht="24.0" customHeight="1">
      <c r="G886" s="38"/>
      <c r="H886" s="38"/>
    </row>
    <row r="887" ht="24.0" customHeight="1">
      <c r="G887" s="38"/>
      <c r="H887" s="38"/>
    </row>
    <row r="888" ht="24.0" customHeight="1">
      <c r="G888" s="38"/>
      <c r="H888" s="38"/>
    </row>
    <row r="889" ht="24.0" customHeight="1">
      <c r="G889" s="38"/>
      <c r="H889" s="38"/>
    </row>
    <row r="890" ht="24.0" customHeight="1">
      <c r="G890" s="38"/>
      <c r="H890" s="38"/>
    </row>
    <row r="891" ht="24.0" customHeight="1">
      <c r="G891" s="38"/>
      <c r="H891" s="38"/>
    </row>
    <row r="892" ht="24.0" customHeight="1">
      <c r="G892" s="38"/>
      <c r="H892" s="38"/>
    </row>
    <row r="893" ht="24.0" customHeight="1">
      <c r="G893" s="38"/>
      <c r="H893" s="38"/>
    </row>
    <row r="894" ht="24.0" customHeight="1">
      <c r="G894" s="38"/>
      <c r="H894" s="38"/>
    </row>
    <row r="895" ht="24.0" customHeight="1">
      <c r="G895" s="38"/>
      <c r="H895" s="38"/>
    </row>
    <row r="896" ht="24.0" customHeight="1">
      <c r="G896" s="38"/>
      <c r="H896" s="38"/>
    </row>
    <row r="897" ht="24.0" customHeight="1">
      <c r="G897" s="38"/>
      <c r="H897" s="38"/>
    </row>
    <row r="898" ht="24.0" customHeight="1">
      <c r="G898" s="38"/>
      <c r="H898" s="38"/>
    </row>
    <row r="899" ht="24.0" customHeight="1">
      <c r="G899" s="38"/>
      <c r="H899" s="38"/>
    </row>
    <row r="900" ht="24.0" customHeight="1">
      <c r="G900" s="38"/>
      <c r="H900" s="38"/>
    </row>
    <row r="901" ht="24.0" customHeight="1">
      <c r="G901" s="38"/>
      <c r="H901" s="38"/>
    </row>
    <row r="902" ht="24.0" customHeight="1">
      <c r="G902" s="38"/>
      <c r="H902" s="38"/>
    </row>
    <row r="903" ht="24.0" customHeight="1">
      <c r="G903" s="38"/>
      <c r="H903" s="38"/>
    </row>
    <row r="904" ht="24.0" customHeight="1">
      <c r="G904" s="38"/>
      <c r="H904" s="38"/>
    </row>
    <row r="905" ht="24.0" customHeight="1">
      <c r="G905" s="38"/>
      <c r="H905" s="38"/>
    </row>
    <row r="906" ht="24.0" customHeight="1">
      <c r="G906" s="38"/>
      <c r="H906" s="38"/>
    </row>
    <row r="907" ht="24.0" customHeight="1">
      <c r="G907" s="38"/>
      <c r="H907" s="38"/>
    </row>
    <row r="908" ht="24.0" customHeight="1">
      <c r="G908" s="38"/>
      <c r="H908" s="38"/>
    </row>
    <row r="909" ht="24.0" customHeight="1">
      <c r="G909" s="38"/>
      <c r="H909" s="38"/>
    </row>
    <row r="910" ht="24.0" customHeight="1">
      <c r="G910" s="38"/>
      <c r="H910" s="38"/>
    </row>
    <row r="911" ht="24.0" customHeight="1">
      <c r="G911" s="38"/>
      <c r="H911" s="38"/>
    </row>
    <row r="912" ht="24.0" customHeight="1">
      <c r="G912" s="38"/>
      <c r="H912" s="38"/>
    </row>
    <row r="913" ht="24.0" customHeight="1">
      <c r="G913" s="38"/>
      <c r="H913" s="38"/>
    </row>
    <row r="914" ht="24.0" customHeight="1">
      <c r="G914" s="38"/>
      <c r="H914" s="38"/>
    </row>
    <row r="915" ht="24.0" customHeight="1">
      <c r="G915" s="38"/>
      <c r="H915" s="38"/>
    </row>
    <row r="916" ht="24.0" customHeight="1">
      <c r="G916" s="38"/>
      <c r="H916" s="38"/>
    </row>
    <row r="917" ht="24.0" customHeight="1">
      <c r="G917" s="38"/>
      <c r="H917" s="38"/>
    </row>
    <row r="918" ht="24.0" customHeight="1">
      <c r="G918" s="38"/>
      <c r="H918" s="38"/>
    </row>
    <row r="919" ht="24.0" customHeight="1">
      <c r="G919" s="38"/>
      <c r="H919" s="38"/>
    </row>
    <row r="920" ht="24.0" customHeight="1">
      <c r="G920" s="38"/>
      <c r="H920" s="38"/>
    </row>
    <row r="921" ht="24.0" customHeight="1">
      <c r="G921" s="38"/>
      <c r="H921" s="38"/>
    </row>
    <row r="922" ht="24.0" customHeight="1">
      <c r="G922" s="38"/>
      <c r="H922" s="38"/>
    </row>
    <row r="923" ht="24.0" customHeight="1">
      <c r="G923" s="38"/>
      <c r="H923" s="38"/>
    </row>
    <row r="924" ht="24.0" customHeight="1">
      <c r="G924" s="38"/>
      <c r="H924" s="38"/>
    </row>
    <row r="925" ht="24.0" customHeight="1">
      <c r="G925" s="38"/>
      <c r="H925" s="38"/>
    </row>
    <row r="926" ht="24.0" customHeight="1">
      <c r="G926" s="38"/>
      <c r="H926" s="38"/>
    </row>
    <row r="927" ht="24.0" customHeight="1">
      <c r="G927" s="38"/>
      <c r="H927" s="38"/>
    </row>
    <row r="928" ht="24.0" customHeight="1">
      <c r="G928" s="38"/>
      <c r="H928" s="38"/>
    </row>
    <row r="929" ht="24.0" customHeight="1">
      <c r="G929" s="38"/>
      <c r="H929" s="38"/>
    </row>
    <row r="930" ht="24.0" customHeight="1">
      <c r="G930" s="38"/>
      <c r="H930" s="38"/>
    </row>
    <row r="931" ht="24.0" customHeight="1">
      <c r="G931" s="38"/>
      <c r="H931" s="38"/>
    </row>
    <row r="932" ht="24.0" customHeight="1">
      <c r="G932" s="38"/>
      <c r="H932" s="38"/>
    </row>
    <row r="933" ht="24.0" customHeight="1">
      <c r="G933" s="38"/>
      <c r="H933" s="38"/>
    </row>
    <row r="934" ht="24.0" customHeight="1">
      <c r="G934" s="38"/>
      <c r="H934" s="38"/>
    </row>
    <row r="935" ht="24.0" customHeight="1">
      <c r="G935" s="38"/>
      <c r="H935" s="38"/>
    </row>
    <row r="936" ht="24.0" customHeight="1">
      <c r="G936" s="38"/>
      <c r="H936" s="38"/>
    </row>
    <row r="937" ht="24.0" customHeight="1">
      <c r="G937" s="38"/>
      <c r="H937" s="38"/>
    </row>
    <row r="938" ht="24.0" customHeight="1">
      <c r="G938" s="38"/>
      <c r="H938" s="38"/>
    </row>
    <row r="939" ht="24.0" customHeight="1">
      <c r="G939" s="38"/>
      <c r="H939" s="38"/>
    </row>
    <row r="940" ht="24.0" customHeight="1">
      <c r="G940" s="38"/>
      <c r="H940" s="38"/>
    </row>
    <row r="941" ht="24.0" customHeight="1">
      <c r="G941" s="38"/>
      <c r="H941" s="38"/>
    </row>
    <row r="942" ht="24.0" customHeight="1">
      <c r="G942" s="38"/>
      <c r="H942" s="38"/>
    </row>
    <row r="943" ht="24.0" customHeight="1">
      <c r="G943" s="38"/>
      <c r="H943" s="38"/>
    </row>
    <row r="944" ht="24.0" customHeight="1">
      <c r="G944" s="38"/>
      <c r="H944" s="38"/>
    </row>
    <row r="945" ht="24.0" customHeight="1">
      <c r="G945" s="38"/>
      <c r="H945" s="38"/>
    </row>
    <row r="946" ht="24.0" customHeight="1">
      <c r="G946" s="38"/>
      <c r="H946" s="38"/>
    </row>
    <row r="947" ht="24.0" customHeight="1">
      <c r="G947" s="38"/>
      <c r="H947" s="38"/>
    </row>
    <row r="948" ht="24.0" customHeight="1">
      <c r="G948" s="38"/>
      <c r="H948" s="38"/>
    </row>
    <row r="949" ht="24.0" customHeight="1">
      <c r="G949" s="38"/>
      <c r="H949" s="38"/>
    </row>
    <row r="950" ht="24.0" customHeight="1">
      <c r="G950" s="38"/>
      <c r="H950" s="38"/>
    </row>
    <row r="951" ht="24.0" customHeight="1">
      <c r="G951" s="38"/>
      <c r="H951" s="38"/>
    </row>
    <row r="952" ht="24.0" customHeight="1">
      <c r="G952" s="38"/>
      <c r="H952" s="38"/>
    </row>
    <row r="953" ht="24.0" customHeight="1">
      <c r="G953" s="38"/>
      <c r="H953" s="38"/>
    </row>
    <row r="954" ht="24.0" customHeight="1">
      <c r="G954" s="38"/>
      <c r="H954" s="38"/>
    </row>
    <row r="955" ht="24.0" customHeight="1">
      <c r="G955" s="38"/>
      <c r="H955" s="38"/>
    </row>
    <row r="956" ht="24.0" customHeight="1">
      <c r="G956" s="38"/>
      <c r="H956" s="38"/>
    </row>
    <row r="957" ht="24.0" customHeight="1">
      <c r="G957" s="38"/>
      <c r="H957" s="38"/>
    </row>
    <row r="958" ht="24.0" customHeight="1">
      <c r="G958" s="38"/>
      <c r="H958" s="38"/>
    </row>
    <row r="959" ht="24.0" customHeight="1">
      <c r="G959" s="38"/>
      <c r="H959" s="38"/>
    </row>
    <row r="960" ht="24.0" customHeight="1">
      <c r="G960" s="38"/>
      <c r="H960" s="38"/>
    </row>
    <row r="961" ht="24.0" customHeight="1">
      <c r="G961" s="38"/>
      <c r="H961" s="38"/>
    </row>
    <row r="962" ht="24.0" customHeight="1">
      <c r="G962" s="38"/>
      <c r="H962" s="38"/>
    </row>
    <row r="963" ht="24.0" customHeight="1">
      <c r="G963" s="38"/>
      <c r="H963" s="38"/>
    </row>
    <row r="964" ht="24.0" customHeight="1">
      <c r="G964" s="38"/>
      <c r="H964" s="38"/>
    </row>
    <row r="965" ht="24.0" customHeight="1">
      <c r="G965" s="38"/>
      <c r="H965" s="38"/>
    </row>
    <row r="966" ht="24.0" customHeight="1">
      <c r="G966" s="38"/>
      <c r="H966" s="38"/>
    </row>
    <row r="967" ht="24.0" customHeight="1">
      <c r="G967" s="38"/>
      <c r="H967" s="38"/>
    </row>
    <row r="968" ht="24.0" customHeight="1">
      <c r="G968" s="38"/>
      <c r="H968" s="38"/>
    </row>
    <row r="969" ht="24.0" customHeight="1">
      <c r="G969" s="38"/>
      <c r="H969" s="38"/>
    </row>
    <row r="970" ht="24.0" customHeight="1">
      <c r="G970" s="38"/>
      <c r="H970" s="38"/>
    </row>
    <row r="971" ht="24.0" customHeight="1">
      <c r="G971" s="38"/>
      <c r="H971" s="38"/>
    </row>
    <row r="972" ht="24.0" customHeight="1">
      <c r="G972" s="38"/>
      <c r="H972" s="38"/>
    </row>
    <row r="973" ht="24.0" customHeight="1">
      <c r="G973" s="38"/>
      <c r="H973" s="38"/>
    </row>
    <row r="974" ht="24.0" customHeight="1">
      <c r="G974" s="38"/>
      <c r="H974" s="38"/>
    </row>
    <row r="975" ht="24.0" customHeight="1">
      <c r="G975" s="38"/>
      <c r="H975" s="38"/>
    </row>
    <row r="976" ht="24.0" customHeight="1">
      <c r="G976" s="38"/>
      <c r="H976" s="38"/>
    </row>
    <row r="977" ht="24.0" customHeight="1">
      <c r="G977" s="38"/>
      <c r="H977" s="38"/>
    </row>
    <row r="978" ht="24.0" customHeight="1">
      <c r="G978" s="38"/>
      <c r="H978" s="38"/>
    </row>
    <row r="979" ht="24.0" customHeight="1">
      <c r="G979" s="38"/>
      <c r="H979" s="38"/>
    </row>
    <row r="980" ht="24.0" customHeight="1">
      <c r="G980" s="38"/>
      <c r="H980" s="38"/>
    </row>
    <row r="981" ht="24.0" customHeight="1">
      <c r="G981" s="38"/>
      <c r="H981" s="38"/>
    </row>
    <row r="982" ht="24.0" customHeight="1">
      <c r="G982" s="38"/>
      <c r="H982" s="38"/>
    </row>
    <row r="983" ht="24.0" customHeight="1">
      <c r="G983" s="38"/>
      <c r="H983" s="38"/>
    </row>
    <row r="984" ht="24.0" customHeight="1">
      <c r="G984" s="38"/>
      <c r="H984" s="38"/>
    </row>
    <row r="985" ht="24.0" customHeight="1">
      <c r="G985" s="38"/>
      <c r="H985" s="38"/>
    </row>
    <row r="986" ht="24.0" customHeight="1">
      <c r="G986" s="38"/>
      <c r="H986" s="38"/>
    </row>
    <row r="987" ht="24.0" customHeight="1">
      <c r="G987" s="38"/>
      <c r="H987" s="38"/>
    </row>
    <row r="988" ht="24.0" customHeight="1">
      <c r="G988" s="38"/>
      <c r="H988" s="38"/>
    </row>
    <row r="989" ht="24.0" customHeight="1">
      <c r="G989" s="38"/>
      <c r="H989" s="38"/>
    </row>
    <row r="990" ht="24.0" customHeight="1">
      <c r="G990" s="38"/>
      <c r="H990" s="38"/>
    </row>
    <row r="991" ht="24.0" customHeight="1">
      <c r="G991" s="38"/>
      <c r="H991" s="38"/>
    </row>
    <row r="992" ht="24.0" customHeight="1">
      <c r="G992" s="38"/>
      <c r="H992" s="38"/>
    </row>
    <row r="993" ht="24.0" customHeight="1">
      <c r="G993" s="38"/>
      <c r="H993" s="38"/>
    </row>
    <row r="994" ht="24.0" customHeight="1">
      <c r="G994" s="38"/>
      <c r="H994" s="38"/>
    </row>
    <row r="995" ht="24.0" customHeight="1">
      <c r="G995" s="38"/>
      <c r="H995" s="38"/>
    </row>
    <row r="996" ht="24.0" customHeight="1">
      <c r="G996" s="38"/>
      <c r="H996" s="38"/>
    </row>
    <row r="997" ht="24.0" customHeight="1">
      <c r="G997" s="38"/>
      <c r="H997" s="38"/>
    </row>
    <row r="998" ht="24.0" customHeight="1">
      <c r="G998" s="38"/>
      <c r="H998" s="38"/>
    </row>
    <row r="999" ht="24.0" customHeight="1">
      <c r="G999" s="38"/>
      <c r="H999" s="38"/>
    </row>
    <row r="1000" ht="24.0" customHeight="1">
      <c r="G1000" s="38"/>
      <c r="H1000" s="38"/>
    </row>
  </sheetData>
  <mergeCells count="3">
    <mergeCell ref="A1:F1"/>
    <mergeCell ref="A64:A65"/>
    <mergeCell ref="A66:A67"/>
  </mergeCells>
  <printOptions horizontalCentered="1"/>
  <pageMargins bottom="0.2362204724409449" footer="0.0" header="0.0" left="0.15748031496062992" right="0.15748031496062992" top="0.2755905511811024"/>
  <pageSetup paperSize="9" orientation="landscape"/>
  <rowBreaks count="2" manualBreakCount="2">
    <brk id="48" man="1"/>
    <brk id="27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/>
  </sheetViews>
  <sheetFormatPr customHeight="1" defaultColWidth="14.43" defaultRowHeight="15.0"/>
  <cols>
    <col customWidth="1" min="1" max="1" width="65.57"/>
    <col customWidth="1" min="2" max="2" width="8.43"/>
    <col customWidth="1" min="3" max="6" width="22.57"/>
    <col customWidth="1" min="7" max="8" width="12.29"/>
    <col customWidth="1" min="9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3" t="s">
        <v>58</v>
      </c>
      <c r="B3" s="3"/>
      <c r="C3" s="3"/>
    </row>
    <row r="4" ht="14.25" customHeight="1">
      <c r="A4" s="3"/>
      <c r="B4" s="3"/>
      <c r="C4" s="1"/>
      <c r="D4" s="4"/>
      <c r="E4" s="4"/>
      <c r="F4" s="4" t="s">
        <v>2</v>
      </c>
    </row>
    <row r="5" ht="14.25" customHeight="1">
      <c r="A5" s="5" t="s">
        <v>3</v>
      </c>
      <c r="B5" s="6" t="s">
        <v>4</v>
      </c>
      <c r="C5" s="5" t="s">
        <v>5</v>
      </c>
      <c r="D5" s="7" t="s">
        <v>6</v>
      </c>
      <c r="E5" s="7" t="s">
        <v>7</v>
      </c>
      <c r="F5" s="7" t="s">
        <v>8</v>
      </c>
    </row>
    <row r="6" ht="14.25" customHeight="1">
      <c r="A6" s="39" t="s">
        <v>9</v>
      </c>
      <c r="B6" s="63"/>
      <c r="C6" s="34"/>
      <c r="D6" s="34"/>
      <c r="E6" s="34"/>
      <c r="F6" s="34"/>
      <c r="G6" s="40" t="s">
        <v>23</v>
      </c>
      <c r="H6" s="40" t="s">
        <v>24</v>
      </c>
    </row>
    <row r="7" ht="14.25" customHeight="1">
      <c r="A7" s="64" t="s">
        <v>59</v>
      </c>
      <c r="B7" s="12" t="s">
        <v>11</v>
      </c>
      <c r="C7" s="13">
        <f>SUM(D7:F7)</f>
        <v>1015300</v>
      </c>
      <c r="D7" s="13">
        <f t="shared" ref="D7:F7" si="1">D9</f>
        <v>553100</v>
      </c>
      <c r="E7" s="13">
        <f t="shared" si="1"/>
        <v>330000</v>
      </c>
      <c r="F7" s="13">
        <f t="shared" si="1"/>
        <v>132200</v>
      </c>
      <c r="G7" s="41">
        <v>1015300.0</v>
      </c>
      <c r="H7" s="41">
        <f>C7-G7</f>
        <v>0</v>
      </c>
    </row>
    <row r="8" ht="14.25" customHeight="1">
      <c r="A8" s="65"/>
      <c r="B8" s="12" t="s">
        <v>12</v>
      </c>
      <c r="C8" s="13"/>
      <c r="D8" s="13"/>
      <c r="E8" s="13"/>
      <c r="F8" s="13"/>
    </row>
    <row r="9" ht="14.25" customHeight="1">
      <c r="A9" s="15" t="s">
        <v>26</v>
      </c>
      <c r="B9" s="5" t="s">
        <v>11</v>
      </c>
      <c r="C9" s="16">
        <f>SUM(D9:F9)</f>
        <v>1015300</v>
      </c>
      <c r="D9" s="16">
        <f t="shared" ref="D9:F9" si="2">SUM(D13:D30)</f>
        <v>553100</v>
      </c>
      <c r="E9" s="16">
        <f t="shared" si="2"/>
        <v>330000</v>
      </c>
      <c r="F9" s="16">
        <f t="shared" si="2"/>
        <v>132200</v>
      </c>
      <c r="G9" s="41">
        <v>1015300.0</v>
      </c>
      <c r="H9" s="41">
        <f>C9-G9</f>
        <v>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4.25" customHeight="1">
      <c r="A10" s="18"/>
      <c r="B10" s="5" t="s">
        <v>12</v>
      </c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14.25" customHeight="1">
      <c r="A11" s="19" t="s">
        <v>60</v>
      </c>
      <c r="B11" s="5"/>
      <c r="C11" s="16"/>
      <c r="D11" s="16"/>
      <c r="E11" s="16"/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14.25" customHeight="1">
      <c r="A12" s="66" t="s">
        <v>61</v>
      </c>
      <c r="B12" s="23"/>
      <c r="C12" s="24"/>
      <c r="D12" s="24"/>
      <c r="E12" s="24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4.25" customHeight="1">
      <c r="A13" s="67" t="s">
        <v>29</v>
      </c>
      <c r="B13" s="23" t="s">
        <v>11</v>
      </c>
      <c r="C13" s="24">
        <f>SUM(D13:F13)</f>
        <v>403200</v>
      </c>
      <c r="D13" s="24">
        <v>144000.0</v>
      </c>
      <c r="E13" s="24">
        <v>144000.0</v>
      </c>
      <c r="F13" s="24">
        <v>115200.0</v>
      </c>
      <c r="G13" s="41">
        <v>403200.0</v>
      </c>
      <c r="H13" s="41">
        <f>C13-G13</f>
        <v>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4.25" customHeight="1">
      <c r="A14" s="26"/>
      <c r="B14" s="27" t="s">
        <v>12</v>
      </c>
      <c r="C14" s="28"/>
      <c r="D14" s="28"/>
      <c r="E14" s="28"/>
      <c r="F14" s="28"/>
    </row>
    <row r="15" ht="14.25" customHeight="1">
      <c r="A15" s="66" t="s">
        <v>62</v>
      </c>
      <c r="B15" s="23"/>
      <c r="C15" s="24"/>
      <c r="D15" s="24"/>
      <c r="E15" s="24"/>
      <c r="F15" s="24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4.25" customHeight="1">
      <c r="A16" s="67" t="s">
        <v>33</v>
      </c>
      <c r="B16" s="23" t="s">
        <v>11</v>
      </c>
      <c r="C16" s="24">
        <f>SUM(D16:F16)</f>
        <v>18100</v>
      </c>
      <c r="D16" s="24">
        <v>18100.0</v>
      </c>
      <c r="E16" s="24">
        <v>0.0</v>
      </c>
      <c r="F16" s="24">
        <v>0.0</v>
      </c>
      <c r="G16" s="41">
        <v>18100.0</v>
      </c>
      <c r="H16" s="41">
        <f>C16-G16</f>
        <v>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4.25" customHeight="1">
      <c r="A17" s="26"/>
      <c r="B17" s="27" t="s">
        <v>12</v>
      </c>
      <c r="C17" s="28"/>
      <c r="D17" s="28"/>
      <c r="E17" s="28"/>
      <c r="F17" s="28"/>
    </row>
    <row r="18" ht="14.25" customHeight="1">
      <c r="A18" s="67" t="s">
        <v>35</v>
      </c>
      <c r="B18" s="23" t="s">
        <v>11</v>
      </c>
      <c r="C18" s="24">
        <f>SUM(D18:F18)</f>
        <v>32000</v>
      </c>
      <c r="D18" s="24">
        <v>0.0</v>
      </c>
      <c r="E18" s="24">
        <v>15000.0</v>
      </c>
      <c r="F18" s="24">
        <v>17000.0</v>
      </c>
      <c r="G18" s="41">
        <v>32000.0</v>
      </c>
      <c r="H18" s="41">
        <f>C18-G18</f>
        <v>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4.25" customHeight="1">
      <c r="A19" s="26"/>
      <c r="B19" s="27" t="s">
        <v>12</v>
      </c>
      <c r="C19" s="28"/>
      <c r="D19" s="28"/>
      <c r="E19" s="28"/>
      <c r="F19" s="28"/>
    </row>
    <row r="20" ht="14.25" customHeight="1">
      <c r="A20" s="22" t="s">
        <v>38</v>
      </c>
      <c r="B20" s="23" t="s">
        <v>11</v>
      </c>
      <c r="C20" s="24">
        <f>SUM(D20:F20)</f>
        <v>388800</v>
      </c>
      <c r="D20" s="24">
        <v>388800.0</v>
      </c>
      <c r="E20" s="24">
        <v>0.0</v>
      </c>
      <c r="F20" s="24">
        <v>0.0</v>
      </c>
      <c r="G20" s="41">
        <v>388800.0</v>
      </c>
      <c r="H20" s="41">
        <f>C20-G20</f>
        <v>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4.25" customHeight="1">
      <c r="A21" s="26"/>
      <c r="B21" s="27" t="s">
        <v>12</v>
      </c>
      <c r="C21" s="28"/>
      <c r="D21" s="28"/>
      <c r="E21" s="28"/>
      <c r="F21" s="28"/>
    </row>
    <row r="22" ht="14.25" customHeight="1">
      <c r="A22" s="66" t="s">
        <v>63</v>
      </c>
      <c r="B22" s="23"/>
      <c r="C22" s="24"/>
      <c r="D22" s="24"/>
      <c r="E22" s="24"/>
      <c r="F22" s="24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4.25" customHeight="1">
      <c r="A23" s="68" t="s">
        <v>40</v>
      </c>
      <c r="B23" s="23" t="s">
        <v>11</v>
      </c>
      <c r="C23" s="24">
        <f>SUM(D23:F23)</f>
        <v>120000</v>
      </c>
      <c r="D23" s="24">
        <v>0.0</v>
      </c>
      <c r="E23" s="24">
        <v>120000.0</v>
      </c>
      <c r="F23" s="24">
        <v>0.0</v>
      </c>
      <c r="G23" s="41">
        <v>120000.0</v>
      </c>
      <c r="H23" s="41">
        <f>C23-G23</f>
        <v>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4.25" customHeight="1">
      <c r="A24" s="26"/>
      <c r="B24" s="27" t="s">
        <v>12</v>
      </c>
      <c r="C24" s="28"/>
      <c r="D24" s="28"/>
      <c r="E24" s="28"/>
      <c r="F24" s="28"/>
    </row>
    <row r="25" ht="14.25" customHeight="1">
      <c r="A25" s="67" t="s">
        <v>41</v>
      </c>
      <c r="B25" s="23" t="s">
        <v>11</v>
      </c>
      <c r="C25" s="24">
        <f>SUM(D25:F25)</f>
        <v>39000</v>
      </c>
      <c r="D25" s="24">
        <v>0.0</v>
      </c>
      <c r="E25" s="24">
        <v>39000.0</v>
      </c>
      <c r="F25" s="24">
        <v>0.0</v>
      </c>
      <c r="G25" s="41">
        <v>39000.0</v>
      </c>
      <c r="H25" s="41">
        <f>C25-G25</f>
        <v>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4.25" customHeight="1">
      <c r="A26" s="26"/>
      <c r="B26" s="27" t="s">
        <v>12</v>
      </c>
      <c r="C26" s="28"/>
      <c r="D26" s="28"/>
      <c r="E26" s="28"/>
      <c r="F26" s="28"/>
    </row>
    <row r="27" ht="14.25" customHeight="1">
      <c r="A27" s="67" t="s">
        <v>42</v>
      </c>
      <c r="B27" s="23" t="s">
        <v>11</v>
      </c>
      <c r="C27" s="24">
        <f>SUM(D27:F27)</f>
        <v>12000</v>
      </c>
      <c r="D27" s="24">
        <v>0.0</v>
      </c>
      <c r="E27" s="24">
        <v>12000.0</v>
      </c>
      <c r="F27" s="24">
        <v>0.0</v>
      </c>
      <c r="G27" s="41">
        <v>12000.0</v>
      </c>
      <c r="H27" s="41">
        <f>C27-G27</f>
        <v>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4.25" customHeight="1">
      <c r="A28" s="26"/>
      <c r="B28" s="27" t="s">
        <v>12</v>
      </c>
      <c r="C28" s="28"/>
      <c r="D28" s="28"/>
      <c r="E28" s="28"/>
      <c r="F28" s="28"/>
    </row>
    <row r="29" ht="14.25" customHeight="1">
      <c r="A29" s="22" t="s">
        <v>43</v>
      </c>
      <c r="B29" s="23" t="s">
        <v>11</v>
      </c>
      <c r="C29" s="24">
        <f>SUM(D29:F29)</f>
        <v>2200</v>
      </c>
      <c r="D29" s="24">
        <v>2200.0</v>
      </c>
      <c r="E29" s="24">
        <v>0.0</v>
      </c>
      <c r="F29" s="24">
        <v>0.0</v>
      </c>
      <c r="G29" s="41">
        <v>2200.0</v>
      </c>
      <c r="H29" s="41">
        <f>C29-G29</f>
        <v>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4.25" customHeight="1">
      <c r="A30" s="26"/>
      <c r="B30" s="27" t="s">
        <v>12</v>
      </c>
      <c r="C30" s="28"/>
      <c r="D30" s="28"/>
      <c r="E30" s="28"/>
      <c r="F30" s="28"/>
    </row>
    <row r="31" ht="14.25" customHeight="1">
      <c r="A31" s="29" t="s">
        <v>20</v>
      </c>
      <c r="B31" s="30" t="s">
        <v>11</v>
      </c>
      <c r="C31" s="31">
        <f>SUM(D31:F31)</f>
        <v>1015300</v>
      </c>
      <c r="D31" s="31">
        <f t="shared" ref="D31:F31" si="3">D7</f>
        <v>553100</v>
      </c>
      <c r="E31" s="31">
        <f t="shared" si="3"/>
        <v>330000</v>
      </c>
      <c r="F31" s="31">
        <f t="shared" si="3"/>
        <v>132200</v>
      </c>
      <c r="G31" s="41">
        <v>1015300.0</v>
      </c>
      <c r="H31" s="41">
        <f>C31-G31</f>
        <v>0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ht="14.25" customHeight="1">
      <c r="A32" s="32"/>
      <c r="B32" s="30" t="s">
        <v>12</v>
      </c>
      <c r="C32" s="31"/>
      <c r="D32" s="31"/>
      <c r="E32" s="31"/>
      <c r="F32" s="31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14.25" customHeight="1">
      <c r="A33" s="33" t="s">
        <v>5</v>
      </c>
      <c r="B33" s="34" t="s">
        <v>11</v>
      </c>
      <c r="C33" s="35">
        <f>SUM(D33:F33)</f>
        <v>1015300</v>
      </c>
      <c r="D33" s="35">
        <f t="shared" ref="D33:F33" si="4">D31</f>
        <v>553100</v>
      </c>
      <c r="E33" s="35">
        <f t="shared" si="4"/>
        <v>330000</v>
      </c>
      <c r="F33" s="35">
        <f t="shared" si="4"/>
        <v>132200</v>
      </c>
      <c r="G33" s="41">
        <v>1015300.0</v>
      </c>
      <c r="H33" s="41">
        <f>C33-G33</f>
        <v>0</v>
      </c>
    </row>
    <row r="34" ht="14.25" customHeight="1">
      <c r="A34" s="32"/>
      <c r="B34" s="34" t="s">
        <v>12</v>
      </c>
      <c r="C34" s="35"/>
      <c r="D34" s="35"/>
      <c r="E34" s="35"/>
      <c r="F34" s="35"/>
    </row>
    <row r="35" ht="13.5" customHeight="1">
      <c r="A35" s="3"/>
      <c r="B35" s="3"/>
      <c r="C35" s="3"/>
    </row>
    <row r="36" ht="28.5" customHeight="1">
      <c r="A36" s="3" t="s">
        <v>21</v>
      </c>
      <c r="B36" s="3"/>
      <c r="C36" s="3"/>
    </row>
    <row r="37" ht="14.25" customHeight="1"/>
    <row r="38" ht="14.25" customHeight="1">
      <c r="C38" s="61">
        <v>0.3</v>
      </c>
      <c r="D38" s="37">
        <f>G38*0.3</f>
        <v>187290</v>
      </c>
      <c r="F38" s="37"/>
      <c r="G38" s="37">
        <f>G13+G16+G18+G23+G25+G27</f>
        <v>624300</v>
      </c>
    </row>
    <row r="39" ht="14.25" customHeight="1">
      <c r="C39" s="62" t="s">
        <v>64</v>
      </c>
      <c r="D39" s="37">
        <f>D13+D16+D18+D23+D25+D27</f>
        <v>162100</v>
      </c>
    </row>
    <row r="40" ht="14.25" customHeight="1">
      <c r="C40" s="62" t="s">
        <v>57</v>
      </c>
      <c r="D40" s="69">
        <f>D38-D39</f>
        <v>25190</v>
      </c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A31:A32"/>
    <mergeCell ref="A33:A34"/>
  </mergeCells>
  <printOptions horizontalCentered="1"/>
  <pageMargins bottom="0.1968503937007874" footer="0.0" header="0.0" left="0.15748031496062992" right="0.15748031496062992" top="0.3937007874015748"/>
  <pageSetup paperSize="9" orientation="landscape"/>
  <rowBreaks count="1" manualBreakCount="1">
    <brk id="26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/>
  </sheetViews>
  <sheetFormatPr customHeight="1" defaultColWidth="14.43" defaultRowHeight="15.0"/>
  <cols>
    <col customWidth="1" min="1" max="1" width="64.57"/>
    <col customWidth="1" min="2" max="2" width="8.86"/>
    <col customWidth="1" min="3" max="6" width="22.57"/>
    <col customWidth="1" min="7" max="8" width="13.57"/>
    <col customWidth="1" min="9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3" t="s">
        <v>65</v>
      </c>
      <c r="B3" s="3"/>
      <c r="C3" s="3"/>
    </row>
    <row r="4" ht="14.25" customHeight="1">
      <c r="A4" s="3"/>
      <c r="B4" s="3"/>
      <c r="C4" s="1"/>
      <c r="D4" s="4"/>
      <c r="E4" s="4"/>
      <c r="F4" s="4" t="s">
        <v>2</v>
      </c>
    </row>
    <row r="5" ht="24.0" customHeight="1">
      <c r="A5" s="5" t="s">
        <v>3</v>
      </c>
      <c r="B5" s="6" t="s">
        <v>4</v>
      </c>
      <c r="C5" s="5" t="s">
        <v>5</v>
      </c>
      <c r="D5" s="7" t="s">
        <v>6</v>
      </c>
      <c r="E5" s="7" t="s">
        <v>7</v>
      </c>
      <c r="F5" s="7" t="s">
        <v>8</v>
      </c>
    </row>
    <row r="6" ht="14.25" customHeight="1">
      <c r="A6" s="39" t="s">
        <v>9</v>
      </c>
      <c r="B6" s="63"/>
      <c r="C6" s="34"/>
      <c r="D6" s="34"/>
      <c r="E6" s="34"/>
      <c r="F6" s="34"/>
      <c r="G6" s="40" t="s">
        <v>23</v>
      </c>
      <c r="H6" s="40" t="s">
        <v>24</v>
      </c>
    </row>
    <row r="7" ht="14.25" customHeight="1">
      <c r="A7" s="64" t="s">
        <v>66</v>
      </c>
      <c r="B7" s="12" t="s">
        <v>11</v>
      </c>
      <c r="C7" s="13">
        <f>SUM(D7:F7)</f>
        <v>631000</v>
      </c>
      <c r="D7" s="13">
        <f t="shared" ref="D7:F7" si="1">D9</f>
        <v>361100</v>
      </c>
      <c r="E7" s="13">
        <f t="shared" si="1"/>
        <v>176000</v>
      </c>
      <c r="F7" s="13">
        <f t="shared" si="1"/>
        <v>93900</v>
      </c>
      <c r="G7" s="41">
        <v>631000.0</v>
      </c>
      <c r="H7" s="41">
        <f>C7-G7</f>
        <v>0</v>
      </c>
    </row>
    <row r="8" ht="14.25" customHeight="1">
      <c r="A8" s="65"/>
      <c r="B8" s="12" t="s">
        <v>12</v>
      </c>
      <c r="C8" s="13"/>
      <c r="D8" s="13"/>
      <c r="E8" s="13"/>
      <c r="F8" s="13"/>
    </row>
    <row r="9" ht="14.25" customHeight="1">
      <c r="A9" s="15" t="s">
        <v>26</v>
      </c>
      <c r="B9" s="5" t="s">
        <v>11</v>
      </c>
      <c r="C9" s="16">
        <f>SUM(D9:F9)</f>
        <v>631000</v>
      </c>
      <c r="D9" s="16">
        <f t="shared" ref="D9:F9" si="2">SUM(D13:D29)</f>
        <v>361100</v>
      </c>
      <c r="E9" s="16">
        <f t="shared" si="2"/>
        <v>176000</v>
      </c>
      <c r="F9" s="16">
        <f t="shared" si="2"/>
        <v>93900</v>
      </c>
      <c r="G9" s="41">
        <v>631000.0</v>
      </c>
      <c r="H9" s="41">
        <f>C9-G9</f>
        <v>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4.25" customHeight="1">
      <c r="A10" s="18"/>
      <c r="B10" s="5" t="s">
        <v>12</v>
      </c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14.25" customHeight="1">
      <c r="A11" s="19" t="s">
        <v>67</v>
      </c>
      <c r="B11" s="5"/>
      <c r="C11" s="16"/>
      <c r="D11" s="16"/>
      <c r="E11" s="16"/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14.25" customHeight="1">
      <c r="A12" s="66" t="s">
        <v>68</v>
      </c>
      <c r="B12" s="23"/>
      <c r="C12" s="24"/>
      <c r="D12" s="24"/>
      <c r="E12" s="24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4.25" customHeight="1">
      <c r="A13" s="67" t="s">
        <v>29</v>
      </c>
      <c r="B13" s="23" t="s">
        <v>11</v>
      </c>
      <c r="C13" s="24">
        <f>SUM(D13:F13)</f>
        <v>253900</v>
      </c>
      <c r="D13" s="24">
        <v>80000.0</v>
      </c>
      <c r="E13" s="24">
        <v>80000.0</v>
      </c>
      <c r="F13" s="24">
        <v>93900.0</v>
      </c>
      <c r="G13" s="41">
        <v>253900.0</v>
      </c>
      <c r="H13" s="41">
        <f>C13-G13</f>
        <v>0</v>
      </c>
      <c r="I13" s="17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4.25" customHeight="1">
      <c r="A14" s="26"/>
      <c r="B14" s="27" t="s">
        <v>12</v>
      </c>
      <c r="C14" s="28"/>
      <c r="D14" s="28"/>
      <c r="E14" s="28"/>
      <c r="F14" s="28"/>
    </row>
    <row r="15" ht="14.25" customHeight="1">
      <c r="A15" s="66" t="s">
        <v>69</v>
      </c>
      <c r="B15" s="23"/>
      <c r="C15" s="24"/>
      <c r="D15" s="24"/>
      <c r="E15" s="24"/>
      <c r="F15" s="24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4.25" customHeight="1">
      <c r="A16" s="67" t="s">
        <v>33</v>
      </c>
      <c r="B16" s="23" t="s">
        <v>11</v>
      </c>
      <c r="C16" s="24">
        <f>SUM(D16:F16)</f>
        <v>18100</v>
      </c>
      <c r="D16" s="24">
        <v>18100.0</v>
      </c>
      <c r="E16" s="24">
        <v>0.0</v>
      </c>
      <c r="F16" s="24">
        <v>0.0</v>
      </c>
      <c r="G16" s="41">
        <v>18100.0</v>
      </c>
      <c r="H16" s="41">
        <f>C16-G16</f>
        <v>0</v>
      </c>
      <c r="I16" s="17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4.25" customHeight="1">
      <c r="A17" s="26"/>
      <c r="B17" s="27" t="s">
        <v>12</v>
      </c>
      <c r="C17" s="28"/>
      <c r="D17" s="28"/>
      <c r="E17" s="28"/>
      <c r="F17" s="28"/>
    </row>
    <row r="18" ht="14.25" customHeight="1">
      <c r="A18" s="67" t="s">
        <v>35</v>
      </c>
      <c r="B18" s="23" t="s">
        <v>11</v>
      </c>
      <c r="C18" s="24">
        <f>SUM(D18:F18)</f>
        <v>25000</v>
      </c>
      <c r="D18" s="24">
        <v>25000.0</v>
      </c>
      <c r="E18" s="24">
        <v>0.0</v>
      </c>
      <c r="F18" s="24">
        <v>0.0</v>
      </c>
      <c r="G18" s="41">
        <v>25000.0</v>
      </c>
      <c r="H18" s="41">
        <f>C18-G18</f>
        <v>0</v>
      </c>
      <c r="I18" s="17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4.25" customHeight="1">
      <c r="A19" s="26"/>
      <c r="B19" s="27" t="s">
        <v>12</v>
      </c>
      <c r="C19" s="28"/>
      <c r="D19" s="28"/>
      <c r="E19" s="28"/>
      <c r="F19" s="28"/>
    </row>
    <row r="20" ht="14.25" customHeight="1">
      <c r="A20" s="22" t="s">
        <v>38</v>
      </c>
      <c r="B20" s="23" t="s">
        <v>11</v>
      </c>
      <c r="C20" s="24">
        <f>SUM(D20:F20)</f>
        <v>172800</v>
      </c>
      <c r="D20" s="24">
        <v>172800.0</v>
      </c>
      <c r="E20" s="24">
        <v>0.0</v>
      </c>
      <c r="F20" s="24">
        <v>0.0</v>
      </c>
      <c r="G20" s="41">
        <v>172800.0</v>
      </c>
      <c r="H20" s="41">
        <f>C20-G20</f>
        <v>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4.25" customHeight="1">
      <c r="A21" s="26"/>
      <c r="B21" s="27" t="s">
        <v>12</v>
      </c>
      <c r="C21" s="28"/>
      <c r="D21" s="28"/>
      <c r="E21" s="28"/>
      <c r="F21" s="28"/>
    </row>
    <row r="22" ht="14.25" customHeight="1">
      <c r="A22" s="66" t="s">
        <v>70</v>
      </c>
      <c r="B22" s="23"/>
      <c r="C22" s="24"/>
      <c r="D22" s="24"/>
      <c r="E22" s="24"/>
      <c r="F22" s="24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4.25" customHeight="1">
      <c r="A23" s="68" t="s">
        <v>40</v>
      </c>
      <c r="B23" s="23" t="s">
        <v>11</v>
      </c>
      <c r="C23" s="24">
        <f>SUM(D23:F23)</f>
        <v>63000</v>
      </c>
      <c r="D23" s="24">
        <v>23000.0</v>
      </c>
      <c r="E23" s="24">
        <v>40000.0</v>
      </c>
      <c r="F23" s="24">
        <v>0.0</v>
      </c>
      <c r="G23" s="41">
        <v>63000.0</v>
      </c>
      <c r="H23" s="41">
        <f>C23-G23</f>
        <v>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4.25" customHeight="1">
      <c r="A24" s="26"/>
      <c r="B24" s="27" t="s">
        <v>12</v>
      </c>
      <c r="C24" s="28"/>
      <c r="D24" s="28"/>
      <c r="E24" s="28"/>
      <c r="F24" s="28"/>
    </row>
    <row r="25" ht="14.25" customHeight="1">
      <c r="A25" s="67" t="s">
        <v>41</v>
      </c>
      <c r="B25" s="23" t="s">
        <v>11</v>
      </c>
      <c r="C25" s="24">
        <f>SUM(D25:F25)</f>
        <v>84000</v>
      </c>
      <c r="D25" s="24">
        <v>40000.0</v>
      </c>
      <c r="E25" s="24">
        <v>44000.0</v>
      </c>
      <c r="F25" s="24">
        <v>0.0</v>
      </c>
      <c r="G25" s="41">
        <v>84000.0</v>
      </c>
      <c r="H25" s="41">
        <f>C25-G25</f>
        <v>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4.25" customHeight="1">
      <c r="A26" s="26"/>
      <c r="B26" s="27" t="s">
        <v>12</v>
      </c>
      <c r="C26" s="28"/>
      <c r="D26" s="28"/>
      <c r="E26" s="28"/>
      <c r="F26" s="28"/>
    </row>
    <row r="27" ht="14.25" customHeight="1">
      <c r="A27" s="70" t="s">
        <v>42</v>
      </c>
      <c r="B27" s="23" t="s">
        <v>11</v>
      </c>
      <c r="C27" s="24">
        <f>SUM(D27:F27)</f>
        <v>12000</v>
      </c>
      <c r="D27" s="24">
        <v>0.0</v>
      </c>
      <c r="E27" s="24">
        <v>12000.0</v>
      </c>
      <c r="F27" s="24">
        <v>0.0</v>
      </c>
      <c r="G27" s="41">
        <v>12000.0</v>
      </c>
      <c r="H27" s="41">
        <f>C27-G27</f>
        <v>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4.25" customHeight="1">
      <c r="A28" s="26"/>
      <c r="B28" s="27" t="s">
        <v>12</v>
      </c>
      <c r="C28" s="28"/>
      <c r="D28" s="28"/>
      <c r="E28" s="28"/>
      <c r="F28" s="28"/>
    </row>
    <row r="29" ht="14.25" customHeight="1">
      <c r="A29" s="67" t="s">
        <v>43</v>
      </c>
      <c r="B29" s="23" t="s">
        <v>11</v>
      </c>
      <c r="C29" s="24">
        <f>SUM(D29:F29)</f>
        <v>2200</v>
      </c>
      <c r="D29" s="24">
        <v>2200.0</v>
      </c>
      <c r="E29" s="24">
        <v>0.0</v>
      </c>
      <c r="F29" s="24">
        <v>0.0</v>
      </c>
      <c r="G29" s="41">
        <v>2200.0</v>
      </c>
      <c r="H29" s="41">
        <f>C29-G29</f>
        <v>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4.25" customHeight="1">
      <c r="A30" s="26"/>
      <c r="B30" s="27" t="s">
        <v>12</v>
      </c>
      <c r="C30" s="28"/>
      <c r="D30" s="28"/>
      <c r="E30" s="28"/>
      <c r="F30" s="28"/>
    </row>
    <row r="31" ht="14.25" customHeight="1">
      <c r="A31" s="29" t="s">
        <v>20</v>
      </c>
      <c r="B31" s="30" t="s">
        <v>11</v>
      </c>
      <c r="C31" s="31">
        <f>SUM(D31:F31)</f>
        <v>631000</v>
      </c>
      <c r="D31" s="31">
        <f t="shared" ref="D31:F31" si="3">D7</f>
        <v>361100</v>
      </c>
      <c r="E31" s="31">
        <f t="shared" si="3"/>
        <v>176000</v>
      </c>
      <c r="F31" s="31">
        <f t="shared" si="3"/>
        <v>93900</v>
      </c>
      <c r="G31" s="41">
        <v>631000.0</v>
      </c>
      <c r="H31" s="41">
        <f>C31-G31</f>
        <v>0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ht="14.25" customHeight="1">
      <c r="A32" s="32"/>
      <c r="B32" s="30" t="s">
        <v>12</v>
      </c>
      <c r="C32" s="31"/>
      <c r="D32" s="31"/>
      <c r="E32" s="31"/>
      <c r="F32" s="31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14.25" customHeight="1">
      <c r="A33" s="33" t="s">
        <v>5</v>
      </c>
      <c r="B33" s="34" t="s">
        <v>11</v>
      </c>
      <c r="C33" s="35">
        <f>SUM(D33:F33)</f>
        <v>631000</v>
      </c>
      <c r="D33" s="35">
        <f t="shared" ref="D33:F33" si="4">D7</f>
        <v>361100</v>
      </c>
      <c r="E33" s="35">
        <f t="shared" si="4"/>
        <v>176000</v>
      </c>
      <c r="F33" s="35">
        <f t="shared" si="4"/>
        <v>93900</v>
      </c>
      <c r="G33" s="41">
        <v>631000.0</v>
      </c>
      <c r="H33" s="41">
        <f>C33-G33</f>
        <v>0</v>
      </c>
    </row>
    <row r="34" ht="14.25" customHeight="1">
      <c r="A34" s="32"/>
      <c r="B34" s="34" t="s">
        <v>12</v>
      </c>
      <c r="C34" s="35"/>
      <c r="D34" s="35"/>
      <c r="E34" s="35"/>
      <c r="F34" s="35"/>
    </row>
    <row r="35" ht="13.5" customHeight="1">
      <c r="A35" s="3"/>
      <c r="B35" s="3"/>
      <c r="C35" s="3"/>
    </row>
    <row r="36" ht="28.5" customHeight="1">
      <c r="A36" s="3" t="s">
        <v>21</v>
      </c>
      <c r="B36" s="3"/>
      <c r="C36" s="3"/>
    </row>
    <row r="37" ht="14.25" customHeight="1"/>
    <row r="38" ht="14.25" customHeight="1">
      <c r="C38" s="61">
        <v>0.3</v>
      </c>
      <c r="D38" s="37">
        <f>G38*0.3</f>
        <v>136800</v>
      </c>
      <c r="E38" s="37"/>
      <c r="F38" s="37"/>
      <c r="G38" s="37">
        <f>G13+G16+G18+G23+G25+G27</f>
        <v>456000</v>
      </c>
    </row>
    <row r="39" ht="14.25" customHeight="1">
      <c r="C39" s="62" t="s">
        <v>64</v>
      </c>
      <c r="D39" s="37">
        <f>D13+D16+D18+D23+D25+D27</f>
        <v>186100</v>
      </c>
    </row>
    <row r="40" ht="14.25" customHeight="1">
      <c r="C40" s="62" t="s">
        <v>57</v>
      </c>
      <c r="D40" s="69">
        <f>D38-D39</f>
        <v>-49300</v>
      </c>
      <c r="E40" s="71" t="s">
        <v>71</v>
      </c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A31:A32"/>
    <mergeCell ref="A33:A34"/>
  </mergeCells>
  <printOptions horizontalCentered="1"/>
  <pageMargins bottom="0.2362204724409449" footer="0.0" header="0.0" left="0.15748031496062992" right="0.15748031496062992" top="0.3937007874015748"/>
  <pageSetup paperSize="9" orientation="landscape"/>
  <rowBreaks count="1" manualBreakCount="1">
    <brk id="26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/>
  </sheetViews>
  <sheetFormatPr customHeight="1" defaultColWidth="14.43" defaultRowHeight="15.0"/>
  <cols>
    <col customWidth="1" min="1" max="1" width="64.29"/>
    <col customWidth="1" min="2" max="2" width="8.57"/>
    <col customWidth="1" min="3" max="6" width="22.57"/>
    <col customWidth="1" min="7" max="8" width="12.0"/>
    <col customWidth="1" min="9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3" t="s">
        <v>72</v>
      </c>
      <c r="B3" s="3"/>
      <c r="C3" s="3"/>
    </row>
    <row r="4" ht="14.25" customHeight="1">
      <c r="A4" s="3"/>
      <c r="B4" s="3"/>
      <c r="C4" s="1"/>
      <c r="D4" s="4"/>
      <c r="E4" s="4"/>
      <c r="F4" s="4" t="s">
        <v>2</v>
      </c>
    </row>
    <row r="5" ht="24.0" customHeight="1">
      <c r="A5" s="5" t="s">
        <v>3</v>
      </c>
      <c r="B5" s="6" t="s">
        <v>4</v>
      </c>
      <c r="C5" s="5" t="s">
        <v>5</v>
      </c>
      <c r="D5" s="7" t="s">
        <v>6</v>
      </c>
      <c r="E5" s="7" t="s">
        <v>7</v>
      </c>
      <c r="F5" s="7" t="s">
        <v>8</v>
      </c>
    </row>
    <row r="6" ht="14.25" customHeight="1">
      <c r="A6" s="39" t="s">
        <v>9</v>
      </c>
      <c r="B6" s="63"/>
      <c r="C6" s="34"/>
      <c r="D6" s="34"/>
      <c r="E6" s="34"/>
      <c r="F6" s="34"/>
      <c r="G6" s="40" t="s">
        <v>23</v>
      </c>
      <c r="H6" s="40" t="s">
        <v>24</v>
      </c>
    </row>
    <row r="7" ht="14.25" customHeight="1">
      <c r="A7" s="64" t="s">
        <v>73</v>
      </c>
      <c r="B7" s="12" t="s">
        <v>11</v>
      </c>
      <c r="C7" s="13">
        <f>SUM(D7:F7)</f>
        <v>911200</v>
      </c>
      <c r="D7" s="13">
        <f t="shared" ref="D7:F7" si="1">D9</f>
        <v>717200</v>
      </c>
      <c r="E7" s="13">
        <f t="shared" si="1"/>
        <v>181200</v>
      </c>
      <c r="F7" s="13">
        <f t="shared" si="1"/>
        <v>12800</v>
      </c>
      <c r="G7" s="41">
        <v>911200.0</v>
      </c>
      <c r="H7" s="41">
        <f>C7-G7</f>
        <v>0</v>
      </c>
    </row>
    <row r="8" ht="14.25" customHeight="1">
      <c r="A8" s="14"/>
      <c r="B8" s="12" t="s">
        <v>12</v>
      </c>
      <c r="C8" s="13"/>
      <c r="D8" s="13"/>
      <c r="E8" s="13"/>
      <c r="F8" s="13"/>
    </row>
    <row r="9" ht="14.25" customHeight="1">
      <c r="A9" s="15" t="s">
        <v>26</v>
      </c>
      <c r="B9" s="5" t="s">
        <v>11</v>
      </c>
      <c r="C9" s="16">
        <f>SUM(D9:F9)</f>
        <v>911200</v>
      </c>
      <c r="D9" s="16">
        <f t="shared" ref="D9:F9" si="2">SUM(D13:D29)</f>
        <v>717200</v>
      </c>
      <c r="E9" s="16">
        <f t="shared" si="2"/>
        <v>181200</v>
      </c>
      <c r="F9" s="16">
        <f t="shared" si="2"/>
        <v>12800</v>
      </c>
      <c r="G9" s="41">
        <v>911200.0</v>
      </c>
      <c r="H9" s="41">
        <f>C9-G9</f>
        <v>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4.25" customHeight="1">
      <c r="A10" s="18"/>
      <c r="B10" s="5" t="s">
        <v>12</v>
      </c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14.25" customHeight="1">
      <c r="A11" s="19" t="s">
        <v>74</v>
      </c>
      <c r="B11" s="5"/>
      <c r="C11" s="16"/>
      <c r="D11" s="16"/>
      <c r="E11" s="16"/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14.25" customHeight="1">
      <c r="A12" s="66" t="s">
        <v>75</v>
      </c>
      <c r="B12" s="23"/>
      <c r="C12" s="24"/>
      <c r="D12" s="24"/>
      <c r="E12" s="24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4.25" customHeight="1">
      <c r="A13" s="67" t="s">
        <v>29</v>
      </c>
      <c r="B13" s="23" t="s">
        <v>11</v>
      </c>
      <c r="C13" s="24">
        <f>SUM(D13:F13)</f>
        <v>117000</v>
      </c>
      <c r="D13" s="24">
        <v>80000.0</v>
      </c>
      <c r="E13" s="24">
        <v>37000.0</v>
      </c>
      <c r="F13" s="24">
        <v>0.0</v>
      </c>
      <c r="G13" s="41">
        <v>117000.0</v>
      </c>
      <c r="H13" s="41">
        <f>C13-G13</f>
        <v>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4.25" customHeight="1">
      <c r="A14" s="26"/>
      <c r="B14" s="27" t="s">
        <v>12</v>
      </c>
      <c r="C14" s="28"/>
      <c r="D14" s="28"/>
      <c r="E14" s="28"/>
      <c r="F14" s="28"/>
    </row>
    <row r="15" ht="14.25" customHeight="1">
      <c r="A15" s="66" t="s">
        <v>76</v>
      </c>
      <c r="B15" s="23"/>
      <c r="C15" s="24"/>
      <c r="D15" s="24"/>
      <c r="E15" s="24"/>
      <c r="F15" s="24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4.25" customHeight="1">
      <c r="A16" s="67" t="s">
        <v>33</v>
      </c>
      <c r="B16" s="23" t="s">
        <v>11</v>
      </c>
      <c r="C16" s="24">
        <f>SUM(D16:F16)</f>
        <v>36200</v>
      </c>
      <c r="D16" s="24">
        <v>18000.0</v>
      </c>
      <c r="E16" s="24">
        <v>18200.0</v>
      </c>
      <c r="F16" s="24">
        <v>0.0</v>
      </c>
      <c r="G16" s="41">
        <v>36200.0</v>
      </c>
      <c r="H16" s="41">
        <f>C16-G16</f>
        <v>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4.25" customHeight="1">
      <c r="A17" s="26"/>
      <c r="B17" s="27" t="s">
        <v>12</v>
      </c>
      <c r="C17" s="28"/>
      <c r="D17" s="28"/>
      <c r="E17" s="28"/>
      <c r="F17" s="28"/>
    </row>
    <row r="18" ht="14.25" customHeight="1">
      <c r="A18" s="67" t="s">
        <v>35</v>
      </c>
      <c r="B18" s="23" t="s">
        <v>11</v>
      </c>
      <c r="C18" s="24">
        <f>SUM(D18:F18)</f>
        <v>12800</v>
      </c>
      <c r="D18" s="24">
        <v>0.0</v>
      </c>
      <c r="E18" s="24">
        <v>0.0</v>
      </c>
      <c r="F18" s="24">
        <v>12800.0</v>
      </c>
      <c r="G18" s="41">
        <v>12800.0</v>
      </c>
      <c r="H18" s="41">
        <f>C18-G18</f>
        <v>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4.25" customHeight="1">
      <c r="A19" s="26"/>
      <c r="B19" s="27" t="s">
        <v>12</v>
      </c>
      <c r="C19" s="28"/>
      <c r="D19" s="28"/>
      <c r="E19" s="28"/>
      <c r="F19" s="28"/>
    </row>
    <row r="20" ht="14.25" customHeight="1">
      <c r="A20" s="67" t="s">
        <v>38</v>
      </c>
      <c r="B20" s="23" t="s">
        <v>11</v>
      </c>
      <c r="C20" s="24">
        <f>SUM(D20:F20)</f>
        <v>604800</v>
      </c>
      <c r="D20" s="24">
        <v>604800.0</v>
      </c>
      <c r="E20" s="24">
        <v>0.0</v>
      </c>
      <c r="F20" s="24">
        <v>0.0</v>
      </c>
      <c r="G20" s="41">
        <v>604800.0</v>
      </c>
      <c r="H20" s="41">
        <f>C20-G20</f>
        <v>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4.25" customHeight="1">
      <c r="A21" s="26"/>
      <c r="B21" s="27" t="s">
        <v>12</v>
      </c>
      <c r="C21" s="28"/>
      <c r="D21" s="28"/>
      <c r="E21" s="28"/>
      <c r="F21" s="28"/>
    </row>
    <row r="22" ht="14.25" customHeight="1">
      <c r="A22" s="72" t="s">
        <v>77</v>
      </c>
      <c r="B22" s="23"/>
      <c r="C22" s="24"/>
      <c r="D22" s="24"/>
      <c r="E22" s="24"/>
      <c r="F22" s="24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4.25" customHeight="1">
      <c r="A23" s="68" t="s">
        <v>40</v>
      </c>
      <c r="B23" s="23" t="s">
        <v>11</v>
      </c>
      <c r="C23" s="24">
        <f>SUM(D23:F23)</f>
        <v>45000</v>
      </c>
      <c r="D23" s="24">
        <v>0.0</v>
      </c>
      <c r="E23" s="24">
        <v>45000.0</v>
      </c>
      <c r="F23" s="24">
        <v>0.0</v>
      </c>
      <c r="G23" s="41">
        <v>45000.0</v>
      </c>
      <c r="H23" s="41">
        <f>C23-G23</f>
        <v>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4.25" customHeight="1">
      <c r="A24" s="26"/>
      <c r="B24" s="27" t="s">
        <v>12</v>
      </c>
      <c r="C24" s="28"/>
      <c r="D24" s="28"/>
      <c r="E24" s="28"/>
      <c r="F24" s="28"/>
    </row>
    <row r="25" ht="14.25" customHeight="1">
      <c r="A25" s="67" t="s">
        <v>41</v>
      </c>
      <c r="B25" s="23" t="s">
        <v>11</v>
      </c>
      <c r="C25" s="24">
        <f>SUM(D25:F25)</f>
        <v>67000</v>
      </c>
      <c r="D25" s="24">
        <v>0.0</v>
      </c>
      <c r="E25" s="24">
        <v>67000.0</v>
      </c>
      <c r="F25" s="24">
        <v>0.0</v>
      </c>
      <c r="G25" s="41">
        <v>67000.0</v>
      </c>
      <c r="H25" s="41">
        <f>C25-G25</f>
        <v>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4.25" customHeight="1">
      <c r="A26" s="26"/>
      <c r="B26" s="27" t="s">
        <v>12</v>
      </c>
      <c r="C26" s="28"/>
      <c r="D26" s="28"/>
      <c r="E26" s="28"/>
      <c r="F26" s="28"/>
    </row>
    <row r="27" ht="14.25" customHeight="1">
      <c r="A27" s="67" t="s">
        <v>42</v>
      </c>
      <c r="B27" s="23" t="s">
        <v>11</v>
      </c>
      <c r="C27" s="24">
        <f>SUM(D27:F27)</f>
        <v>24000</v>
      </c>
      <c r="D27" s="24">
        <v>10000.0</v>
      </c>
      <c r="E27" s="24">
        <v>14000.0</v>
      </c>
      <c r="F27" s="24">
        <v>0.0</v>
      </c>
      <c r="G27" s="41">
        <v>24000.0</v>
      </c>
      <c r="H27" s="41">
        <f>C27-G27</f>
        <v>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4.25" customHeight="1">
      <c r="A28" s="26"/>
      <c r="B28" s="27" t="s">
        <v>12</v>
      </c>
      <c r="C28" s="28"/>
      <c r="D28" s="28"/>
      <c r="E28" s="28"/>
      <c r="F28" s="28"/>
    </row>
    <row r="29" ht="14.25" customHeight="1">
      <c r="A29" s="67" t="s">
        <v>43</v>
      </c>
      <c r="B29" s="23" t="s">
        <v>11</v>
      </c>
      <c r="C29" s="24">
        <f>SUM(D29:F29)</f>
        <v>4400</v>
      </c>
      <c r="D29" s="24">
        <v>4400.0</v>
      </c>
      <c r="E29" s="24">
        <v>0.0</v>
      </c>
      <c r="F29" s="24">
        <v>0.0</v>
      </c>
      <c r="G29" s="41">
        <v>4400.0</v>
      </c>
      <c r="H29" s="41">
        <f>C29-G29</f>
        <v>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4.25" customHeight="1">
      <c r="A30" s="26"/>
      <c r="B30" s="27" t="s">
        <v>12</v>
      </c>
      <c r="C30" s="28"/>
      <c r="D30" s="28"/>
      <c r="E30" s="28"/>
      <c r="F30" s="28"/>
    </row>
    <row r="31" ht="14.25" customHeight="1">
      <c r="A31" s="29" t="s">
        <v>20</v>
      </c>
      <c r="B31" s="30" t="s">
        <v>11</v>
      </c>
      <c r="C31" s="31">
        <f>SUM(D31:F31)</f>
        <v>911200</v>
      </c>
      <c r="D31" s="31">
        <f t="shared" ref="D31:G31" si="3">D7</f>
        <v>717200</v>
      </c>
      <c r="E31" s="31">
        <f t="shared" si="3"/>
        <v>181200</v>
      </c>
      <c r="F31" s="31">
        <f t="shared" si="3"/>
        <v>12800</v>
      </c>
      <c r="G31" s="31">
        <f t="shared" si="3"/>
        <v>911200</v>
      </c>
      <c r="H31" s="41">
        <f>C31-G31</f>
        <v>0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ht="14.25" customHeight="1">
      <c r="A32" s="32"/>
      <c r="B32" s="30" t="s">
        <v>12</v>
      </c>
      <c r="C32" s="31"/>
      <c r="D32" s="31"/>
      <c r="E32" s="31"/>
      <c r="F32" s="31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14.25" customHeight="1">
      <c r="A33" s="33" t="s">
        <v>5</v>
      </c>
      <c r="B33" s="34" t="s">
        <v>11</v>
      </c>
      <c r="C33" s="35">
        <f>SUM(D33:F33)</f>
        <v>911200</v>
      </c>
      <c r="D33" s="35">
        <f t="shared" ref="D33:G33" si="4">D7</f>
        <v>717200</v>
      </c>
      <c r="E33" s="35">
        <f t="shared" si="4"/>
        <v>181200</v>
      </c>
      <c r="F33" s="35">
        <f t="shared" si="4"/>
        <v>12800</v>
      </c>
      <c r="G33" s="35">
        <f t="shared" si="4"/>
        <v>911200</v>
      </c>
      <c r="H33" s="41">
        <f>C33-G33</f>
        <v>0</v>
      </c>
    </row>
    <row r="34" ht="14.25" customHeight="1">
      <c r="A34" s="32"/>
      <c r="B34" s="34" t="s">
        <v>12</v>
      </c>
      <c r="C34" s="35"/>
      <c r="D34" s="35"/>
      <c r="E34" s="35"/>
      <c r="F34" s="35"/>
    </row>
    <row r="35" ht="13.5" customHeight="1">
      <c r="A35" s="3"/>
      <c r="B35" s="3"/>
      <c r="C35" s="3"/>
    </row>
    <row r="36" ht="28.5" customHeight="1">
      <c r="A36" s="3" t="s">
        <v>21</v>
      </c>
      <c r="B36" s="3"/>
      <c r="C36" s="3"/>
    </row>
    <row r="37" ht="14.25" customHeight="1"/>
    <row r="38" ht="14.25" customHeight="1"/>
    <row r="39" ht="14.25" customHeight="1">
      <c r="C39" s="61">
        <v>0.3</v>
      </c>
      <c r="D39" s="37">
        <f>G39*0.3</f>
        <v>90600</v>
      </c>
      <c r="F39" s="37"/>
      <c r="G39" s="37">
        <f>G13+G16+G18+G23+G25+G27</f>
        <v>302000</v>
      </c>
    </row>
    <row r="40" ht="14.25" customHeight="1">
      <c r="C40" s="62" t="s">
        <v>64</v>
      </c>
      <c r="D40" s="37">
        <f>D13+D16+D18+D23+D25+D27</f>
        <v>108000</v>
      </c>
    </row>
    <row r="41" ht="14.25" customHeight="1">
      <c r="C41" s="62" t="s">
        <v>57</v>
      </c>
      <c r="D41" s="69">
        <f>D39-D40</f>
        <v>-17400</v>
      </c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A31:A32"/>
    <mergeCell ref="A33:A34"/>
  </mergeCells>
  <printOptions horizontalCentered="1"/>
  <pageMargins bottom="0.2362204724409449" footer="0.0" header="0.0" left="0.15748031496062992" right="0.15748031496062992" top="0.3937007874015748"/>
  <pageSetup paperSize="9" orientation="landscape"/>
  <rowBreaks count="1" manualBreakCount="1">
    <brk id="26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/>
  </sheetViews>
  <sheetFormatPr customHeight="1" defaultColWidth="14.43" defaultRowHeight="15.0"/>
  <cols>
    <col customWidth="1" min="1" max="1" width="63.43"/>
    <col customWidth="1" min="2" max="2" width="9.14"/>
    <col customWidth="1" min="3" max="6" width="22.57"/>
    <col customWidth="1" min="7" max="8" width="13.86"/>
    <col customWidth="1" min="9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3" t="s">
        <v>78</v>
      </c>
      <c r="B3" s="3"/>
      <c r="C3" s="3"/>
    </row>
    <row r="4" ht="14.25" customHeight="1">
      <c r="A4" s="3"/>
      <c r="B4" s="3"/>
      <c r="C4" s="1"/>
      <c r="D4" s="4"/>
      <c r="E4" s="4"/>
      <c r="F4" s="4" t="s">
        <v>2</v>
      </c>
    </row>
    <row r="5" ht="24.0" customHeight="1">
      <c r="A5" s="5" t="s">
        <v>3</v>
      </c>
      <c r="B5" s="6" t="s">
        <v>4</v>
      </c>
      <c r="C5" s="5" t="s">
        <v>5</v>
      </c>
      <c r="D5" s="7" t="s">
        <v>6</v>
      </c>
      <c r="E5" s="7" t="s">
        <v>7</v>
      </c>
      <c r="F5" s="7" t="s">
        <v>8</v>
      </c>
    </row>
    <row r="6" ht="14.25" customHeight="1">
      <c r="A6" s="39" t="s">
        <v>9</v>
      </c>
      <c r="B6" s="63"/>
      <c r="C6" s="34"/>
      <c r="D6" s="34"/>
      <c r="E6" s="34"/>
      <c r="F6" s="34"/>
      <c r="G6" s="40" t="s">
        <v>23</v>
      </c>
      <c r="H6" s="40" t="s">
        <v>24</v>
      </c>
    </row>
    <row r="7" ht="14.25" customHeight="1">
      <c r="A7" s="11" t="s">
        <v>79</v>
      </c>
      <c r="B7" s="12" t="s">
        <v>11</v>
      </c>
      <c r="C7" s="13">
        <f>SUM(D7:F7)</f>
        <v>13310400</v>
      </c>
      <c r="D7" s="13">
        <f t="shared" ref="D7:F7" si="1">D9+D25</f>
        <v>5256600</v>
      </c>
      <c r="E7" s="13">
        <f t="shared" si="1"/>
        <v>5053800</v>
      </c>
      <c r="F7" s="13">
        <f t="shared" si="1"/>
        <v>3000000</v>
      </c>
      <c r="G7" s="41">
        <v>1.33104E7</v>
      </c>
      <c r="H7" s="41">
        <f>C7-G7</f>
        <v>0</v>
      </c>
    </row>
    <row r="8" ht="14.25" customHeight="1">
      <c r="A8" s="14"/>
      <c r="B8" s="12" t="s">
        <v>12</v>
      </c>
      <c r="C8" s="13"/>
      <c r="D8" s="13"/>
      <c r="E8" s="13"/>
      <c r="F8" s="13"/>
    </row>
    <row r="9" ht="14.25" customHeight="1">
      <c r="A9" s="15" t="s">
        <v>48</v>
      </c>
      <c r="B9" s="5" t="s">
        <v>11</v>
      </c>
      <c r="C9" s="16">
        <f>SUM(D9:F9)</f>
        <v>12114400</v>
      </c>
      <c r="D9" s="16">
        <f t="shared" ref="D9:F9" si="2">SUM(D13:D23)</f>
        <v>4060600</v>
      </c>
      <c r="E9" s="16">
        <f t="shared" si="2"/>
        <v>5053800</v>
      </c>
      <c r="F9" s="16">
        <f t="shared" si="2"/>
        <v>3000000</v>
      </c>
      <c r="G9" s="41">
        <v>1.21144E7</v>
      </c>
      <c r="H9" s="41">
        <f>C9-G9</f>
        <v>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4.25" customHeight="1">
      <c r="A10" s="73"/>
      <c r="B10" s="5" t="s">
        <v>12</v>
      </c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14.25" customHeight="1">
      <c r="A11" s="19" t="s">
        <v>80</v>
      </c>
      <c r="B11" s="23"/>
      <c r="C11" s="24"/>
      <c r="D11" s="24"/>
      <c r="E11" s="24"/>
      <c r="F11" s="24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14.25" customHeight="1">
      <c r="A12" s="66" t="s">
        <v>81</v>
      </c>
      <c r="B12" s="23"/>
      <c r="C12" s="24"/>
      <c r="D12" s="24"/>
      <c r="E12" s="24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4.25" customHeight="1">
      <c r="A13" s="74" t="s">
        <v>29</v>
      </c>
      <c r="B13" s="23" t="s">
        <v>11</v>
      </c>
      <c r="C13" s="24">
        <f>SUM(D13:F13)</f>
        <v>11208200</v>
      </c>
      <c r="D13" s="24">
        <v>3828200.0</v>
      </c>
      <c r="E13" s="24">
        <v>4380000.0</v>
      </c>
      <c r="F13" s="24">
        <v>3000000.0</v>
      </c>
      <c r="G13" s="41">
        <v>1.12082E7</v>
      </c>
      <c r="H13" s="41">
        <f>C13-G13</f>
        <v>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4.25" customHeight="1">
      <c r="A14" s="26"/>
      <c r="B14" s="27" t="s">
        <v>12</v>
      </c>
      <c r="C14" s="28"/>
      <c r="D14" s="28"/>
      <c r="E14" s="28"/>
      <c r="F14" s="28"/>
    </row>
    <row r="15" ht="14.25" customHeight="1">
      <c r="A15" s="66" t="s">
        <v>82</v>
      </c>
      <c r="B15" s="23"/>
      <c r="C15" s="24"/>
      <c r="D15" s="24"/>
      <c r="E15" s="24"/>
      <c r="F15" s="24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4.25" customHeight="1">
      <c r="A16" s="75" t="s">
        <v>33</v>
      </c>
      <c r="B16" s="23" t="s">
        <v>11</v>
      </c>
      <c r="C16" s="24">
        <f>SUM(D16:F16)</f>
        <v>652400</v>
      </c>
      <c r="D16" s="24">
        <v>122400.0</v>
      </c>
      <c r="E16" s="24">
        <v>530000.0</v>
      </c>
      <c r="F16" s="24">
        <v>0.0</v>
      </c>
      <c r="G16" s="41">
        <v>652400.0</v>
      </c>
      <c r="H16" s="41">
        <f>C16-G16</f>
        <v>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4.25" customHeight="1">
      <c r="A17" s="26"/>
      <c r="B17" s="27" t="s">
        <v>12</v>
      </c>
      <c r="C17" s="28"/>
      <c r="D17" s="28"/>
      <c r="E17" s="28"/>
      <c r="F17" s="28"/>
    </row>
    <row r="18" ht="14.25" customHeight="1">
      <c r="A18" s="75" t="s">
        <v>35</v>
      </c>
      <c r="B18" s="23" t="s">
        <v>11</v>
      </c>
      <c r="C18" s="24">
        <f>SUM(D18:F18)</f>
        <v>22800</v>
      </c>
      <c r="D18" s="24">
        <v>0.0</v>
      </c>
      <c r="E18" s="24">
        <v>22800.0</v>
      </c>
      <c r="F18" s="24">
        <v>0.0</v>
      </c>
      <c r="G18" s="41">
        <v>22800.0</v>
      </c>
      <c r="H18" s="41">
        <f>C18-G18</f>
        <v>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4.25" customHeight="1">
      <c r="A19" s="26"/>
      <c r="B19" s="27" t="s">
        <v>12</v>
      </c>
      <c r="C19" s="28"/>
      <c r="D19" s="28"/>
      <c r="E19" s="28"/>
      <c r="F19" s="28"/>
    </row>
    <row r="20" ht="14.25" customHeight="1">
      <c r="A20" s="72" t="s">
        <v>83</v>
      </c>
      <c r="B20" s="23"/>
      <c r="C20" s="24"/>
      <c r="D20" s="24"/>
      <c r="E20" s="24"/>
      <c r="F20" s="24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4.25" customHeight="1">
      <c r="A21" s="76" t="s">
        <v>40</v>
      </c>
      <c r="B21" s="23" t="s">
        <v>11</v>
      </c>
      <c r="C21" s="24">
        <f>SUM(D21:F21)</f>
        <v>111000</v>
      </c>
      <c r="D21" s="24">
        <v>50000.0</v>
      </c>
      <c r="E21" s="24">
        <v>61000.0</v>
      </c>
      <c r="F21" s="24">
        <v>0.0</v>
      </c>
      <c r="G21" s="41">
        <v>111000.0</v>
      </c>
      <c r="H21" s="41">
        <f>C21-G21</f>
        <v>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4.25" customHeight="1">
      <c r="A22" s="26"/>
      <c r="B22" s="27" t="s">
        <v>12</v>
      </c>
      <c r="C22" s="28"/>
      <c r="D22" s="28"/>
      <c r="E22" s="28"/>
      <c r="F22" s="28"/>
    </row>
    <row r="23" ht="14.25" customHeight="1">
      <c r="A23" s="75" t="s">
        <v>41</v>
      </c>
      <c r="B23" s="23" t="s">
        <v>11</v>
      </c>
      <c r="C23" s="24">
        <f>SUM(D23:F23)</f>
        <v>120000</v>
      </c>
      <c r="D23" s="24">
        <v>60000.0</v>
      </c>
      <c r="E23" s="24">
        <v>60000.0</v>
      </c>
      <c r="F23" s="24">
        <v>0.0</v>
      </c>
      <c r="G23" s="41">
        <v>120000.0</v>
      </c>
      <c r="H23" s="41">
        <f>C23-G23</f>
        <v>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4.25" customHeight="1">
      <c r="A24" s="26"/>
      <c r="B24" s="27" t="s">
        <v>12</v>
      </c>
      <c r="C24" s="28"/>
      <c r="D24" s="28"/>
      <c r="E24" s="28"/>
      <c r="F24" s="28"/>
    </row>
    <row r="25" ht="14.25" customHeight="1">
      <c r="A25" s="56" t="s">
        <v>54</v>
      </c>
      <c r="B25" s="57" t="s">
        <v>11</v>
      </c>
      <c r="C25" s="16">
        <f>SUM(D25:F25)</f>
        <v>1196000</v>
      </c>
      <c r="D25" s="16">
        <f t="shared" ref="D25:F25" si="3">D27</f>
        <v>1196000</v>
      </c>
      <c r="E25" s="16">
        <f t="shared" si="3"/>
        <v>0</v>
      </c>
      <c r="F25" s="16">
        <f t="shared" si="3"/>
        <v>0</v>
      </c>
      <c r="G25" s="41">
        <v>1196000.0</v>
      </c>
      <c r="H25" s="41">
        <f>C25-G25</f>
        <v>0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14.25" customHeight="1">
      <c r="A26" s="58"/>
      <c r="B26" s="5" t="s">
        <v>12</v>
      </c>
      <c r="C26" s="16"/>
      <c r="D26" s="16"/>
      <c r="E26" s="16"/>
      <c r="F26" s="16"/>
      <c r="G26" s="42"/>
      <c r="H26" s="42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ht="14.25" customHeight="1">
      <c r="A27" s="59" t="s">
        <v>84</v>
      </c>
      <c r="B27" s="27" t="s">
        <v>11</v>
      </c>
      <c r="C27" s="28">
        <f>SUM(D27:F27)</f>
        <v>1196000</v>
      </c>
      <c r="D27" s="28">
        <v>1196000.0</v>
      </c>
      <c r="E27" s="28">
        <v>0.0</v>
      </c>
      <c r="F27" s="28">
        <v>0.0</v>
      </c>
      <c r="G27" s="41">
        <v>1196000.0</v>
      </c>
      <c r="H27" s="41">
        <f>C27-G27</f>
        <v>0</v>
      </c>
    </row>
    <row r="28" ht="14.25" customHeight="1">
      <c r="A28" s="60" t="s">
        <v>85</v>
      </c>
      <c r="B28" s="27" t="s">
        <v>12</v>
      </c>
      <c r="C28" s="28"/>
      <c r="D28" s="28"/>
      <c r="E28" s="28"/>
      <c r="F28" s="28"/>
      <c r="G28" s="38"/>
      <c r="H28" s="38"/>
    </row>
    <row r="29" ht="44.25" customHeight="1">
      <c r="A29" s="77" t="s">
        <v>21</v>
      </c>
      <c r="B29" s="49"/>
      <c r="C29" s="50"/>
      <c r="D29" s="50"/>
      <c r="E29" s="50"/>
      <c r="F29" s="50"/>
    </row>
    <row r="30" ht="6.75" customHeight="1">
      <c r="A30" s="3"/>
      <c r="B30" s="51"/>
      <c r="C30" s="52"/>
      <c r="D30" s="52"/>
      <c r="E30" s="52"/>
      <c r="F30" s="52"/>
    </row>
    <row r="31" ht="14.25" customHeight="1">
      <c r="A31" s="53" t="s">
        <v>86</v>
      </c>
      <c r="B31" s="54" t="s">
        <v>11</v>
      </c>
      <c r="C31" s="55">
        <f>SUM(D31:F31)</f>
        <v>774600</v>
      </c>
      <c r="D31" s="55">
        <f t="shared" ref="D31:F31" si="4">D33</f>
        <v>669600</v>
      </c>
      <c r="E31" s="55">
        <f t="shared" si="4"/>
        <v>105000</v>
      </c>
      <c r="F31" s="55">
        <f t="shared" si="4"/>
        <v>0</v>
      </c>
      <c r="G31" s="41">
        <v>774600.0</v>
      </c>
      <c r="H31" s="41">
        <f>C31-G31</f>
        <v>0</v>
      </c>
    </row>
    <row r="32" ht="14.25" customHeight="1">
      <c r="A32" s="14"/>
      <c r="B32" s="12" t="s">
        <v>12</v>
      </c>
      <c r="C32" s="13"/>
      <c r="D32" s="13"/>
      <c r="E32" s="13"/>
      <c r="F32" s="13"/>
    </row>
    <row r="33" ht="14.25" customHeight="1">
      <c r="A33" s="15" t="s">
        <v>26</v>
      </c>
      <c r="B33" s="5" t="s">
        <v>11</v>
      </c>
      <c r="C33" s="16">
        <f>SUM(D33:F33)</f>
        <v>774600</v>
      </c>
      <c r="D33" s="16">
        <f t="shared" ref="D33:F33" si="5">SUM(D36:D43)</f>
        <v>669600</v>
      </c>
      <c r="E33" s="16">
        <f t="shared" si="5"/>
        <v>105000</v>
      </c>
      <c r="F33" s="16">
        <f t="shared" si="5"/>
        <v>0</v>
      </c>
      <c r="G33" s="41">
        <v>774600.0</v>
      </c>
      <c r="H33" s="41">
        <f>C33-G33</f>
        <v>0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14.25" customHeight="1">
      <c r="A34" s="78"/>
      <c r="B34" s="5" t="s">
        <v>12</v>
      </c>
      <c r="C34" s="16"/>
      <c r="D34" s="16"/>
      <c r="E34" s="16"/>
      <c r="F34" s="16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ht="14.25" customHeight="1">
      <c r="A35" s="19" t="s">
        <v>87</v>
      </c>
      <c r="B35" s="23"/>
      <c r="C35" s="24"/>
      <c r="D35" s="24"/>
      <c r="E35" s="24"/>
      <c r="F35" s="24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4.25" customHeight="1">
      <c r="A36" s="72" t="s">
        <v>88</v>
      </c>
      <c r="B36" s="23"/>
      <c r="C36" s="24"/>
      <c r="D36" s="24"/>
      <c r="E36" s="24"/>
      <c r="F36" s="24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14.25" customHeight="1">
      <c r="A37" s="79" t="s">
        <v>89</v>
      </c>
      <c r="B37" s="23" t="s">
        <v>11</v>
      </c>
      <c r="C37" s="24">
        <f>SUM(D37:F37)</f>
        <v>305000</v>
      </c>
      <c r="D37" s="24">
        <v>200000.0</v>
      </c>
      <c r="E37" s="24">
        <v>105000.0</v>
      </c>
      <c r="F37" s="24">
        <v>0.0</v>
      </c>
      <c r="G37" s="41">
        <v>305000.0</v>
      </c>
      <c r="H37" s="41">
        <f>C37-G37</f>
        <v>0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14.25" customHeight="1">
      <c r="A38" s="26"/>
      <c r="B38" s="27" t="s">
        <v>12</v>
      </c>
      <c r="C38" s="28"/>
      <c r="D38" s="28"/>
      <c r="E38" s="28"/>
      <c r="F38" s="28"/>
    </row>
    <row r="39" ht="14.25" customHeight="1">
      <c r="A39" s="79" t="s">
        <v>43</v>
      </c>
      <c r="B39" s="23" t="s">
        <v>11</v>
      </c>
      <c r="C39" s="24">
        <f>SUM(D39:F39)</f>
        <v>6500</v>
      </c>
      <c r="D39" s="24">
        <v>6500.0</v>
      </c>
      <c r="E39" s="24">
        <v>0.0</v>
      </c>
      <c r="F39" s="24">
        <v>0.0</v>
      </c>
      <c r="G39" s="41">
        <v>6500.0</v>
      </c>
      <c r="H39" s="41">
        <f>C39-G39</f>
        <v>0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4.25" customHeight="1">
      <c r="A40" s="26"/>
      <c r="B40" s="27" t="s">
        <v>12</v>
      </c>
      <c r="C40" s="28"/>
      <c r="D40" s="28"/>
      <c r="E40" s="28"/>
      <c r="F40" s="28"/>
    </row>
    <row r="41" ht="14.25" customHeight="1">
      <c r="A41" s="79" t="s">
        <v>90</v>
      </c>
      <c r="B41" s="23" t="s">
        <v>11</v>
      </c>
      <c r="C41" s="24">
        <f>SUM(D41:F41)</f>
        <v>134700</v>
      </c>
      <c r="D41" s="24">
        <v>134700.0</v>
      </c>
      <c r="E41" s="24">
        <v>0.0</v>
      </c>
      <c r="F41" s="24">
        <v>0.0</v>
      </c>
      <c r="G41" s="41">
        <v>134700.0</v>
      </c>
      <c r="H41" s="41">
        <f>C41-G41</f>
        <v>0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4.25" customHeight="1">
      <c r="A42" s="26"/>
      <c r="B42" s="27" t="s">
        <v>12</v>
      </c>
      <c r="C42" s="28"/>
      <c r="D42" s="28"/>
      <c r="E42" s="28"/>
      <c r="F42" s="28"/>
    </row>
    <row r="43" ht="14.25" customHeight="1">
      <c r="A43" s="80" t="s">
        <v>91</v>
      </c>
      <c r="B43" s="23" t="s">
        <v>11</v>
      </c>
      <c r="C43" s="24">
        <f>SUM(D43:F43)</f>
        <v>328400</v>
      </c>
      <c r="D43" s="24">
        <v>328400.0</v>
      </c>
      <c r="E43" s="24">
        <v>0.0</v>
      </c>
      <c r="F43" s="24">
        <v>0.0</v>
      </c>
      <c r="G43" s="41">
        <v>328400.0</v>
      </c>
      <c r="H43" s="41">
        <f>C43-G43</f>
        <v>0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4.25" customHeight="1">
      <c r="A44" s="26"/>
      <c r="B44" s="27" t="s">
        <v>12</v>
      </c>
      <c r="C44" s="28"/>
      <c r="D44" s="28"/>
      <c r="E44" s="28"/>
      <c r="F44" s="28"/>
    </row>
    <row r="45" ht="44.25" customHeight="1">
      <c r="A45" s="77" t="s">
        <v>21</v>
      </c>
      <c r="B45" s="49"/>
      <c r="C45" s="50"/>
      <c r="D45" s="50"/>
      <c r="E45" s="50"/>
      <c r="F45" s="50"/>
    </row>
    <row r="46" ht="6.75" customHeight="1">
      <c r="A46" s="3"/>
      <c r="B46" s="51"/>
      <c r="C46" s="52"/>
      <c r="D46" s="52"/>
      <c r="E46" s="52"/>
      <c r="F46" s="52"/>
    </row>
    <row r="47" ht="14.25" customHeight="1">
      <c r="A47" s="11" t="s">
        <v>92</v>
      </c>
      <c r="B47" s="12" t="s">
        <v>11</v>
      </c>
      <c r="C47" s="13">
        <f>SUM(D47:F47)</f>
        <v>4991000</v>
      </c>
      <c r="D47" s="13">
        <f t="shared" ref="D47:F47" si="6">D49+D72</f>
        <v>2160400</v>
      </c>
      <c r="E47" s="13">
        <f t="shared" si="6"/>
        <v>1586900</v>
      </c>
      <c r="F47" s="13">
        <f t="shared" si="6"/>
        <v>1243700</v>
      </c>
      <c r="G47" s="41">
        <v>4991000.0</v>
      </c>
      <c r="H47" s="41">
        <f>C47-G47</f>
        <v>0</v>
      </c>
    </row>
    <row r="48" ht="14.25" customHeight="1">
      <c r="A48" s="14"/>
      <c r="B48" s="12" t="s">
        <v>12</v>
      </c>
      <c r="C48" s="13"/>
      <c r="D48" s="13"/>
      <c r="E48" s="13"/>
      <c r="F48" s="13"/>
    </row>
    <row r="49" ht="14.25" customHeight="1">
      <c r="A49" s="15" t="s">
        <v>48</v>
      </c>
      <c r="B49" s="5" t="s">
        <v>11</v>
      </c>
      <c r="C49" s="16">
        <f>SUM(D49:F49)</f>
        <v>4941000</v>
      </c>
      <c r="D49" s="16">
        <f t="shared" ref="D49:F49" si="7">SUM(D53:D71)</f>
        <v>2110400</v>
      </c>
      <c r="E49" s="16">
        <f t="shared" si="7"/>
        <v>1586900</v>
      </c>
      <c r="F49" s="16">
        <f t="shared" si="7"/>
        <v>1243700</v>
      </c>
      <c r="G49" s="41">
        <v>4941000.0</v>
      </c>
      <c r="H49" s="41">
        <f>C49-G49</f>
        <v>0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ht="14.25" customHeight="1">
      <c r="A50" s="78"/>
      <c r="B50" s="5" t="s">
        <v>12</v>
      </c>
      <c r="C50" s="16"/>
      <c r="D50" s="16"/>
      <c r="E50" s="16"/>
      <c r="F50" s="16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ht="14.25" customHeight="1">
      <c r="A51" s="19" t="s">
        <v>93</v>
      </c>
      <c r="B51" s="23"/>
      <c r="C51" s="24"/>
      <c r="D51" s="24"/>
      <c r="E51" s="24"/>
      <c r="F51" s="24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14.25" customHeight="1">
      <c r="A52" s="66" t="s">
        <v>94</v>
      </c>
      <c r="B52" s="23"/>
      <c r="C52" s="24"/>
      <c r="D52" s="24"/>
      <c r="E52" s="24"/>
      <c r="F52" s="24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4.25" customHeight="1">
      <c r="A53" s="81" t="s">
        <v>95</v>
      </c>
      <c r="B53" s="23" t="s">
        <v>11</v>
      </c>
      <c r="C53" s="24">
        <f>SUM(D53:F53)</f>
        <v>170100</v>
      </c>
      <c r="D53" s="24">
        <v>56700.0</v>
      </c>
      <c r="E53" s="24">
        <v>56700.0</v>
      </c>
      <c r="F53" s="24">
        <v>56700.0</v>
      </c>
      <c r="G53" s="41">
        <v>170100.0</v>
      </c>
      <c r="H53" s="41">
        <f>C53-G53</f>
        <v>0</v>
      </c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4.25" customHeight="1">
      <c r="A54" s="26"/>
      <c r="B54" s="27" t="s">
        <v>12</v>
      </c>
      <c r="C54" s="28"/>
      <c r="D54" s="28"/>
      <c r="E54" s="28"/>
      <c r="F54" s="28"/>
    </row>
    <row r="55" ht="14.25" customHeight="1">
      <c r="A55" s="81" t="s">
        <v>96</v>
      </c>
      <c r="B55" s="23" t="s">
        <v>11</v>
      </c>
      <c r="C55" s="24">
        <f>SUM(D55:F55)</f>
        <v>3450000</v>
      </c>
      <c r="D55" s="24">
        <v>1150000.0</v>
      </c>
      <c r="E55" s="24">
        <v>1200000.0</v>
      </c>
      <c r="F55" s="24">
        <v>1100000.0</v>
      </c>
      <c r="G55" s="41">
        <v>3450000.0</v>
      </c>
      <c r="H55" s="41">
        <f>C55-G55</f>
        <v>0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4.25" customHeight="1">
      <c r="A56" s="26"/>
      <c r="B56" s="27" t="s">
        <v>12</v>
      </c>
      <c r="C56" s="28"/>
      <c r="D56" s="28"/>
      <c r="E56" s="28"/>
      <c r="F56" s="28"/>
    </row>
    <row r="57" ht="14.25" customHeight="1">
      <c r="A57" s="81" t="s">
        <v>97</v>
      </c>
      <c r="B57" s="23" t="s">
        <v>11</v>
      </c>
      <c r="C57" s="24">
        <f>SUM(D57:F57)</f>
        <v>186000</v>
      </c>
      <c r="D57" s="24">
        <v>62000.0</v>
      </c>
      <c r="E57" s="24">
        <v>62000.0</v>
      </c>
      <c r="F57" s="24">
        <v>62000.0</v>
      </c>
      <c r="G57" s="41">
        <v>186000.0</v>
      </c>
      <c r="H57" s="41">
        <f>C57-G57</f>
        <v>0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4.25" customHeight="1">
      <c r="A58" s="26"/>
      <c r="B58" s="27" t="s">
        <v>12</v>
      </c>
      <c r="C58" s="28"/>
      <c r="D58" s="28"/>
      <c r="E58" s="28"/>
      <c r="F58" s="28"/>
    </row>
    <row r="59" ht="14.25" customHeight="1">
      <c r="A59" s="81" t="s">
        <v>98</v>
      </c>
      <c r="B59" s="23" t="s">
        <v>11</v>
      </c>
      <c r="C59" s="24">
        <f>SUM(D59:F59)</f>
        <v>75000</v>
      </c>
      <c r="D59" s="24">
        <v>25000.0</v>
      </c>
      <c r="E59" s="24">
        <v>25000.0</v>
      </c>
      <c r="F59" s="24">
        <v>25000.0</v>
      </c>
      <c r="G59" s="41">
        <v>75000.0</v>
      </c>
      <c r="H59" s="41">
        <f>C59-G59</f>
        <v>0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4.25" customHeight="1">
      <c r="A60" s="26"/>
      <c r="B60" s="27" t="s">
        <v>12</v>
      </c>
      <c r="C60" s="28"/>
      <c r="D60" s="28"/>
      <c r="E60" s="28"/>
      <c r="F60" s="28"/>
    </row>
    <row r="61" ht="14.25" customHeight="1">
      <c r="A61" s="72" t="s">
        <v>99</v>
      </c>
      <c r="B61" s="23"/>
      <c r="C61" s="24"/>
      <c r="D61" s="24"/>
      <c r="E61" s="24"/>
      <c r="F61" s="24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4.25" customHeight="1">
      <c r="A62" s="79" t="s">
        <v>89</v>
      </c>
      <c r="B62" s="23" t="s">
        <v>11</v>
      </c>
      <c r="C62" s="24">
        <f>SUM(D62:F62)</f>
        <v>304200</v>
      </c>
      <c r="D62" s="24">
        <v>200000.0</v>
      </c>
      <c r="E62" s="24">
        <v>104200.0</v>
      </c>
      <c r="F62" s="24">
        <v>0.0</v>
      </c>
      <c r="G62" s="41">
        <v>304200.0</v>
      </c>
      <c r="H62" s="41">
        <f>C62-G62</f>
        <v>0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4.25" customHeight="1">
      <c r="A63" s="26"/>
      <c r="B63" s="27" t="s">
        <v>12</v>
      </c>
      <c r="C63" s="28"/>
      <c r="D63" s="28"/>
      <c r="E63" s="28"/>
      <c r="F63" s="28"/>
    </row>
    <row r="64" ht="14.25" customHeight="1">
      <c r="A64" s="79" t="s">
        <v>43</v>
      </c>
      <c r="B64" s="23" t="s">
        <v>11</v>
      </c>
      <c r="C64" s="24">
        <f>SUM(D64:F64)</f>
        <v>224400</v>
      </c>
      <c r="D64" s="24">
        <v>224400.0</v>
      </c>
      <c r="E64" s="24">
        <v>0.0</v>
      </c>
      <c r="F64" s="24">
        <v>0.0</v>
      </c>
      <c r="G64" s="41">
        <v>224400.0</v>
      </c>
      <c r="H64" s="41">
        <f>C64-G64</f>
        <v>0</v>
      </c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4.25" customHeight="1">
      <c r="A65" s="26"/>
      <c r="B65" s="27" t="s">
        <v>12</v>
      </c>
      <c r="C65" s="28"/>
      <c r="D65" s="28"/>
      <c r="E65" s="28"/>
      <c r="F65" s="28"/>
    </row>
    <row r="66" ht="14.25" customHeight="1">
      <c r="A66" s="79" t="s">
        <v>90</v>
      </c>
      <c r="B66" s="23" t="s">
        <v>11</v>
      </c>
      <c r="C66" s="24">
        <f>SUM(D66:F66)</f>
        <v>143500</v>
      </c>
      <c r="D66" s="24">
        <v>143500.0</v>
      </c>
      <c r="E66" s="24">
        <v>0.0</v>
      </c>
      <c r="F66" s="24">
        <v>0.0</v>
      </c>
      <c r="G66" s="41">
        <v>143500.0</v>
      </c>
      <c r="H66" s="41">
        <f>C66-G66</f>
        <v>0</v>
      </c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4.25" customHeight="1">
      <c r="A67" s="26"/>
      <c r="B67" s="27" t="s">
        <v>12</v>
      </c>
      <c r="C67" s="28"/>
      <c r="D67" s="28"/>
      <c r="E67" s="28"/>
      <c r="F67" s="28"/>
    </row>
    <row r="68" ht="14.25" customHeight="1">
      <c r="A68" s="79" t="s">
        <v>100</v>
      </c>
      <c r="B68" s="23" t="s">
        <v>11</v>
      </c>
      <c r="C68" s="24">
        <f>SUM(D68:F68)</f>
        <v>139000</v>
      </c>
      <c r="D68" s="24">
        <v>0.0</v>
      </c>
      <c r="E68" s="24">
        <v>139000.0</v>
      </c>
      <c r="F68" s="24">
        <v>0.0</v>
      </c>
      <c r="G68" s="41">
        <v>139000.0</v>
      </c>
      <c r="H68" s="41">
        <f>C68-G68</f>
        <v>0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4.25" customHeight="1">
      <c r="A69" s="26"/>
      <c r="B69" s="27" t="s">
        <v>12</v>
      </c>
      <c r="C69" s="28"/>
      <c r="D69" s="28"/>
      <c r="E69" s="28"/>
      <c r="F69" s="28"/>
    </row>
    <row r="70" ht="14.25" customHeight="1">
      <c r="A70" s="79" t="s">
        <v>91</v>
      </c>
      <c r="B70" s="23" t="s">
        <v>11</v>
      </c>
      <c r="C70" s="24">
        <f>SUM(D70:F70)</f>
        <v>248800</v>
      </c>
      <c r="D70" s="24">
        <v>248800.0</v>
      </c>
      <c r="E70" s="24">
        <v>0.0</v>
      </c>
      <c r="F70" s="24">
        <v>0.0</v>
      </c>
      <c r="G70" s="41">
        <v>248800.0</v>
      </c>
      <c r="H70" s="41">
        <f>C70-G70</f>
        <v>0</v>
      </c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4.25" customHeight="1">
      <c r="A71" s="26"/>
      <c r="B71" s="27" t="s">
        <v>12</v>
      </c>
      <c r="C71" s="28"/>
      <c r="D71" s="28"/>
      <c r="E71" s="28"/>
      <c r="F71" s="28"/>
    </row>
    <row r="72" ht="14.25" customHeight="1">
      <c r="A72" s="56" t="s">
        <v>54</v>
      </c>
      <c r="B72" s="57" t="s">
        <v>11</v>
      </c>
      <c r="C72" s="16">
        <f>SUM(D72:F72)</f>
        <v>50000</v>
      </c>
      <c r="D72" s="16">
        <f t="shared" ref="D72:F72" si="8">D74</f>
        <v>50000</v>
      </c>
      <c r="E72" s="16">
        <f t="shared" si="8"/>
        <v>0</v>
      </c>
      <c r="F72" s="16">
        <f t="shared" si="8"/>
        <v>0</v>
      </c>
      <c r="G72" s="41">
        <v>50000.0</v>
      </c>
      <c r="H72" s="41">
        <f>C72-G72</f>
        <v>0</v>
      </c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ht="14.25" customHeight="1">
      <c r="A73" s="58"/>
      <c r="B73" s="5" t="s">
        <v>12</v>
      </c>
      <c r="C73" s="16"/>
      <c r="D73" s="16"/>
      <c r="E73" s="16"/>
      <c r="F73" s="16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ht="14.25" customHeight="1">
      <c r="A74" s="59" t="s">
        <v>101</v>
      </c>
      <c r="B74" s="27" t="s">
        <v>11</v>
      </c>
      <c r="C74" s="24">
        <f>SUM(D74:F74)</f>
        <v>50000</v>
      </c>
      <c r="D74" s="28">
        <v>50000.0</v>
      </c>
      <c r="E74" s="28">
        <v>0.0</v>
      </c>
      <c r="F74" s="28">
        <v>0.0</v>
      </c>
      <c r="G74" s="41">
        <v>50000.0</v>
      </c>
      <c r="H74" s="41">
        <f>C74-G74</f>
        <v>0</v>
      </c>
    </row>
    <row r="75" ht="14.25" customHeight="1">
      <c r="A75" s="26" t="s">
        <v>102</v>
      </c>
      <c r="B75" s="27" t="s">
        <v>12</v>
      </c>
      <c r="C75" s="28"/>
      <c r="D75" s="28"/>
      <c r="E75" s="28"/>
      <c r="F75" s="28"/>
    </row>
    <row r="76" ht="44.25" customHeight="1">
      <c r="A76" s="77" t="s">
        <v>21</v>
      </c>
      <c r="B76" s="49"/>
      <c r="C76" s="50"/>
      <c r="D76" s="50"/>
      <c r="E76" s="50"/>
      <c r="F76" s="50"/>
    </row>
    <row r="77" ht="6.75" customHeight="1">
      <c r="A77" s="3"/>
      <c r="B77" s="51"/>
      <c r="C77" s="52"/>
      <c r="D77" s="52"/>
      <c r="E77" s="52"/>
      <c r="F77" s="52"/>
    </row>
    <row r="78" ht="14.25" customHeight="1">
      <c r="A78" s="11" t="s">
        <v>103</v>
      </c>
      <c r="B78" s="12" t="s">
        <v>11</v>
      </c>
      <c r="C78" s="13">
        <f>SUM(D78:F78)</f>
        <v>3415500</v>
      </c>
      <c r="D78" s="13">
        <f t="shared" ref="D78:F78" si="9">D80</f>
        <v>1991500</v>
      </c>
      <c r="E78" s="13">
        <f t="shared" si="9"/>
        <v>1224000</v>
      </c>
      <c r="F78" s="13">
        <f t="shared" si="9"/>
        <v>200000</v>
      </c>
      <c r="G78" s="41">
        <v>3415500.0</v>
      </c>
      <c r="H78" s="41">
        <f>C78-G78</f>
        <v>0</v>
      </c>
    </row>
    <row r="79" ht="14.25" customHeight="1">
      <c r="A79" s="14"/>
      <c r="B79" s="12" t="s">
        <v>12</v>
      </c>
      <c r="C79" s="13"/>
      <c r="D79" s="13"/>
      <c r="E79" s="13"/>
      <c r="F79" s="13"/>
    </row>
    <row r="80" ht="14.25" customHeight="1">
      <c r="A80" s="15" t="s">
        <v>26</v>
      </c>
      <c r="B80" s="5" t="s">
        <v>11</v>
      </c>
      <c r="C80" s="16">
        <f>SUM(D80:F80)</f>
        <v>3415500</v>
      </c>
      <c r="D80" s="16">
        <f t="shared" ref="D80:F80" si="10">SUM(D84:D98)</f>
        <v>1991500</v>
      </c>
      <c r="E80" s="16">
        <f t="shared" si="10"/>
        <v>1224000</v>
      </c>
      <c r="F80" s="16">
        <f t="shared" si="10"/>
        <v>200000</v>
      </c>
      <c r="G80" s="41">
        <v>3415500.0</v>
      </c>
      <c r="H80" s="41">
        <f>C80-G80</f>
        <v>0</v>
      </c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ht="14.25" customHeight="1">
      <c r="A81" s="18"/>
      <c r="B81" s="5" t="s">
        <v>12</v>
      </c>
      <c r="C81" s="16"/>
      <c r="D81" s="16"/>
      <c r="E81" s="16"/>
      <c r="F81" s="16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ht="14.25" customHeight="1">
      <c r="A82" s="19" t="s">
        <v>104</v>
      </c>
      <c r="B82" s="20"/>
      <c r="C82" s="21"/>
      <c r="D82" s="21"/>
      <c r="E82" s="21"/>
      <c r="F82" s="21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ht="14.25" customHeight="1">
      <c r="A83" s="43" t="s">
        <v>105</v>
      </c>
      <c r="B83" s="44"/>
      <c r="C83" s="45"/>
      <c r="D83" s="45"/>
      <c r="E83" s="45"/>
      <c r="F83" s="4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4.25" customHeight="1">
      <c r="A84" s="81" t="s">
        <v>29</v>
      </c>
      <c r="B84" s="23" t="s">
        <v>11</v>
      </c>
      <c r="C84" s="24">
        <f>SUM(D84:F84)</f>
        <v>1044300</v>
      </c>
      <c r="D84" s="24">
        <v>370300.0</v>
      </c>
      <c r="E84" s="24">
        <v>474000.0</v>
      </c>
      <c r="F84" s="24">
        <v>200000.0</v>
      </c>
      <c r="G84" s="41">
        <v>1044300.0</v>
      </c>
      <c r="H84" s="41">
        <f>C84-G84</f>
        <v>0</v>
      </c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4.25" customHeight="1">
      <c r="A85" s="26"/>
      <c r="B85" s="27" t="s">
        <v>12</v>
      </c>
      <c r="C85" s="28"/>
      <c r="D85" s="28"/>
      <c r="E85" s="28"/>
      <c r="F85" s="28"/>
    </row>
    <row r="86" ht="14.25" customHeight="1">
      <c r="A86" s="66" t="s">
        <v>106</v>
      </c>
      <c r="B86" s="23"/>
      <c r="C86" s="24"/>
      <c r="D86" s="24"/>
      <c r="E86" s="24"/>
      <c r="F86" s="24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14.25" customHeight="1">
      <c r="A87" s="75" t="s">
        <v>33</v>
      </c>
      <c r="B87" s="23" t="s">
        <v>11</v>
      </c>
      <c r="C87" s="24">
        <f>SUM(D87:F87)</f>
        <v>259800</v>
      </c>
      <c r="D87" s="24">
        <v>59800.0</v>
      </c>
      <c r="E87" s="24">
        <v>200000.0</v>
      </c>
      <c r="F87" s="24">
        <v>0.0</v>
      </c>
      <c r="G87" s="41">
        <v>259800.0</v>
      </c>
      <c r="H87" s="41">
        <f>C87-G87</f>
        <v>0</v>
      </c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14.25" customHeight="1">
      <c r="A88" s="26"/>
      <c r="B88" s="27" t="s">
        <v>12</v>
      </c>
      <c r="C88" s="28"/>
      <c r="D88" s="28"/>
      <c r="E88" s="28"/>
      <c r="F88" s="28"/>
    </row>
    <row r="89" ht="14.25" customHeight="1">
      <c r="A89" s="82" t="s">
        <v>107</v>
      </c>
      <c r="B89" s="23" t="s">
        <v>11</v>
      </c>
      <c r="C89" s="24">
        <f>SUM(D89:F89)</f>
        <v>1060200</v>
      </c>
      <c r="D89" s="24">
        <v>1060200.0</v>
      </c>
      <c r="E89" s="24">
        <v>0.0</v>
      </c>
      <c r="F89" s="24">
        <v>0.0</v>
      </c>
      <c r="G89" s="41">
        <v>1060200.0</v>
      </c>
      <c r="H89" s="41">
        <f>C89-G89</f>
        <v>0</v>
      </c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14.25" customHeight="1">
      <c r="A90" s="26"/>
      <c r="B90" s="27" t="s">
        <v>12</v>
      </c>
      <c r="C90" s="28"/>
      <c r="D90" s="28"/>
      <c r="E90" s="28"/>
      <c r="F90" s="28"/>
    </row>
    <row r="91" ht="14.25" customHeight="1">
      <c r="A91" s="66" t="s">
        <v>108</v>
      </c>
      <c r="B91" s="23"/>
      <c r="C91" s="24"/>
      <c r="D91" s="24"/>
      <c r="E91" s="24"/>
      <c r="F91" s="24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14.25" customHeight="1">
      <c r="A92" s="82" t="s">
        <v>109</v>
      </c>
      <c r="B92" s="23" t="s">
        <v>11</v>
      </c>
      <c r="C92" s="24">
        <f>SUM(D92:F92)</f>
        <v>850000</v>
      </c>
      <c r="D92" s="24">
        <v>300000.0</v>
      </c>
      <c r="E92" s="24">
        <v>550000.0</v>
      </c>
      <c r="F92" s="24">
        <v>0.0</v>
      </c>
      <c r="G92" s="41">
        <v>850000.0</v>
      </c>
      <c r="H92" s="41">
        <f>C92-G92</f>
        <v>0</v>
      </c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4.25" customHeight="1">
      <c r="A93" s="26"/>
      <c r="B93" s="27" t="s">
        <v>12</v>
      </c>
      <c r="C93" s="28"/>
      <c r="D93" s="28"/>
      <c r="E93" s="28"/>
      <c r="F93" s="28"/>
    </row>
    <row r="94" ht="14.25" customHeight="1">
      <c r="A94" s="79" t="s">
        <v>43</v>
      </c>
      <c r="B94" s="23" t="s">
        <v>11</v>
      </c>
      <c r="C94" s="24">
        <f>SUM(D94:F94)</f>
        <v>41800</v>
      </c>
      <c r="D94" s="24">
        <v>41800.0</v>
      </c>
      <c r="E94" s="24">
        <v>0.0</v>
      </c>
      <c r="F94" s="24">
        <v>0.0</v>
      </c>
      <c r="G94" s="41">
        <v>41800.0</v>
      </c>
      <c r="H94" s="41">
        <f>C94-G94</f>
        <v>0</v>
      </c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14.25" customHeight="1">
      <c r="A95" s="26"/>
      <c r="B95" s="27" t="s">
        <v>12</v>
      </c>
      <c r="C95" s="28"/>
      <c r="D95" s="28"/>
      <c r="E95" s="28"/>
      <c r="F95" s="28"/>
    </row>
    <row r="96" ht="14.25" customHeight="1">
      <c r="A96" s="79" t="s">
        <v>90</v>
      </c>
      <c r="B96" s="23" t="s">
        <v>11</v>
      </c>
      <c r="C96" s="24">
        <f>SUM(D96:F96)</f>
        <v>49900</v>
      </c>
      <c r="D96" s="24">
        <v>49900.0</v>
      </c>
      <c r="E96" s="24">
        <v>0.0</v>
      </c>
      <c r="F96" s="24">
        <v>0.0</v>
      </c>
      <c r="G96" s="41">
        <v>49900.0</v>
      </c>
      <c r="H96" s="41">
        <f>C96-G96</f>
        <v>0</v>
      </c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4.25" customHeight="1">
      <c r="A97" s="26"/>
      <c r="B97" s="27" t="s">
        <v>12</v>
      </c>
      <c r="C97" s="28"/>
      <c r="D97" s="28"/>
      <c r="E97" s="28"/>
      <c r="F97" s="28"/>
    </row>
    <row r="98" ht="14.25" customHeight="1">
      <c r="A98" s="80" t="s">
        <v>91</v>
      </c>
      <c r="B98" s="23" t="s">
        <v>11</v>
      </c>
      <c r="C98" s="24">
        <f>SUM(D98:F98)</f>
        <v>109500</v>
      </c>
      <c r="D98" s="24">
        <v>109500.0</v>
      </c>
      <c r="E98" s="24">
        <v>0.0</v>
      </c>
      <c r="F98" s="24">
        <v>0.0</v>
      </c>
      <c r="G98" s="41">
        <v>109500.0</v>
      </c>
      <c r="H98" s="41">
        <f>C98-G98</f>
        <v>0</v>
      </c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4.25" customHeight="1">
      <c r="A99" s="26"/>
      <c r="B99" s="27" t="s">
        <v>12</v>
      </c>
      <c r="C99" s="28"/>
      <c r="D99" s="28"/>
      <c r="E99" s="28"/>
      <c r="F99" s="28"/>
    </row>
    <row r="100" ht="14.25" customHeight="1">
      <c r="A100" s="29" t="s">
        <v>20</v>
      </c>
      <c r="B100" s="30" t="s">
        <v>11</v>
      </c>
      <c r="C100" s="31">
        <f>SUM(D100:F100)</f>
        <v>22491500</v>
      </c>
      <c r="D100" s="31">
        <f t="shared" ref="D100:G100" si="11">D7+D31+D47+D78</f>
        <v>10078100</v>
      </c>
      <c r="E100" s="31">
        <f t="shared" si="11"/>
        <v>7969700</v>
      </c>
      <c r="F100" s="31">
        <f t="shared" si="11"/>
        <v>4443700</v>
      </c>
      <c r="G100" s="31">
        <f t="shared" si="11"/>
        <v>22491500</v>
      </c>
      <c r="H100" s="41">
        <f>C100-G100</f>
        <v>0</v>
      </c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ht="14.25" customHeight="1">
      <c r="A101" s="32"/>
      <c r="B101" s="30" t="s">
        <v>12</v>
      </c>
      <c r="C101" s="31"/>
      <c r="D101" s="31"/>
      <c r="E101" s="31"/>
      <c r="F101" s="31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ht="14.25" customHeight="1">
      <c r="A102" s="33" t="s">
        <v>5</v>
      </c>
      <c r="B102" s="34" t="s">
        <v>11</v>
      </c>
      <c r="C102" s="35">
        <f>SUM(D102:F102)</f>
        <v>22491500</v>
      </c>
      <c r="D102" s="35">
        <f t="shared" ref="D102:G102" si="12">D100</f>
        <v>10078100</v>
      </c>
      <c r="E102" s="35">
        <f t="shared" si="12"/>
        <v>7969700</v>
      </c>
      <c r="F102" s="35">
        <f t="shared" si="12"/>
        <v>4443700</v>
      </c>
      <c r="G102" s="35">
        <f t="shared" si="12"/>
        <v>22491500</v>
      </c>
      <c r="H102" s="41">
        <f>C102-G102</f>
        <v>0</v>
      </c>
    </row>
    <row r="103" ht="14.25" customHeight="1">
      <c r="A103" s="32"/>
      <c r="B103" s="34" t="s">
        <v>12</v>
      </c>
      <c r="C103" s="35"/>
      <c r="D103" s="35"/>
      <c r="E103" s="35"/>
      <c r="F103" s="35"/>
    </row>
    <row r="104" ht="13.5" customHeight="1">
      <c r="A104" s="3"/>
      <c r="B104" s="3"/>
      <c r="C104" s="3"/>
    </row>
    <row r="105" ht="28.5" customHeight="1">
      <c r="A105" s="3" t="s">
        <v>21</v>
      </c>
      <c r="B105" s="3"/>
      <c r="C105" s="3"/>
    </row>
    <row r="106" ht="14.25" customHeight="1"/>
    <row r="107" ht="14.25" customHeight="1">
      <c r="C107" s="61">
        <v>0.3</v>
      </c>
      <c r="D107" s="37">
        <f>G107*0.3</f>
        <v>5669340</v>
      </c>
      <c r="E107" s="37"/>
      <c r="F107" s="37"/>
      <c r="G107" s="37">
        <f>SUM(G13:G23,G37,G53:G62,G68,G84:G87,G92)</f>
        <v>18897800</v>
      </c>
    </row>
    <row r="108" ht="14.25" customHeight="1">
      <c r="C108" s="62" t="s">
        <v>64</v>
      </c>
      <c r="D108" s="37">
        <f>SUM(D13:D23,D37,D53:D62,D68,D84:D87,D92)</f>
        <v>6484400</v>
      </c>
    </row>
    <row r="109" ht="14.25" customHeight="1">
      <c r="C109" s="62" t="s">
        <v>57</v>
      </c>
      <c r="D109" s="69">
        <f>D107-D108</f>
        <v>-815060</v>
      </c>
    </row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A100:A101"/>
    <mergeCell ref="A102:A103"/>
  </mergeCells>
  <printOptions horizontalCentered="1"/>
  <pageMargins bottom="0.2362204724409449" footer="0.0" header="0.0" left="0.15748031496062992" right="0.15748031496062992" top="0.3937007874015748"/>
  <pageSetup paperSize="9" orientation="landscape"/>
  <rowBreaks count="6" manualBreakCount="6">
    <brk id="97" man="1"/>
    <brk id="67" man="1"/>
    <brk id="24" man="1"/>
    <brk id="77" man="1"/>
    <brk id="46" man="1"/>
    <brk id="30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/>
  </sheetViews>
  <sheetFormatPr customHeight="1" defaultColWidth="14.43" defaultRowHeight="15.0"/>
  <cols>
    <col customWidth="1" min="1" max="1" width="64.57"/>
    <col customWidth="1" min="2" max="2" width="8.57"/>
    <col customWidth="1" min="3" max="6" width="22.57"/>
    <col customWidth="1" min="7" max="8" width="14.29"/>
    <col customWidth="1" min="9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3" t="s">
        <v>110</v>
      </c>
      <c r="B3" s="3"/>
      <c r="C3" s="3"/>
    </row>
    <row r="4" ht="14.25" customHeight="1">
      <c r="A4" s="3"/>
      <c r="B4" s="3"/>
      <c r="C4" s="1"/>
      <c r="D4" s="4"/>
      <c r="E4" s="4"/>
      <c r="F4" s="4" t="s">
        <v>2</v>
      </c>
    </row>
    <row r="5" ht="24.0" customHeight="1">
      <c r="A5" s="5" t="s">
        <v>3</v>
      </c>
      <c r="B5" s="6" t="s">
        <v>4</v>
      </c>
      <c r="C5" s="5" t="s">
        <v>5</v>
      </c>
      <c r="D5" s="7" t="s">
        <v>6</v>
      </c>
      <c r="E5" s="7" t="s">
        <v>7</v>
      </c>
      <c r="F5" s="7" t="s">
        <v>8</v>
      </c>
    </row>
    <row r="6" ht="14.25" customHeight="1">
      <c r="A6" s="83" t="s">
        <v>9</v>
      </c>
      <c r="B6" s="63"/>
      <c r="C6" s="34"/>
      <c r="D6" s="34"/>
      <c r="E6" s="34"/>
      <c r="F6" s="34"/>
      <c r="G6" s="40" t="s">
        <v>23</v>
      </c>
      <c r="H6" s="40" t="s">
        <v>24</v>
      </c>
    </row>
    <row r="7" ht="14.25" customHeight="1">
      <c r="A7" s="64" t="s">
        <v>111</v>
      </c>
      <c r="B7" s="12" t="s">
        <v>11</v>
      </c>
      <c r="C7" s="13">
        <f>SUM(D7:F7)</f>
        <v>2975400</v>
      </c>
      <c r="D7" s="13">
        <f t="shared" ref="D7:F7" si="1">D9</f>
        <v>996300</v>
      </c>
      <c r="E7" s="13">
        <f t="shared" si="1"/>
        <v>1077100</v>
      </c>
      <c r="F7" s="13">
        <f t="shared" si="1"/>
        <v>902000</v>
      </c>
      <c r="G7" s="41">
        <v>2975400.0</v>
      </c>
      <c r="H7" s="41">
        <f>C7-G7</f>
        <v>0</v>
      </c>
    </row>
    <row r="8" ht="14.25" customHeight="1">
      <c r="A8" s="14"/>
      <c r="B8" s="12" t="s">
        <v>12</v>
      </c>
      <c r="C8" s="13"/>
      <c r="D8" s="13"/>
      <c r="E8" s="13"/>
      <c r="F8" s="13"/>
    </row>
    <row r="9" ht="14.25" customHeight="1">
      <c r="A9" s="15" t="s">
        <v>26</v>
      </c>
      <c r="B9" s="5" t="s">
        <v>11</v>
      </c>
      <c r="C9" s="16">
        <f>SUM(D9:F9)</f>
        <v>2975400</v>
      </c>
      <c r="D9" s="16">
        <f t="shared" ref="D9:F9" si="2">SUM(D13:D27)</f>
        <v>996300</v>
      </c>
      <c r="E9" s="16">
        <f t="shared" si="2"/>
        <v>1077100</v>
      </c>
      <c r="F9" s="16">
        <f t="shared" si="2"/>
        <v>902000</v>
      </c>
      <c r="G9" s="41">
        <v>2975400.0</v>
      </c>
      <c r="H9" s="41">
        <f>C9-G9</f>
        <v>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4.25" customHeight="1">
      <c r="A10" s="18"/>
      <c r="B10" s="5" t="s">
        <v>12</v>
      </c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14.25" customHeight="1">
      <c r="A11" s="19" t="s">
        <v>112</v>
      </c>
      <c r="B11" s="23"/>
      <c r="C11" s="24"/>
      <c r="D11" s="24"/>
      <c r="E11" s="24"/>
      <c r="F11" s="24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14.25" customHeight="1">
      <c r="A12" s="66" t="s">
        <v>113</v>
      </c>
      <c r="B12" s="23"/>
      <c r="C12" s="24"/>
      <c r="D12" s="24"/>
      <c r="E12" s="24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4.25" customHeight="1">
      <c r="A13" s="67" t="s">
        <v>29</v>
      </c>
      <c r="B13" s="23" t="s">
        <v>11</v>
      </c>
      <c r="C13" s="24">
        <f>SUM(D13:F13)</f>
        <v>2703900</v>
      </c>
      <c r="D13" s="24">
        <v>923900.0</v>
      </c>
      <c r="E13" s="24">
        <v>910000.0</v>
      </c>
      <c r="F13" s="24">
        <v>870000.0</v>
      </c>
      <c r="G13" s="41">
        <v>2703900.0</v>
      </c>
      <c r="H13" s="41">
        <f>C13-G13</f>
        <v>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4.25" customHeight="1">
      <c r="A14" s="26"/>
      <c r="B14" s="27" t="s">
        <v>12</v>
      </c>
      <c r="C14" s="28"/>
      <c r="D14" s="28"/>
      <c r="E14" s="28"/>
      <c r="F14" s="28"/>
    </row>
    <row r="15" ht="14.25" customHeight="1">
      <c r="A15" s="67" t="s">
        <v>114</v>
      </c>
      <c r="B15" s="23" t="s">
        <v>11</v>
      </c>
      <c r="C15" s="24">
        <f>SUM(D15:F15)</f>
        <v>41600</v>
      </c>
      <c r="D15" s="24">
        <v>0.0</v>
      </c>
      <c r="E15" s="24">
        <v>21600.0</v>
      </c>
      <c r="F15" s="24">
        <v>20000.0</v>
      </c>
      <c r="G15" s="41">
        <v>41600.0</v>
      </c>
      <c r="H15" s="41">
        <f>C15-G15</f>
        <v>0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4.25" customHeight="1">
      <c r="A16" s="26"/>
      <c r="B16" s="27" t="s">
        <v>12</v>
      </c>
      <c r="C16" s="28"/>
      <c r="D16" s="28"/>
      <c r="E16" s="28"/>
      <c r="F16" s="28"/>
    </row>
    <row r="17" ht="14.25" customHeight="1">
      <c r="A17" s="66" t="s">
        <v>115</v>
      </c>
      <c r="B17" s="23"/>
      <c r="C17" s="24"/>
      <c r="D17" s="24"/>
      <c r="E17" s="24"/>
      <c r="F17" s="24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14.25" customHeight="1">
      <c r="A18" s="67" t="s">
        <v>33</v>
      </c>
      <c r="B18" s="23" t="s">
        <v>11</v>
      </c>
      <c r="C18" s="24">
        <f>SUM(D18:F18)</f>
        <v>72400</v>
      </c>
      <c r="D18" s="24">
        <v>72400.0</v>
      </c>
      <c r="E18" s="24">
        <v>0.0</v>
      </c>
      <c r="F18" s="24">
        <v>0.0</v>
      </c>
      <c r="G18" s="41">
        <v>72400.0</v>
      </c>
      <c r="H18" s="41">
        <f>C18-G18</f>
        <v>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4.25" customHeight="1">
      <c r="A19" s="26"/>
      <c r="B19" s="27" t="s">
        <v>12</v>
      </c>
      <c r="C19" s="28"/>
      <c r="D19" s="28"/>
      <c r="E19" s="28"/>
      <c r="F19" s="28"/>
    </row>
    <row r="20" ht="14.25" customHeight="1">
      <c r="A20" s="67" t="s">
        <v>35</v>
      </c>
      <c r="B20" s="23" t="s">
        <v>11</v>
      </c>
      <c r="C20" s="24">
        <f>SUM(D20:F20)</f>
        <v>12000</v>
      </c>
      <c r="D20" s="24">
        <v>0.0</v>
      </c>
      <c r="E20" s="24">
        <v>0.0</v>
      </c>
      <c r="F20" s="24">
        <v>12000.0</v>
      </c>
      <c r="G20" s="41">
        <v>12000.0</v>
      </c>
      <c r="H20" s="41">
        <f>C20-G20</f>
        <v>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4.25" customHeight="1">
      <c r="A21" s="26"/>
      <c r="B21" s="27" t="s">
        <v>12</v>
      </c>
      <c r="C21" s="28"/>
      <c r="D21" s="28"/>
      <c r="E21" s="28"/>
      <c r="F21" s="28"/>
    </row>
    <row r="22" ht="14.25" customHeight="1">
      <c r="A22" s="72" t="s">
        <v>116</v>
      </c>
      <c r="B22" s="23"/>
      <c r="C22" s="24"/>
      <c r="D22" s="24"/>
      <c r="E22" s="24"/>
      <c r="F22" s="24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4.25" customHeight="1">
      <c r="A23" s="67" t="s">
        <v>40</v>
      </c>
      <c r="B23" s="23" t="s">
        <v>11</v>
      </c>
      <c r="C23" s="24">
        <f>SUM(D23:F23)</f>
        <v>46000</v>
      </c>
      <c r="D23" s="24">
        <v>0.0</v>
      </c>
      <c r="E23" s="24">
        <v>46000.0</v>
      </c>
      <c r="F23" s="24">
        <v>0.0</v>
      </c>
      <c r="G23" s="41">
        <v>46000.0</v>
      </c>
      <c r="H23" s="41">
        <f>C23-G23</f>
        <v>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4.25" customHeight="1">
      <c r="A24" s="26"/>
      <c r="B24" s="27" t="s">
        <v>12</v>
      </c>
      <c r="C24" s="28"/>
      <c r="D24" s="28"/>
      <c r="E24" s="28"/>
      <c r="F24" s="28"/>
    </row>
    <row r="25" ht="14.25" customHeight="1">
      <c r="A25" s="67" t="s">
        <v>41</v>
      </c>
      <c r="B25" s="23" t="s">
        <v>11</v>
      </c>
      <c r="C25" s="24">
        <f>SUM(D25:F25)</f>
        <v>51500</v>
      </c>
      <c r="D25" s="24">
        <v>0.0</v>
      </c>
      <c r="E25" s="24">
        <v>51500.0</v>
      </c>
      <c r="F25" s="24">
        <v>0.0</v>
      </c>
      <c r="G25" s="41">
        <v>51500.0</v>
      </c>
      <c r="H25" s="41">
        <f>C25-G25</f>
        <v>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4.25" customHeight="1">
      <c r="A26" s="26"/>
      <c r="B26" s="27" t="s">
        <v>12</v>
      </c>
      <c r="C26" s="28"/>
      <c r="D26" s="28"/>
      <c r="E26" s="28"/>
      <c r="F26" s="28"/>
    </row>
    <row r="27" ht="14.25" customHeight="1">
      <c r="A27" s="67" t="s">
        <v>42</v>
      </c>
      <c r="B27" s="23" t="s">
        <v>11</v>
      </c>
      <c r="C27" s="24">
        <f>SUM(D27:F27)</f>
        <v>48000</v>
      </c>
      <c r="D27" s="24">
        <v>0.0</v>
      </c>
      <c r="E27" s="24">
        <v>48000.0</v>
      </c>
      <c r="F27" s="24">
        <v>0.0</v>
      </c>
      <c r="G27" s="41">
        <v>48000.0</v>
      </c>
      <c r="H27" s="41">
        <f>C27-G27</f>
        <v>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4.25" customHeight="1">
      <c r="A28" s="26"/>
      <c r="B28" s="27" t="s">
        <v>12</v>
      </c>
      <c r="C28" s="28"/>
      <c r="D28" s="28"/>
      <c r="E28" s="28"/>
      <c r="F28" s="28"/>
    </row>
    <row r="29" ht="38.25" customHeight="1">
      <c r="A29" s="77" t="s">
        <v>21</v>
      </c>
      <c r="B29" s="49"/>
      <c r="C29" s="50"/>
      <c r="D29" s="50"/>
      <c r="E29" s="50"/>
      <c r="F29" s="50"/>
    </row>
    <row r="30" ht="6.75" customHeight="1">
      <c r="A30" s="3"/>
      <c r="B30" s="51"/>
      <c r="C30" s="52"/>
      <c r="D30" s="52"/>
      <c r="E30" s="52"/>
      <c r="F30" s="52"/>
    </row>
    <row r="31" ht="14.25" customHeight="1">
      <c r="A31" s="64" t="s">
        <v>117</v>
      </c>
      <c r="B31" s="12" t="s">
        <v>11</v>
      </c>
      <c r="C31" s="13">
        <f>SUM(D31:F31)</f>
        <v>167000</v>
      </c>
      <c r="D31" s="13">
        <f t="shared" ref="D31:F31" si="3">D33</f>
        <v>167000</v>
      </c>
      <c r="E31" s="13">
        <f t="shared" si="3"/>
        <v>0</v>
      </c>
      <c r="F31" s="13">
        <f t="shared" si="3"/>
        <v>0</v>
      </c>
      <c r="G31" s="41">
        <v>167000.0</v>
      </c>
      <c r="H31" s="41">
        <f>C31-G31</f>
        <v>0</v>
      </c>
    </row>
    <row r="32" ht="14.25" customHeight="1">
      <c r="A32" s="14"/>
      <c r="B32" s="12" t="s">
        <v>12</v>
      </c>
      <c r="C32" s="13"/>
      <c r="D32" s="13"/>
      <c r="E32" s="13"/>
      <c r="F32" s="13"/>
    </row>
    <row r="33" ht="14.25" customHeight="1">
      <c r="A33" s="15" t="s">
        <v>26</v>
      </c>
      <c r="B33" s="5" t="s">
        <v>11</v>
      </c>
      <c r="C33" s="16">
        <f>SUM(D33:F33)</f>
        <v>167000</v>
      </c>
      <c r="D33" s="16">
        <f t="shared" ref="D33:F33" si="4">SUM(D37:D41)</f>
        <v>167000</v>
      </c>
      <c r="E33" s="16">
        <f t="shared" si="4"/>
        <v>0</v>
      </c>
      <c r="F33" s="16">
        <f t="shared" si="4"/>
        <v>0</v>
      </c>
      <c r="G33" s="41">
        <v>167000.0</v>
      </c>
      <c r="H33" s="41">
        <f>C33-G33</f>
        <v>0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14.25" customHeight="1">
      <c r="A34" s="18"/>
      <c r="B34" s="5" t="s">
        <v>12</v>
      </c>
      <c r="C34" s="16"/>
      <c r="D34" s="16"/>
      <c r="E34" s="16"/>
      <c r="F34" s="16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ht="14.25" customHeight="1">
      <c r="A35" s="19" t="s">
        <v>118</v>
      </c>
      <c r="B35" s="5"/>
      <c r="C35" s="16"/>
      <c r="D35" s="16"/>
      <c r="E35" s="16"/>
      <c r="F35" s="16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ht="14.25" customHeight="1">
      <c r="A36" s="66" t="s">
        <v>119</v>
      </c>
      <c r="B36" s="23"/>
      <c r="C36" s="24"/>
      <c r="D36" s="24"/>
      <c r="E36" s="24"/>
      <c r="F36" s="24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14.25" customHeight="1">
      <c r="A37" s="67" t="s">
        <v>43</v>
      </c>
      <c r="B37" s="23" t="s">
        <v>11</v>
      </c>
      <c r="C37" s="24">
        <f>SUM(D37:F37)</f>
        <v>8800</v>
      </c>
      <c r="D37" s="24">
        <v>8800.0</v>
      </c>
      <c r="E37" s="24">
        <v>0.0</v>
      </c>
      <c r="F37" s="24">
        <v>0.0</v>
      </c>
      <c r="G37" s="41">
        <v>8800.0</v>
      </c>
      <c r="H37" s="41">
        <f>C37-G37</f>
        <v>0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14.25" customHeight="1">
      <c r="A38" s="26"/>
      <c r="B38" s="27" t="s">
        <v>12</v>
      </c>
      <c r="C38" s="28"/>
      <c r="D38" s="28"/>
      <c r="E38" s="28"/>
      <c r="F38" s="28"/>
    </row>
    <row r="39" ht="14.25" customHeight="1">
      <c r="A39" s="67" t="s">
        <v>90</v>
      </c>
      <c r="B39" s="23" t="s">
        <v>11</v>
      </c>
      <c r="C39" s="24">
        <f>SUM(D39:F39)</f>
        <v>36000</v>
      </c>
      <c r="D39" s="24">
        <v>36000.0</v>
      </c>
      <c r="E39" s="24">
        <v>0.0</v>
      </c>
      <c r="F39" s="24">
        <v>0.0</v>
      </c>
      <c r="G39" s="41">
        <v>36000.0</v>
      </c>
      <c r="H39" s="41">
        <f>C39-G39</f>
        <v>0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4.25" customHeight="1">
      <c r="A40" s="26"/>
      <c r="B40" s="27" t="s">
        <v>12</v>
      </c>
      <c r="C40" s="28"/>
      <c r="D40" s="28"/>
      <c r="E40" s="28"/>
      <c r="F40" s="28"/>
    </row>
    <row r="41" ht="14.25" customHeight="1">
      <c r="A41" s="67" t="s">
        <v>91</v>
      </c>
      <c r="B41" s="23" t="s">
        <v>11</v>
      </c>
      <c r="C41" s="24">
        <f>SUM(D41:F41)</f>
        <v>122200</v>
      </c>
      <c r="D41" s="24">
        <v>122200.0</v>
      </c>
      <c r="E41" s="24">
        <v>0.0</v>
      </c>
      <c r="F41" s="24">
        <v>0.0</v>
      </c>
      <c r="G41" s="41">
        <v>122200.0</v>
      </c>
      <c r="H41" s="41">
        <f>C41-G41</f>
        <v>0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4.25" customHeight="1">
      <c r="A42" s="26"/>
      <c r="B42" s="27" t="s">
        <v>12</v>
      </c>
      <c r="C42" s="28"/>
      <c r="D42" s="28"/>
      <c r="E42" s="28"/>
      <c r="F42" s="28"/>
    </row>
    <row r="43" ht="14.25" customHeight="1">
      <c r="A43" s="29" t="s">
        <v>20</v>
      </c>
      <c r="B43" s="30" t="s">
        <v>11</v>
      </c>
      <c r="C43" s="31">
        <f>SUM(D43:F43)</f>
        <v>3142400</v>
      </c>
      <c r="D43" s="31">
        <f t="shared" ref="D43:G43" si="5">D7+D31</f>
        <v>1163300</v>
      </c>
      <c r="E43" s="31">
        <f t="shared" si="5"/>
        <v>1077100</v>
      </c>
      <c r="F43" s="31">
        <f t="shared" si="5"/>
        <v>902000</v>
      </c>
      <c r="G43" s="31">
        <f t="shared" si="5"/>
        <v>3142400</v>
      </c>
      <c r="H43" s="41">
        <f>C43-G43</f>
        <v>0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ht="14.25" customHeight="1">
      <c r="A44" s="32"/>
      <c r="B44" s="30" t="s">
        <v>12</v>
      </c>
      <c r="C44" s="31"/>
      <c r="D44" s="31"/>
      <c r="E44" s="31"/>
      <c r="F44" s="3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ht="14.25" customHeight="1">
      <c r="A45" s="33" t="s">
        <v>5</v>
      </c>
      <c r="B45" s="34" t="s">
        <v>11</v>
      </c>
      <c r="C45" s="35">
        <f>SUM(D45:F45)</f>
        <v>3142400</v>
      </c>
      <c r="D45" s="35">
        <f t="shared" ref="D45:G45" si="6">D43</f>
        <v>1163300</v>
      </c>
      <c r="E45" s="35">
        <f t="shared" si="6"/>
        <v>1077100</v>
      </c>
      <c r="F45" s="35">
        <f t="shared" si="6"/>
        <v>902000</v>
      </c>
      <c r="G45" s="35">
        <f t="shared" si="6"/>
        <v>3142400</v>
      </c>
      <c r="H45" s="41">
        <f>C45-G45</f>
        <v>0</v>
      </c>
    </row>
    <row r="46" ht="14.25" customHeight="1">
      <c r="A46" s="32"/>
      <c r="B46" s="34" t="s">
        <v>12</v>
      </c>
      <c r="C46" s="35"/>
      <c r="D46" s="35"/>
      <c r="E46" s="35"/>
      <c r="F46" s="35"/>
    </row>
    <row r="47" ht="13.5" customHeight="1">
      <c r="A47" s="3"/>
      <c r="B47" s="3"/>
      <c r="C47" s="3"/>
    </row>
    <row r="48" ht="28.5" customHeight="1">
      <c r="A48" s="3" t="s">
        <v>21</v>
      </c>
      <c r="B48" s="3"/>
      <c r="C48" s="3"/>
    </row>
    <row r="49" ht="14.25" customHeight="1"/>
    <row r="50" ht="14.25" customHeight="1">
      <c r="F50" s="62"/>
    </row>
    <row r="51" ht="14.25" customHeight="1">
      <c r="C51" s="61">
        <v>0.3</v>
      </c>
      <c r="D51" s="37">
        <f>G51*0.3</f>
        <v>892620</v>
      </c>
      <c r="G51" s="37">
        <f>SUM(G13:G27)</f>
        <v>2975400</v>
      </c>
    </row>
    <row r="52" ht="14.25" customHeight="1">
      <c r="C52" s="62" t="s">
        <v>64</v>
      </c>
      <c r="D52" s="37">
        <f>SUM(D13:D27)</f>
        <v>996300</v>
      </c>
    </row>
    <row r="53" ht="14.25" customHeight="1">
      <c r="C53" s="62" t="s">
        <v>57</v>
      </c>
      <c r="D53" s="69">
        <f>D51-D52</f>
        <v>-103680</v>
      </c>
      <c r="E53" s="71" t="s">
        <v>71</v>
      </c>
    </row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A43:A44"/>
    <mergeCell ref="A45:A46"/>
  </mergeCells>
  <printOptions horizontalCentered="1"/>
  <pageMargins bottom="0.2362204724409449" footer="0.0" header="0.0" left="0.15748031496062992" right="0.15748031496062992" top="0.3937007874015748"/>
  <pageSetup paperSize="9" orientation="landscape"/>
  <rowBreaks count="2" manualBreakCount="2">
    <brk id="26" man="1"/>
    <brk id="30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/>
  </sheetViews>
  <sheetFormatPr customHeight="1" defaultColWidth="14.43" defaultRowHeight="15.0"/>
  <cols>
    <col customWidth="1" min="1" max="1" width="65.57"/>
    <col customWidth="1" min="2" max="2" width="8.14"/>
    <col customWidth="1" min="3" max="6" width="22.57"/>
    <col customWidth="1" min="7" max="7" width="14.43"/>
    <col customWidth="1" min="8" max="8" width="12.86"/>
    <col customWidth="1" min="9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3" t="s">
        <v>120</v>
      </c>
      <c r="B3" s="3"/>
      <c r="C3" s="3"/>
    </row>
    <row r="4" ht="14.25" customHeight="1">
      <c r="A4" s="3"/>
      <c r="B4" s="3"/>
      <c r="C4" s="1"/>
      <c r="D4" s="4"/>
      <c r="E4" s="4"/>
      <c r="F4" s="4" t="s">
        <v>2</v>
      </c>
    </row>
    <row r="5" ht="24.0" customHeight="1">
      <c r="A5" s="84" t="s">
        <v>3</v>
      </c>
      <c r="B5" s="6" t="s">
        <v>4</v>
      </c>
      <c r="C5" s="84" t="s">
        <v>5</v>
      </c>
      <c r="D5" s="7" t="s">
        <v>6</v>
      </c>
      <c r="E5" s="7" t="s">
        <v>7</v>
      </c>
      <c r="F5" s="7" t="s">
        <v>8</v>
      </c>
    </row>
    <row r="6" ht="14.25" customHeight="1">
      <c r="A6" s="83" t="s">
        <v>9</v>
      </c>
      <c r="B6" s="63"/>
      <c r="C6" s="34"/>
      <c r="D6" s="34"/>
      <c r="E6" s="34"/>
      <c r="F6" s="34"/>
      <c r="G6" s="40" t="s">
        <v>23</v>
      </c>
      <c r="H6" s="40" t="s">
        <v>24</v>
      </c>
    </row>
    <row r="7" ht="14.25" customHeight="1">
      <c r="A7" s="11" t="s">
        <v>121</v>
      </c>
      <c r="B7" s="12" t="s">
        <v>11</v>
      </c>
      <c r="C7" s="13">
        <f>SUM(D7:F7)</f>
        <v>1659400</v>
      </c>
      <c r="D7" s="13">
        <f t="shared" ref="D7:F7" si="1">D9</f>
        <v>699800</v>
      </c>
      <c r="E7" s="13">
        <f t="shared" si="1"/>
        <v>605600</v>
      </c>
      <c r="F7" s="13">
        <f t="shared" si="1"/>
        <v>354000</v>
      </c>
      <c r="G7" s="41">
        <v>1659400.0</v>
      </c>
      <c r="H7" s="41">
        <f>C7-G7</f>
        <v>0</v>
      </c>
    </row>
    <row r="8" ht="14.25" customHeight="1">
      <c r="A8" s="14"/>
      <c r="B8" s="12" t="s">
        <v>12</v>
      </c>
      <c r="C8" s="13"/>
      <c r="D8" s="13"/>
      <c r="E8" s="13"/>
      <c r="F8" s="13"/>
    </row>
    <row r="9" ht="14.25" customHeight="1">
      <c r="A9" s="15" t="s">
        <v>26</v>
      </c>
      <c r="B9" s="5" t="s">
        <v>11</v>
      </c>
      <c r="C9" s="16">
        <f>SUM(D9:F9)</f>
        <v>1659400</v>
      </c>
      <c r="D9" s="16">
        <f t="shared" ref="D9:F9" si="2">SUM(D12:D25)</f>
        <v>699800</v>
      </c>
      <c r="E9" s="16">
        <f t="shared" si="2"/>
        <v>605600</v>
      </c>
      <c r="F9" s="16">
        <f t="shared" si="2"/>
        <v>354000</v>
      </c>
      <c r="G9" s="41">
        <v>1659400.0</v>
      </c>
      <c r="H9" s="41">
        <f>C9-G9</f>
        <v>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4.25" customHeight="1">
      <c r="A10" s="18"/>
      <c r="B10" s="5" t="s">
        <v>12</v>
      </c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14.25" customHeight="1">
      <c r="A11" s="19" t="s">
        <v>122</v>
      </c>
      <c r="B11" s="20"/>
      <c r="C11" s="21"/>
      <c r="D11" s="21"/>
      <c r="E11" s="21"/>
      <c r="F11" s="21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14.25" customHeight="1">
      <c r="A12" s="66" t="s">
        <v>123</v>
      </c>
      <c r="B12" s="23"/>
      <c r="C12" s="24"/>
      <c r="D12" s="24"/>
      <c r="E12" s="24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4.25" customHeight="1">
      <c r="A13" s="85" t="s">
        <v>29</v>
      </c>
      <c r="B13" s="23" t="s">
        <v>11</v>
      </c>
      <c r="C13" s="24">
        <f>SUM(D13:F13)</f>
        <v>1165300</v>
      </c>
      <c r="D13" s="24">
        <v>431300.0</v>
      </c>
      <c r="E13" s="24">
        <v>380000.0</v>
      </c>
      <c r="F13" s="24">
        <v>354000.0</v>
      </c>
      <c r="G13" s="41">
        <v>1165300.0</v>
      </c>
      <c r="H13" s="41">
        <f>C13-G13</f>
        <v>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4.25" customHeight="1">
      <c r="A14" s="26"/>
      <c r="B14" s="27" t="s">
        <v>12</v>
      </c>
      <c r="C14" s="28"/>
      <c r="D14" s="28"/>
      <c r="E14" s="28"/>
      <c r="F14" s="28"/>
    </row>
    <row r="15" ht="14.25" customHeight="1">
      <c r="A15" s="66" t="s">
        <v>124</v>
      </c>
      <c r="B15" s="23"/>
      <c r="C15" s="24"/>
      <c r="D15" s="24"/>
      <c r="E15" s="24"/>
      <c r="F15" s="24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4.25" customHeight="1">
      <c r="A16" s="85" t="s">
        <v>33</v>
      </c>
      <c r="B16" s="23" t="s">
        <v>11</v>
      </c>
      <c r="C16" s="24">
        <f>SUM(D16:F16)</f>
        <v>128500</v>
      </c>
      <c r="D16" s="24">
        <v>128500.0</v>
      </c>
      <c r="E16" s="24">
        <v>0.0</v>
      </c>
      <c r="F16" s="24">
        <v>0.0</v>
      </c>
      <c r="G16" s="41">
        <v>128500.0</v>
      </c>
      <c r="H16" s="41">
        <f>C16-G16</f>
        <v>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4.25" customHeight="1">
      <c r="A17" s="26"/>
      <c r="B17" s="27" t="s">
        <v>12</v>
      </c>
      <c r="C17" s="28"/>
      <c r="D17" s="28"/>
      <c r="E17" s="28"/>
      <c r="F17" s="28"/>
    </row>
    <row r="18" ht="14.25" customHeight="1">
      <c r="A18" s="85" t="s">
        <v>35</v>
      </c>
      <c r="B18" s="23" t="s">
        <v>11</v>
      </c>
      <c r="C18" s="24">
        <f>SUM(D18:F18)</f>
        <v>44000</v>
      </c>
      <c r="D18" s="24">
        <v>0.0</v>
      </c>
      <c r="E18" s="24">
        <v>44000.0</v>
      </c>
      <c r="F18" s="24">
        <v>0.0</v>
      </c>
      <c r="G18" s="41">
        <v>44000.0</v>
      </c>
      <c r="H18" s="41">
        <f>C18-G18</f>
        <v>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4.25" customHeight="1">
      <c r="A19" s="26"/>
      <c r="B19" s="27" t="s">
        <v>12</v>
      </c>
      <c r="C19" s="28"/>
      <c r="D19" s="28"/>
      <c r="E19" s="28"/>
      <c r="F19" s="28"/>
    </row>
    <row r="20" ht="14.25" customHeight="1">
      <c r="A20" s="72" t="s">
        <v>125</v>
      </c>
      <c r="B20" s="23"/>
      <c r="C20" s="24"/>
      <c r="D20" s="24"/>
      <c r="E20" s="24"/>
      <c r="F20" s="24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4.25" customHeight="1">
      <c r="A21" s="86" t="s">
        <v>40</v>
      </c>
      <c r="B21" s="23" t="s">
        <v>11</v>
      </c>
      <c r="C21" s="24">
        <f>SUM(D21:F21)</f>
        <v>140000</v>
      </c>
      <c r="D21" s="24">
        <v>60000.0</v>
      </c>
      <c r="E21" s="24">
        <v>80000.0</v>
      </c>
      <c r="F21" s="24">
        <v>0.0</v>
      </c>
      <c r="G21" s="41">
        <v>140000.0</v>
      </c>
      <c r="H21" s="41">
        <f>C21-G21</f>
        <v>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4.25" customHeight="1">
      <c r="A22" s="26"/>
      <c r="B22" s="27" t="s">
        <v>12</v>
      </c>
      <c r="C22" s="28"/>
      <c r="D22" s="28"/>
      <c r="E22" s="28"/>
      <c r="F22" s="28"/>
    </row>
    <row r="23" ht="14.25" customHeight="1">
      <c r="A23" s="85" t="s">
        <v>41</v>
      </c>
      <c r="B23" s="23" t="s">
        <v>11</v>
      </c>
      <c r="C23" s="24">
        <f>SUM(D23:F23)</f>
        <v>80000</v>
      </c>
      <c r="D23" s="24">
        <v>40000.0</v>
      </c>
      <c r="E23" s="24">
        <v>40000.0</v>
      </c>
      <c r="F23" s="24">
        <v>0.0</v>
      </c>
      <c r="G23" s="41">
        <v>80000.0</v>
      </c>
      <c r="H23" s="41">
        <f>C23-G23</f>
        <v>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4.25" customHeight="1">
      <c r="A24" s="26"/>
      <c r="B24" s="27" t="s">
        <v>12</v>
      </c>
      <c r="C24" s="28"/>
      <c r="D24" s="28"/>
      <c r="E24" s="28"/>
      <c r="F24" s="28"/>
    </row>
    <row r="25" ht="14.25" customHeight="1">
      <c r="A25" s="85" t="s">
        <v>42</v>
      </c>
      <c r="B25" s="23" t="s">
        <v>11</v>
      </c>
      <c r="C25" s="24">
        <f>SUM(D25:F25)</f>
        <v>101600</v>
      </c>
      <c r="D25" s="24">
        <v>40000.0</v>
      </c>
      <c r="E25" s="24">
        <v>61600.0</v>
      </c>
      <c r="F25" s="24">
        <v>0.0</v>
      </c>
      <c r="G25" s="41">
        <v>101600.0</v>
      </c>
      <c r="H25" s="41">
        <f>C25-G25</f>
        <v>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4.25" customHeight="1">
      <c r="A26" s="26"/>
      <c r="B26" s="27" t="s">
        <v>12</v>
      </c>
      <c r="C26" s="28"/>
      <c r="D26" s="28"/>
      <c r="E26" s="28"/>
      <c r="F26" s="28"/>
    </row>
    <row r="27" ht="9.0" customHeight="1">
      <c r="A27" s="3"/>
      <c r="B27" s="3"/>
      <c r="C27" s="3"/>
    </row>
    <row r="28" ht="14.25" customHeight="1">
      <c r="A28" s="3" t="s">
        <v>21</v>
      </c>
      <c r="B28" s="3"/>
      <c r="C28" s="3"/>
    </row>
    <row r="29" ht="14.25" customHeight="1">
      <c r="A29" s="11" t="s">
        <v>126</v>
      </c>
      <c r="B29" s="12" t="s">
        <v>11</v>
      </c>
      <c r="C29" s="13">
        <f>SUM(D29:F29)</f>
        <v>3815000</v>
      </c>
      <c r="D29" s="13">
        <f t="shared" ref="D29:F29" si="3">D31</f>
        <v>1355000</v>
      </c>
      <c r="E29" s="13">
        <f t="shared" si="3"/>
        <v>1300000</v>
      </c>
      <c r="F29" s="13">
        <f t="shared" si="3"/>
        <v>1160000</v>
      </c>
      <c r="G29" s="41">
        <v>3815000.0</v>
      </c>
      <c r="H29" s="41">
        <f>C29-G29</f>
        <v>0</v>
      </c>
    </row>
    <row r="30" ht="14.25" customHeight="1">
      <c r="A30" s="14"/>
      <c r="B30" s="12" t="s">
        <v>12</v>
      </c>
      <c r="C30" s="13"/>
      <c r="D30" s="13"/>
      <c r="E30" s="13"/>
      <c r="F30" s="13"/>
    </row>
    <row r="31" ht="14.25" customHeight="1">
      <c r="A31" s="15" t="s">
        <v>26</v>
      </c>
      <c r="B31" s="5" t="s">
        <v>11</v>
      </c>
      <c r="C31" s="16">
        <f>SUM(D31:F31)</f>
        <v>3815000</v>
      </c>
      <c r="D31" s="16">
        <f t="shared" ref="D31:F31" si="4">SUM(D34:D35)</f>
        <v>1355000</v>
      </c>
      <c r="E31" s="16">
        <f t="shared" si="4"/>
        <v>1300000</v>
      </c>
      <c r="F31" s="16">
        <f t="shared" si="4"/>
        <v>1160000</v>
      </c>
      <c r="G31" s="41">
        <v>3815000.0</v>
      </c>
      <c r="H31" s="41">
        <f>C31-G31</f>
        <v>0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ht="14.25" customHeight="1">
      <c r="A32" s="18"/>
      <c r="B32" s="5" t="s">
        <v>12</v>
      </c>
      <c r="C32" s="16"/>
      <c r="D32" s="16"/>
      <c r="E32" s="16"/>
      <c r="F32" s="16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14.25" customHeight="1">
      <c r="A33" s="19" t="s">
        <v>127</v>
      </c>
      <c r="B33" s="20"/>
      <c r="C33" s="21"/>
      <c r="D33" s="21"/>
      <c r="E33" s="21"/>
      <c r="F33" s="21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14.25" customHeight="1">
      <c r="A34" s="66" t="s">
        <v>128</v>
      </c>
      <c r="B34" s="23"/>
      <c r="C34" s="24"/>
      <c r="D34" s="24"/>
      <c r="E34" s="24"/>
      <c r="F34" s="24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14.25" customHeight="1">
      <c r="A35" s="85" t="s">
        <v>129</v>
      </c>
      <c r="B35" s="23" t="s">
        <v>11</v>
      </c>
      <c r="C35" s="24">
        <f>SUM(D35:F35)</f>
        <v>3815000</v>
      </c>
      <c r="D35" s="24">
        <v>1355000.0</v>
      </c>
      <c r="E35" s="24">
        <v>1300000.0</v>
      </c>
      <c r="F35" s="24">
        <v>1160000.0</v>
      </c>
      <c r="G35" s="41">
        <v>3815000.0</v>
      </c>
      <c r="H35" s="41">
        <f>C35-G35</f>
        <v>0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4.25" customHeight="1">
      <c r="A36" s="26"/>
      <c r="B36" s="27" t="s">
        <v>12</v>
      </c>
      <c r="C36" s="28"/>
      <c r="D36" s="28"/>
      <c r="E36" s="28"/>
      <c r="F36" s="28"/>
    </row>
    <row r="37" ht="13.5" customHeight="1">
      <c r="A37" s="3"/>
      <c r="B37" s="3"/>
      <c r="C37" s="3"/>
    </row>
    <row r="38" ht="14.25" customHeight="1">
      <c r="A38" s="3" t="s">
        <v>21</v>
      </c>
      <c r="B38" s="3"/>
      <c r="C38" s="3"/>
    </row>
    <row r="39" ht="14.25" customHeight="1">
      <c r="A39" s="11" t="s">
        <v>130</v>
      </c>
      <c r="B39" s="12" t="s">
        <v>11</v>
      </c>
      <c r="C39" s="13">
        <f>SUM(D39:F39)</f>
        <v>6272500</v>
      </c>
      <c r="D39" s="13">
        <f t="shared" ref="D39:F39" si="5">D41</f>
        <v>3622500</v>
      </c>
      <c r="E39" s="13">
        <f t="shared" si="5"/>
        <v>1500000</v>
      </c>
      <c r="F39" s="13">
        <f t="shared" si="5"/>
        <v>1150000</v>
      </c>
      <c r="G39" s="41">
        <v>6272500.0</v>
      </c>
      <c r="H39" s="41">
        <f>C39-G39</f>
        <v>0</v>
      </c>
    </row>
    <row r="40" ht="14.25" customHeight="1">
      <c r="A40" s="14"/>
      <c r="B40" s="12" t="s">
        <v>12</v>
      </c>
      <c r="C40" s="13"/>
      <c r="D40" s="13"/>
      <c r="E40" s="13"/>
      <c r="F40" s="13"/>
    </row>
    <row r="41" ht="14.25" customHeight="1">
      <c r="A41" s="15" t="s">
        <v>26</v>
      </c>
      <c r="B41" s="5" t="s">
        <v>11</v>
      </c>
      <c r="C41" s="16">
        <f>SUM(D41:F41)</f>
        <v>6272500</v>
      </c>
      <c r="D41" s="16">
        <f t="shared" ref="D41:F41" si="6">SUM(D44:D54)</f>
        <v>3622500</v>
      </c>
      <c r="E41" s="16">
        <f t="shared" si="6"/>
        <v>1500000</v>
      </c>
      <c r="F41" s="16">
        <f t="shared" si="6"/>
        <v>1150000</v>
      </c>
      <c r="G41" s="41">
        <v>6272500.0</v>
      </c>
      <c r="H41" s="41">
        <f>C41-G41</f>
        <v>0</v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ht="14.25" customHeight="1">
      <c r="A42" s="18"/>
      <c r="B42" s="5" t="s">
        <v>12</v>
      </c>
      <c r="C42" s="16"/>
      <c r="D42" s="16"/>
      <c r="E42" s="16"/>
      <c r="F42" s="16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ht="14.25" customHeight="1">
      <c r="A43" s="19" t="s">
        <v>131</v>
      </c>
      <c r="B43" s="20"/>
      <c r="C43" s="21"/>
      <c r="D43" s="21"/>
      <c r="E43" s="21"/>
      <c r="F43" s="2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ht="14.25" customHeight="1">
      <c r="A44" s="66" t="s">
        <v>132</v>
      </c>
      <c r="B44" s="23"/>
      <c r="C44" s="24"/>
      <c r="D44" s="24"/>
      <c r="E44" s="24"/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14.25" customHeight="1">
      <c r="A45" s="85" t="s">
        <v>133</v>
      </c>
      <c r="B45" s="23" t="s">
        <v>11</v>
      </c>
      <c r="C45" s="24">
        <f>SUM(D45:F45)</f>
        <v>5000000</v>
      </c>
      <c r="D45" s="24">
        <v>3000000.0</v>
      </c>
      <c r="E45" s="24">
        <v>1000000.0</v>
      </c>
      <c r="F45" s="24">
        <v>1000000.0</v>
      </c>
      <c r="G45" s="41">
        <v>5000000.0</v>
      </c>
      <c r="H45" s="41">
        <f>C45-G45</f>
        <v>0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4.25" customHeight="1">
      <c r="A46" s="26"/>
      <c r="B46" s="27" t="s">
        <v>12</v>
      </c>
      <c r="C46" s="28"/>
      <c r="D46" s="28"/>
      <c r="E46" s="28"/>
      <c r="F46" s="28"/>
    </row>
    <row r="47" ht="14.25" customHeight="1">
      <c r="A47" s="72" t="s">
        <v>134</v>
      </c>
      <c r="B47" s="23"/>
      <c r="C47" s="24"/>
      <c r="D47" s="24"/>
      <c r="E47" s="24"/>
      <c r="F47" s="24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14.25" customHeight="1">
      <c r="A48" s="85" t="s">
        <v>135</v>
      </c>
      <c r="B48" s="23" t="s">
        <v>11</v>
      </c>
      <c r="C48" s="24">
        <f>SUM(D48:F48)</f>
        <v>350000</v>
      </c>
      <c r="D48" s="24">
        <v>100000.0</v>
      </c>
      <c r="E48" s="24">
        <v>100000.0</v>
      </c>
      <c r="F48" s="24">
        <v>150000.0</v>
      </c>
      <c r="G48" s="41">
        <v>350000.0</v>
      </c>
      <c r="H48" s="41">
        <f>C48-G48</f>
        <v>0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4.25" customHeight="1">
      <c r="A49" s="26"/>
      <c r="B49" s="27" t="s">
        <v>12</v>
      </c>
      <c r="C49" s="28"/>
      <c r="D49" s="28"/>
      <c r="E49" s="28"/>
      <c r="F49" s="28"/>
    </row>
    <row r="50" ht="14.25" customHeight="1">
      <c r="A50" s="22" t="s">
        <v>43</v>
      </c>
      <c r="B50" s="23" t="s">
        <v>11</v>
      </c>
      <c r="C50" s="24">
        <f>SUM(D50:F50)</f>
        <v>17600</v>
      </c>
      <c r="D50" s="24">
        <v>17600.0</v>
      </c>
      <c r="E50" s="24">
        <v>0.0</v>
      </c>
      <c r="F50" s="24">
        <v>0.0</v>
      </c>
      <c r="G50" s="41">
        <v>17600.0</v>
      </c>
      <c r="H50" s="41">
        <f>C50-G50</f>
        <v>0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4.25" customHeight="1">
      <c r="A51" s="26"/>
      <c r="B51" s="27" t="s">
        <v>12</v>
      </c>
      <c r="C51" s="28"/>
      <c r="D51" s="28"/>
      <c r="E51" s="28"/>
      <c r="F51" s="28"/>
      <c r="G51" s="41"/>
      <c r="H51" s="41"/>
    </row>
    <row r="52" ht="14.25" customHeight="1">
      <c r="A52" s="85" t="s">
        <v>90</v>
      </c>
      <c r="B52" s="23" t="s">
        <v>11</v>
      </c>
      <c r="C52" s="24">
        <f>SUM(D52:F52)</f>
        <v>4900</v>
      </c>
      <c r="D52" s="24">
        <v>4900.0</v>
      </c>
      <c r="E52" s="24">
        <v>0.0</v>
      </c>
      <c r="F52" s="24">
        <v>0.0</v>
      </c>
      <c r="G52" s="41">
        <v>4900.0</v>
      </c>
      <c r="H52" s="41">
        <f>C52-G52</f>
        <v>0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4.25" customHeight="1">
      <c r="A53" s="26"/>
      <c r="B53" s="27" t="s">
        <v>12</v>
      </c>
      <c r="C53" s="28"/>
      <c r="D53" s="28"/>
      <c r="E53" s="28"/>
      <c r="F53" s="28"/>
    </row>
    <row r="54" ht="14.25" customHeight="1">
      <c r="A54" s="47" t="s">
        <v>136</v>
      </c>
      <c r="B54" s="23" t="s">
        <v>11</v>
      </c>
      <c r="C54" s="24">
        <f>SUM(D54:F54)</f>
        <v>900000</v>
      </c>
      <c r="D54" s="24">
        <v>500000.0</v>
      </c>
      <c r="E54" s="24">
        <v>400000.0</v>
      </c>
      <c r="F54" s="24">
        <v>0.0</v>
      </c>
      <c r="G54" s="41">
        <v>900000.0</v>
      </c>
      <c r="H54" s="41">
        <f>C54-G54</f>
        <v>0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4.25" customHeight="1">
      <c r="A55" s="26"/>
      <c r="B55" s="27" t="s">
        <v>12</v>
      </c>
      <c r="C55" s="28"/>
      <c r="D55" s="28"/>
      <c r="E55" s="28"/>
      <c r="F55" s="28"/>
    </row>
    <row r="56" ht="9.0" customHeight="1">
      <c r="A56" s="3"/>
      <c r="B56" s="3"/>
      <c r="C56" s="3"/>
    </row>
    <row r="57" ht="36.75" customHeight="1">
      <c r="A57" s="3" t="s">
        <v>21</v>
      </c>
      <c r="B57" s="3"/>
      <c r="C57" s="3"/>
    </row>
    <row r="58" ht="14.25" customHeight="1">
      <c r="F58" s="62"/>
    </row>
    <row r="59" ht="14.25" customHeight="1">
      <c r="C59" s="61">
        <v>0.3</v>
      </c>
      <c r="D59" s="38">
        <f>G59*0.3</f>
        <v>872820</v>
      </c>
      <c r="E59" s="37"/>
      <c r="F59" s="37"/>
      <c r="G59" s="37">
        <f>SUM(G13:G25,G48,G54)</f>
        <v>2909400</v>
      </c>
    </row>
    <row r="60" ht="14.25" customHeight="1">
      <c r="D60" s="38">
        <f>SUM(D13:D25,D48,D54)</f>
        <v>1299800</v>
      </c>
    </row>
    <row r="61" ht="14.25" customHeight="1">
      <c r="C61" s="62" t="s">
        <v>57</v>
      </c>
      <c r="D61" s="38">
        <f>D59-D60</f>
        <v>-426980</v>
      </c>
    </row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F1"/>
  </mergeCells>
  <printOptions horizontalCentered="1"/>
  <pageMargins bottom="0.15748031496062992" footer="0.0" header="0.0" left="0.11811023622047245" right="0.11811023622047245" top="0.2755905511811024"/>
  <pageSetup paperSize="9" orientation="landscape"/>
  <rowBreaks count="2" manualBreakCount="2">
    <brk id="38" man="1"/>
    <brk id="28" man="1"/>
  </row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/>
  </sheetViews>
  <sheetFormatPr customHeight="1" defaultColWidth="14.43" defaultRowHeight="15.0"/>
  <cols>
    <col customWidth="1" min="1" max="1" width="65.57"/>
    <col customWidth="1" min="2" max="2" width="8.57"/>
    <col customWidth="1" min="3" max="6" width="22.57"/>
    <col customWidth="1" min="7" max="8" width="13.86"/>
    <col customWidth="1" min="9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3" t="s">
        <v>120</v>
      </c>
      <c r="B3" s="3"/>
      <c r="C3" s="3"/>
    </row>
    <row r="4" ht="14.25" customHeight="1">
      <c r="A4" s="3"/>
      <c r="B4" s="3"/>
      <c r="C4" s="1"/>
      <c r="D4" s="4"/>
      <c r="E4" s="4"/>
      <c r="F4" s="4" t="s">
        <v>2</v>
      </c>
    </row>
    <row r="5" ht="24.0" customHeight="1">
      <c r="A5" s="84" t="s">
        <v>3</v>
      </c>
      <c r="B5" s="6" t="s">
        <v>4</v>
      </c>
      <c r="C5" s="84" t="s">
        <v>5</v>
      </c>
      <c r="D5" s="7" t="s">
        <v>6</v>
      </c>
      <c r="E5" s="7" t="s">
        <v>7</v>
      </c>
      <c r="F5" s="7" t="s">
        <v>8</v>
      </c>
      <c r="G5" s="40" t="s">
        <v>23</v>
      </c>
      <c r="H5" s="40" t="s">
        <v>24</v>
      </c>
    </row>
    <row r="6" ht="14.25" customHeight="1">
      <c r="A6" s="64" t="s">
        <v>137</v>
      </c>
      <c r="B6" s="12" t="s">
        <v>11</v>
      </c>
      <c r="C6" s="13">
        <f>SUM(D6:F6)</f>
        <v>9618600</v>
      </c>
      <c r="D6" s="13">
        <f t="shared" ref="D6:F6" si="1">D8</f>
        <v>9079800</v>
      </c>
      <c r="E6" s="13">
        <f t="shared" si="1"/>
        <v>128800</v>
      </c>
      <c r="F6" s="13">
        <f t="shared" si="1"/>
        <v>410000</v>
      </c>
      <c r="G6" s="41">
        <v>9618600.0</v>
      </c>
      <c r="H6" s="41">
        <f>C6-G6</f>
        <v>0</v>
      </c>
    </row>
    <row r="7" ht="14.25" customHeight="1">
      <c r="A7" s="14"/>
      <c r="B7" s="12" t="s">
        <v>12</v>
      </c>
      <c r="C7" s="13"/>
      <c r="D7" s="13"/>
      <c r="E7" s="13"/>
      <c r="F7" s="13"/>
    </row>
    <row r="8" ht="14.25" customHeight="1">
      <c r="A8" s="15" t="s">
        <v>26</v>
      </c>
      <c r="B8" s="5" t="s">
        <v>11</v>
      </c>
      <c r="C8" s="16">
        <f>SUM(D8:F8)</f>
        <v>9618600</v>
      </c>
      <c r="D8" s="16">
        <f t="shared" ref="D8:F8" si="2">SUM(D12:D26)</f>
        <v>9079800</v>
      </c>
      <c r="E8" s="16">
        <f t="shared" si="2"/>
        <v>128800</v>
      </c>
      <c r="F8" s="16">
        <f t="shared" si="2"/>
        <v>410000</v>
      </c>
      <c r="G8" s="41">
        <v>9618600.0</v>
      </c>
      <c r="H8" s="41">
        <f>C8-G8</f>
        <v>0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14.25" customHeight="1">
      <c r="A9" s="18"/>
      <c r="B9" s="5" t="s">
        <v>12</v>
      </c>
      <c r="C9" s="16"/>
      <c r="D9" s="16"/>
      <c r="E9" s="16"/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4.25" customHeight="1">
      <c r="A10" s="19" t="s">
        <v>138</v>
      </c>
      <c r="B10" s="20"/>
      <c r="C10" s="21"/>
      <c r="D10" s="21"/>
      <c r="E10" s="21"/>
      <c r="F10" s="21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14.25" customHeight="1">
      <c r="A11" s="43" t="s">
        <v>139</v>
      </c>
      <c r="B11" s="44"/>
      <c r="C11" s="45"/>
      <c r="D11" s="45"/>
      <c r="E11" s="45"/>
      <c r="F11" s="45"/>
      <c r="G11" s="87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14.25" customHeight="1">
      <c r="A12" s="85" t="s">
        <v>29</v>
      </c>
      <c r="B12" s="23" t="s">
        <v>11</v>
      </c>
      <c r="C12" s="24">
        <f>SUM(D12:F12)</f>
        <v>649200</v>
      </c>
      <c r="D12" s="24">
        <v>239200.0</v>
      </c>
      <c r="E12" s="24">
        <v>0.0</v>
      </c>
      <c r="F12" s="24">
        <v>410000.0</v>
      </c>
      <c r="G12" s="41">
        <v>649200.0</v>
      </c>
      <c r="H12" s="41">
        <f>C12-G12</f>
        <v>0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4.25" customHeight="1">
      <c r="A13" s="26"/>
      <c r="B13" s="27" t="s">
        <v>12</v>
      </c>
      <c r="C13" s="28"/>
      <c r="D13" s="28"/>
      <c r="E13" s="28"/>
      <c r="F13" s="28"/>
      <c r="G13" s="37"/>
    </row>
    <row r="14" ht="14.25" customHeight="1">
      <c r="A14" s="66" t="s">
        <v>140</v>
      </c>
      <c r="B14" s="23"/>
      <c r="C14" s="24"/>
      <c r="D14" s="24"/>
      <c r="E14" s="24"/>
      <c r="F14" s="24"/>
      <c r="G14" s="87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14.25" customHeight="1">
      <c r="A15" s="85" t="s">
        <v>33</v>
      </c>
      <c r="B15" s="23" t="s">
        <v>11</v>
      </c>
      <c r="C15" s="24">
        <f>SUM(D15:F15)</f>
        <v>122800</v>
      </c>
      <c r="D15" s="24">
        <v>80000.0</v>
      </c>
      <c r="E15" s="24">
        <v>42800.0</v>
      </c>
      <c r="F15" s="24">
        <v>0.0</v>
      </c>
      <c r="G15" s="41">
        <v>122800.0</v>
      </c>
      <c r="H15" s="41">
        <f>C15-G15</f>
        <v>0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4.25" customHeight="1">
      <c r="A16" s="26"/>
      <c r="B16" s="27" t="s">
        <v>12</v>
      </c>
      <c r="C16" s="28"/>
      <c r="D16" s="28"/>
      <c r="E16" s="28"/>
      <c r="F16" s="28"/>
      <c r="G16" s="37"/>
    </row>
    <row r="17" ht="14.25" customHeight="1">
      <c r="A17" s="86" t="s">
        <v>141</v>
      </c>
      <c r="B17" s="23" t="s">
        <v>11</v>
      </c>
      <c r="C17" s="24">
        <f>SUM(D17:F17)</f>
        <v>8658400</v>
      </c>
      <c r="D17" s="24">
        <v>8658400.0</v>
      </c>
      <c r="E17" s="24">
        <v>0.0</v>
      </c>
      <c r="F17" s="24">
        <v>0.0</v>
      </c>
      <c r="G17" s="41">
        <v>8658400.0</v>
      </c>
      <c r="H17" s="41">
        <f>C17-G17</f>
        <v>0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14.25" customHeight="1">
      <c r="A18" s="26"/>
      <c r="B18" s="27" t="s">
        <v>12</v>
      </c>
      <c r="C18" s="28"/>
      <c r="D18" s="28"/>
      <c r="E18" s="28"/>
      <c r="F18" s="28"/>
      <c r="G18" s="37"/>
    </row>
    <row r="19" ht="14.25" customHeight="1">
      <c r="A19" s="66" t="s">
        <v>142</v>
      </c>
      <c r="B19" s="23"/>
      <c r="C19" s="24"/>
      <c r="D19" s="24"/>
      <c r="E19" s="24"/>
      <c r="F19" s="24"/>
      <c r="G19" s="87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14.25" customHeight="1">
      <c r="A20" s="86" t="s">
        <v>143</v>
      </c>
      <c r="B20" s="23" t="s">
        <v>11</v>
      </c>
      <c r="C20" s="24">
        <f>SUM(D20:F20)</f>
        <v>36000</v>
      </c>
      <c r="D20" s="24">
        <v>0.0</v>
      </c>
      <c r="E20" s="24">
        <v>36000.0</v>
      </c>
      <c r="F20" s="24">
        <v>0.0</v>
      </c>
      <c r="G20" s="41">
        <v>36000.0</v>
      </c>
      <c r="H20" s="41">
        <f>C20-G20</f>
        <v>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4.25" customHeight="1">
      <c r="A21" s="26"/>
      <c r="B21" s="27" t="s">
        <v>12</v>
      </c>
      <c r="C21" s="28"/>
      <c r="D21" s="28"/>
      <c r="E21" s="28"/>
      <c r="F21" s="28"/>
      <c r="G21" s="37"/>
    </row>
    <row r="22" ht="14.25" customHeight="1">
      <c r="A22" s="86" t="s">
        <v>144</v>
      </c>
      <c r="B22" s="23" t="s">
        <v>11</v>
      </c>
      <c r="C22" s="24">
        <f>SUM(D22:F22)</f>
        <v>50000</v>
      </c>
      <c r="D22" s="24">
        <v>0.0</v>
      </c>
      <c r="E22" s="24">
        <v>50000.0</v>
      </c>
      <c r="F22" s="24">
        <v>0.0</v>
      </c>
      <c r="G22" s="41">
        <v>50000.0</v>
      </c>
      <c r="H22" s="41">
        <f>C22-G22</f>
        <v>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4.25" customHeight="1">
      <c r="A23" s="26"/>
      <c r="B23" s="27" t="s">
        <v>12</v>
      </c>
      <c r="C23" s="28"/>
      <c r="D23" s="28"/>
      <c r="E23" s="28"/>
      <c r="F23" s="28"/>
      <c r="G23" s="37"/>
    </row>
    <row r="24" ht="14.25" customHeight="1">
      <c r="A24" s="22" t="s">
        <v>43</v>
      </c>
      <c r="B24" s="23" t="s">
        <v>11</v>
      </c>
      <c r="C24" s="24">
        <f>SUM(D24:F24)</f>
        <v>77000</v>
      </c>
      <c r="D24" s="24">
        <v>77000.0</v>
      </c>
      <c r="E24" s="24">
        <v>0.0</v>
      </c>
      <c r="F24" s="24">
        <v>0.0</v>
      </c>
      <c r="G24" s="41">
        <v>77000.0</v>
      </c>
      <c r="H24" s="41">
        <f>C24-G24</f>
        <v>0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14.25" customHeight="1">
      <c r="A25" s="26"/>
      <c r="B25" s="27" t="s">
        <v>12</v>
      </c>
      <c r="C25" s="28"/>
      <c r="D25" s="28"/>
      <c r="E25" s="28"/>
      <c r="F25" s="28"/>
      <c r="G25" s="37"/>
    </row>
    <row r="26" ht="14.25" customHeight="1">
      <c r="A26" s="59" t="s">
        <v>90</v>
      </c>
      <c r="B26" s="23" t="s">
        <v>11</v>
      </c>
      <c r="C26" s="24">
        <f>SUM(D26:F26)</f>
        <v>25200</v>
      </c>
      <c r="D26" s="24">
        <v>25200.0</v>
      </c>
      <c r="E26" s="24">
        <v>0.0</v>
      </c>
      <c r="F26" s="24">
        <v>0.0</v>
      </c>
      <c r="G26" s="41">
        <v>25200.0</v>
      </c>
      <c r="H26" s="41">
        <f>C26-G26</f>
        <v>0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14.25" customHeight="1">
      <c r="A27" s="26"/>
      <c r="B27" s="27" t="s">
        <v>12</v>
      </c>
      <c r="C27" s="28"/>
      <c r="D27" s="28"/>
      <c r="E27" s="28"/>
      <c r="F27" s="28"/>
    </row>
    <row r="28" ht="14.25" customHeight="1">
      <c r="A28" s="29" t="s">
        <v>20</v>
      </c>
      <c r="B28" s="30" t="s">
        <v>11</v>
      </c>
      <c r="C28" s="31">
        <f>SUM(D28:F28)</f>
        <v>21365500</v>
      </c>
      <c r="D28" s="31">
        <f>'โยธา'!D7+'โยธา'!D29+'โยธา'!D39+'ระบายน้ำ'!D6</f>
        <v>14757100</v>
      </c>
      <c r="E28" s="31">
        <f>'โยธา'!E7+'โยธา'!E29+'โยธา'!E39+'ระบายน้ำ'!E6</f>
        <v>3534400</v>
      </c>
      <c r="F28" s="31">
        <f>'โยธา'!F7+'โยธา'!F29+'โยธา'!F39+'ระบายน้ำ'!F6</f>
        <v>3074000</v>
      </c>
      <c r="G28" s="31">
        <f>'โยธา'!G7+'โยธา'!G29+'โยธา'!G39+'ระบายน้ำ'!G6</f>
        <v>21365500</v>
      </c>
      <c r="H28" s="41">
        <f>C28-G28</f>
        <v>0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14.25" customHeight="1">
      <c r="A29" s="32"/>
      <c r="B29" s="30" t="s">
        <v>12</v>
      </c>
      <c r="C29" s="31"/>
      <c r="D29" s="31"/>
      <c r="E29" s="31"/>
      <c r="F29" s="31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ht="14.25" customHeight="1">
      <c r="A30" s="33" t="s">
        <v>5</v>
      </c>
      <c r="B30" s="34" t="s">
        <v>11</v>
      </c>
      <c r="C30" s="35">
        <f>SUM(D30:F30)</f>
        <v>21365500</v>
      </c>
      <c r="D30" s="35">
        <f t="shared" ref="D30:G30" si="3">D28</f>
        <v>14757100</v>
      </c>
      <c r="E30" s="35">
        <f t="shared" si="3"/>
        <v>3534400</v>
      </c>
      <c r="F30" s="35">
        <f t="shared" si="3"/>
        <v>3074000</v>
      </c>
      <c r="G30" s="35">
        <f t="shared" si="3"/>
        <v>21365500</v>
      </c>
      <c r="H30" s="41">
        <f>C30-G30</f>
        <v>0</v>
      </c>
    </row>
    <row r="31" ht="14.25" customHeight="1">
      <c r="A31" s="32"/>
      <c r="B31" s="34" t="s">
        <v>12</v>
      </c>
      <c r="C31" s="35"/>
      <c r="D31" s="35"/>
      <c r="E31" s="35"/>
      <c r="F31" s="35"/>
    </row>
    <row r="32" ht="13.5" customHeight="1">
      <c r="A32" s="3"/>
      <c r="B32" s="3"/>
      <c r="C32" s="3"/>
    </row>
    <row r="33" ht="28.5" customHeight="1">
      <c r="A33" s="3" t="s">
        <v>21</v>
      </c>
      <c r="B33" s="3"/>
      <c r="C33" s="3"/>
    </row>
    <row r="34" ht="14.25" customHeight="1"/>
    <row r="35" ht="14.25" customHeight="1"/>
    <row r="36" ht="14.25" customHeight="1">
      <c r="C36" s="61">
        <v>0.3</v>
      </c>
      <c r="D36" s="38">
        <f>G36*0.3</f>
        <v>257400</v>
      </c>
      <c r="E36" s="37"/>
      <c r="F36" s="37"/>
      <c r="G36" s="37">
        <f>SUM(G12,G15,G20,G22)</f>
        <v>858000</v>
      </c>
    </row>
    <row r="37" ht="14.25" customHeight="1">
      <c r="D37" s="38">
        <f>SUM(D12,D15,D20,D22)</f>
        <v>319200</v>
      </c>
    </row>
    <row r="38" ht="14.25" customHeight="1">
      <c r="C38" s="62" t="s">
        <v>57</v>
      </c>
      <c r="D38" s="38">
        <f>D36-D37</f>
        <v>-61800</v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A28:A29"/>
    <mergeCell ref="A30:A31"/>
  </mergeCells>
  <printOptions horizontalCentered="1"/>
  <pageMargins bottom="0.2362204724409449" footer="0.0" header="0.0" left="0.15748031496062992" right="0.15748031496062992" top="0.3937007874015748"/>
  <pageSetup paperSize="9" orientation="landscape"/>
  <rowBreaks count="1" manualBreakCount="1">
    <brk id="25" man="1"/>
  </row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2020-09-19T05:34:07Z</dcterms:created>
  <dc:creator>finace</dc:creator>
</cp:coreProperties>
</file>