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ownloads\โฟลเดอร์ไม่มีชื่อ\"/>
    </mc:Choice>
  </mc:AlternateContent>
  <xr:revisionPtr revIDLastSave="0" documentId="13_ncr:1_{A842A6CC-865F-4902-8CC6-B9EB79DD1D3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สงม. 1" sheetId="1" r:id="rId1"/>
    <sheet name="แบบแนบท้าย" sheetId="2" r:id="rId2"/>
    <sheet name="ก่อหนี้ทั้งจำนวน" sheetId="3" r:id="rId3"/>
    <sheet name="03 06 07 หลังโอน" sheetId="4" r:id="rId4"/>
  </sheets>
  <definedNames>
    <definedName name="_xlnm._FilterDatabase" localSheetId="3" hidden="1">'03 06 07 หลังโอน'!$F$1:$F$395</definedName>
    <definedName name="_xlnm._FilterDatabase" localSheetId="2" hidden="1">ก่อหนี้ทั้งจำนวน!$A$1:$A$78</definedName>
    <definedName name="_xlnm.Print_Area" localSheetId="0">'สงม. 1'!$A$1:$E$82</definedName>
    <definedName name="_xlnm.Print_Titles" localSheetId="2">ก่อหนี้ทั้งจำนวน!$5:$6</definedName>
    <definedName name="_xlnm.Print_Titles" localSheetId="0">'สงม. 1'!$1:$6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C85" i="1" l="1"/>
  <c r="C11" i="1"/>
  <c r="D394" i="4" l="1"/>
  <c r="D389" i="4"/>
  <c r="C389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396" i="4" s="1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N23" i="3"/>
  <c r="M23" i="3"/>
  <c r="L23" i="3"/>
  <c r="K23" i="3"/>
  <c r="J23" i="3"/>
  <c r="I23" i="3"/>
  <c r="H23" i="3"/>
  <c r="G23" i="3"/>
  <c r="F23" i="3"/>
  <c r="E23" i="3"/>
  <c r="D23" i="3"/>
  <c r="C23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N14" i="3"/>
  <c r="N78" i="3" s="1"/>
  <c r="M14" i="3"/>
  <c r="L14" i="3"/>
  <c r="K14" i="3"/>
  <c r="J14" i="3"/>
  <c r="J78" i="3" s="1"/>
  <c r="I14" i="3"/>
  <c r="H14" i="3"/>
  <c r="G14" i="3"/>
  <c r="F14" i="3"/>
  <c r="F78" i="3" s="1"/>
  <c r="E14" i="3"/>
  <c r="D14" i="3"/>
  <c r="C14" i="3"/>
  <c r="B14" i="3"/>
  <c r="B78" i="3" s="1"/>
  <c r="C86" i="1" s="1"/>
  <c r="C88" i="1" s="1"/>
  <c r="D395" i="4" l="1"/>
  <c r="C78" i="3"/>
  <c r="K78" i="3"/>
  <c r="D78" i="3"/>
  <c r="H78" i="3"/>
  <c r="L78" i="3"/>
  <c r="E394" i="4"/>
  <c r="E397" i="4" s="1"/>
  <c r="G78" i="3"/>
  <c r="E389" i="4"/>
  <c r="E395" i="4" s="1"/>
  <c r="E78" i="3"/>
  <c r="I78" i="3"/>
  <c r="M78" i="3"/>
  <c r="B79" i="1" l="1"/>
  <c r="B78" i="1"/>
  <c r="B77" i="1"/>
  <c r="E76" i="1"/>
  <c r="D76" i="1"/>
  <c r="C76" i="1"/>
  <c r="B75" i="1"/>
  <c r="B74" i="1" s="1"/>
  <c r="E74" i="1"/>
  <c r="D74" i="1"/>
  <c r="D73" i="1" s="1"/>
  <c r="C74" i="1"/>
  <c r="B72" i="1"/>
  <c r="E71" i="1"/>
  <c r="E70" i="1" s="1"/>
  <c r="D71" i="1"/>
  <c r="D70" i="1" s="1"/>
  <c r="C71" i="1"/>
  <c r="B69" i="1"/>
  <c r="B68" i="1" s="1"/>
  <c r="E68" i="1"/>
  <c r="E67" i="1" s="1"/>
  <c r="D68" i="1"/>
  <c r="D67" i="1" s="1"/>
  <c r="C68" i="1"/>
  <c r="C67" i="1" s="1"/>
  <c r="B66" i="1"/>
  <c r="E65" i="1"/>
  <c r="E64" i="1" s="1"/>
  <c r="D65" i="1"/>
  <c r="C65" i="1"/>
  <c r="C64" i="1" s="1"/>
  <c r="D64" i="1"/>
  <c r="B63" i="1"/>
  <c r="B62" i="1"/>
  <c r="E61" i="1"/>
  <c r="D61" i="1"/>
  <c r="C61" i="1"/>
  <c r="B60" i="1"/>
  <c r="E59" i="1"/>
  <c r="D59" i="1"/>
  <c r="D58" i="1" s="1"/>
  <c r="C59" i="1"/>
  <c r="C58" i="1" s="1"/>
  <c r="B59" i="1"/>
  <c r="B57" i="1"/>
  <c r="B55" i="1"/>
  <c r="E56" i="1"/>
  <c r="D56" i="1"/>
  <c r="C56" i="1"/>
  <c r="E54" i="1"/>
  <c r="D54" i="1"/>
  <c r="C54" i="1"/>
  <c r="B52" i="1"/>
  <c r="B51" i="1"/>
  <c r="E50" i="1"/>
  <c r="D50" i="1"/>
  <c r="C50" i="1"/>
  <c r="B49" i="1"/>
  <c r="B48" i="1" s="1"/>
  <c r="E48" i="1"/>
  <c r="D48" i="1"/>
  <c r="C48" i="1"/>
  <c r="B47" i="1"/>
  <c r="B46" i="1" s="1"/>
  <c r="E46" i="1"/>
  <c r="D46" i="1"/>
  <c r="C46" i="1"/>
  <c r="B45" i="1"/>
  <c r="B44" i="1"/>
  <c r="E43" i="1"/>
  <c r="D43" i="1"/>
  <c r="C43" i="1"/>
  <c r="B42" i="1"/>
  <c r="E41" i="1"/>
  <c r="D41" i="1"/>
  <c r="C41" i="1"/>
  <c r="B40" i="1"/>
  <c r="B39" i="1" s="1"/>
  <c r="E39" i="1"/>
  <c r="D39" i="1"/>
  <c r="C39" i="1"/>
  <c r="B38" i="1"/>
  <c r="E37" i="1"/>
  <c r="D37" i="1"/>
  <c r="C37" i="1"/>
  <c r="B36" i="1"/>
  <c r="B35" i="1" s="1"/>
  <c r="E35" i="1"/>
  <c r="D35" i="1"/>
  <c r="C35" i="1"/>
  <c r="B34" i="1"/>
  <c r="E33" i="1"/>
  <c r="D33" i="1"/>
  <c r="C33" i="1"/>
  <c r="B32" i="1"/>
  <c r="B31" i="1"/>
  <c r="E30" i="1"/>
  <c r="D30" i="1"/>
  <c r="C30" i="1"/>
  <c r="B29" i="1"/>
  <c r="E28" i="1"/>
  <c r="D28" i="1"/>
  <c r="C28" i="1"/>
  <c r="B27" i="1"/>
  <c r="E26" i="1"/>
  <c r="D26" i="1"/>
  <c r="C26" i="1"/>
  <c r="B26" i="1"/>
  <c r="B25" i="1"/>
  <c r="B24" i="1" s="1"/>
  <c r="E24" i="1"/>
  <c r="D24" i="1"/>
  <c r="C24" i="1"/>
  <c r="B23" i="1"/>
  <c r="E22" i="1"/>
  <c r="D22" i="1"/>
  <c r="C22" i="1"/>
  <c r="E20" i="1"/>
  <c r="D20" i="1"/>
  <c r="C20" i="1"/>
  <c r="B21" i="1"/>
  <c r="B10" i="1"/>
  <c r="B9" i="1" s="1"/>
  <c r="B13" i="1"/>
  <c r="B12" i="1"/>
  <c r="B15" i="1"/>
  <c r="B14" i="1" s="1"/>
  <c r="B18" i="1"/>
  <c r="E14" i="1"/>
  <c r="D14" i="1"/>
  <c r="C14" i="1"/>
  <c r="E11" i="1"/>
  <c r="D11" i="1"/>
  <c r="E9" i="1"/>
  <c r="D9" i="1"/>
  <c r="C9" i="1"/>
  <c r="C17" i="1"/>
  <c r="B20" i="1" l="1"/>
  <c r="B84" i="1"/>
  <c r="C87" i="1" s="1"/>
  <c r="C89" i="1" s="1"/>
  <c r="C53" i="1"/>
  <c r="B11" i="1"/>
  <c r="B54" i="1"/>
  <c r="B43" i="1"/>
  <c r="E19" i="1"/>
  <c r="C73" i="1"/>
  <c r="D19" i="1"/>
  <c r="C19" i="1"/>
  <c r="B56" i="1"/>
  <c r="B71" i="1"/>
  <c r="E73" i="1"/>
  <c r="E58" i="1"/>
  <c r="B58" i="1" s="1"/>
  <c r="B64" i="1"/>
  <c r="B22" i="1"/>
  <c r="C70" i="1"/>
  <c r="B70" i="1" s="1"/>
  <c r="B65" i="1"/>
  <c r="B73" i="1" l="1"/>
  <c r="B19" i="1"/>
  <c r="B76" i="1"/>
  <c r="B67" i="1"/>
  <c r="B61" i="1"/>
  <c r="E53" i="1"/>
  <c r="D53" i="1"/>
  <c r="B33" i="1"/>
  <c r="D17" i="1"/>
  <c r="C16" i="1"/>
  <c r="C82" i="1" s="1"/>
  <c r="B53" i="1" l="1"/>
  <c r="B50" i="1"/>
  <c r="B30" i="1"/>
  <c r="D16" i="1"/>
  <c r="D82" i="1" s="1"/>
  <c r="D8" i="1"/>
  <c r="D81" i="1" s="1"/>
  <c r="C8" i="1"/>
  <c r="E8" i="1"/>
  <c r="E81" i="1" s="1"/>
  <c r="B28" i="1"/>
  <c r="B37" i="1"/>
  <c r="B41" i="1"/>
  <c r="E17" i="1"/>
  <c r="E16" i="1" s="1"/>
  <c r="E82" i="1" s="1"/>
  <c r="C81" i="1" l="1"/>
  <c r="C7" i="1"/>
  <c r="B82" i="1"/>
  <c r="B16" i="1"/>
  <c r="C80" i="1"/>
  <c r="B17" i="1"/>
  <c r="E80" i="1"/>
  <c r="D80" i="1"/>
  <c r="D7" i="1"/>
  <c r="B8" i="1"/>
  <c r="E7" i="1"/>
  <c r="F80" i="1" l="1"/>
  <c r="B7" i="1"/>
  <c r="B81" i="1"/>
  <c r="B80" i="1"/>
  <c r="B83" i="1" s="1"/>
  <c r="C91" i="1" l="1"/>
  <c r="E91" i="1"/>
  <c r="D91" i="1"/>
  <c r="G80" i="1"/>
  <c r="B91" i="1" l="1"/>
</calcChain>
</file>

<file path=xl/sharedStrings.xml><?xml version="1.0" encoding="utf-8"?>
<sst xmlns="http://schemas.openxmlformats.org/spreadsheetml/2006/main" count="885" uniqueCount="346">
  <si>
    <t>รวมทั้งสิ้น</t>
  </si>
  <si>
    <t>แผน</t>
  </si>
  <si>
    <t>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</si>
  <si>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</si>
  <si>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</si>
  <si>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งบรายจ่ายอื่น</t>
  </si>
  <si>
    <t>รวมงบประมาณภารกิจประจำพื้นฐาน</t>
  </si>
  <si>
    <t>รวมงบประมาณภารกิจตามแผนยุทธศาสตร์</t>
  </si>
  <si>
    <t>รวมงบประมาณตามโครงสร้างงานทั้งสิ้น</t>
  </si>
  <si>
    <t>3) งบรายจ่ายอื่น</t>
  </si>
  <si>
    <t>1) งบดำเนินงาน</t>
  </si>
  <si>
    <t>2) งบรายจ่ายอื่น</t>
  </si>
  <si>
    <t>2) งบเงินอุดหนุน</t>
  </si>
  <si>
    <t>แผนการปฏิบัติงานและการใช้จ่ายงบประมาณรายจ่ายประจำปีงบประมาณ พ.ศ. 2566</t>
  </si>
  <si>
    <t>งวดที่ 1 (ต.ค. - ม.ค.)</t>
  </si>
  <si>
    <t>งวดที่ 2 (ก.พ. - พ.ค.)</t>
  </si>
  <si>
    <t>งวดที่ 3 (มิ.ย. - ก.ย.)</t>
  </si>
  <si>
    <t>ผู้รายงาน : ………...………………………………...…..</t>
  </si>
  <si>
    <t>หัวหน้าหน่วยงาน  : ..........................................................</t>
  </si>
  <si>
    <t xml:space="preserve">            (                                     )</t>
  </si>
  <si>
    <t xml:space="preserve">       (                                    )</t>
  </si>
  <si>
    <t xml:space="preserve">ตำแหน่ง : 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</si>
  <si>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</si>
  <si>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</si>
  <si>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          (                                  )</t>
  </si>
  <si>
    <t xml:space="preserve">     (                                     )</t>
  </si>
  <si>
    <t>แผนการปฏิบัติงานและการใช้จ่ายงบประมาณประจำปีงบประมาณ พ.ศ. 2566</t>
  </si>
  <si>
    <t>สำนักงานเขตหลักสี่</t>
  </si>
  <si>
    <t>หน่วยงาน : สำนักงานเขตหลักสี่</t>
  </si>
  <si>
    <t>diff</t>
  </si>
  <si>
    <t xml:space="preserve">ก่อหนี้ผูกพันทั้งจำนวน = </t>
  </si>
  <si>
    <t>งบประมาณรายจ่ายประจำปีงบประมาณ พ.ศ. 2566</t>
  </si>
  <si>
    <t>รายการที่ต้องก่อหนี้ผูกพันทั้งจำนวนในงวด 1 - 66 (03)</t>
  </si>
  <si>
    <t>งาน/รายการ</t>
  </si>
  <si>
    <t>งบประมาณ (บาท)</t>
  </si>
  <si>
    <t>งบประมาณรายจ่ายประจำปี 2566</t>
  </si>
  <si>
    <t>งานอำนวยการและบริหารสำนักงานเขต</t>
  </si>
  <si>
    <t>ค่าบำรุงรักษาซ่อมแซมลิฟท์</t>
  </si>
  <si>
    <t>ค่าทำความสะอาดเครื่องนอนเวรฯ</t>
  </si>
  <si>
    <t>ค่าจ้างเหมาทำความสะอาดอาคาร</t>
  </si>
  <si>
    <t>ค่าจ้างเหมาดูแลทรัพย์สินและรักษาความปลอดภัย</t>
  </si>
  <si>
    <t>ค่าจ้างเหมาบริการเป็นรายบุคคล</t>
  </si>
  <si>
    <t>ค่าเครื่องแต่งกาย</t>
  </si>
  <si>
    <t>รวม</t>
  </si>
  <si>
    <t xml:space="preserve">งานบริหารทั่วไปและบริการทะเบียน </t>
  </si>
  <si>
    <t>ค่าชุดแต่งกายเจ้าหน้าที่ประจำศูนย์บริหารราชการฉับไว_x000D_
ใสสะอาด (Bangkok fast &amp; Clear : BFC)</t>
  </si>
  <si>
    <t>งานบริหารงานทั่วไปและบริหารการคลัง</t>
  </si>
  <si>
    <t>งานบริหารงานทั่วไปและจัดเก็บรายได้</t>
  </si>
  <si>
    <t>งานกวาดและทำความสะอาดที่และทางสาธารณะ</t>
  </si>
  <si>
    <t>ค่าวัสดุป้องกันอุบัติภัย</t>
  </si>
  <si>
    <t>ค่าเครื่องแบบชุดปฏิบัติงาน</t>
  </si>
  <si>
    <t>งานเก็บขยะมูลฝอยและขนถ่ายสิ่งปฏิกูล</t>
  </si>
  <si>
    <t>งานดูและสวนและพื้นที่สีเขียว</t>
  </si>
  <si>
    <t>ค่าจ้างเหมาดูแลทรัพย์สินและรักษาความปลอดภัยในสวนสาธารณะ</t>
  </si>
  <si>
    <t>งานตรวจและบังคับใช้กฎหมาย</t>
  </si>
  <si>
    <t>งานบำรุงรักษาซ่อมแซม</t>
  </si>
  <si>
    <t>งานระบายน้ำและแก้ไขปัญหาน้ำท่วม</t>
  </si>
  <si>
    <t>ค่าจ้างเหมาล้างทำความสะอาดท่อระบายน้ำ</t>
  </si>
  <si>
    <t>งานบริหารทั่วไปฝ่ายพัฒนาชุมชน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</si>
  <si>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</si>
  <si>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</si>
  <si>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</si>
  <si>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งานบริหารทั่วไปฝ่ายการศึกษา</t>
  </si>
  <si>
    <t>งานงบประมาณโรงเรียน</t>
  </si>
  <si>
    <t>ค่าจ้างเหมาเอกชนทำความสะอาดอาคารในโรงเรียน_x000D_
สังกัดกรุงเทพมหานคร</t>
  </si>
  <si>
    <t>ค่าจ้างเหมาดูแลทรัพย์สินและรักษาความปลอดภัยในโรงเรียน_x000D_
สังกัดกรุงเทพมหานคร</t>
  </si>
  <si>
    <t>ค่าบำรุงรักษาสระว่ายน้ำของโรงเรียน</t>
  </si>
  <si>
    <t>งบดำเนินงานที่ของวด 1 ทั้งหมด</t>
  </si>
  <si>
    <t xml:space="preserve">งบดำเนินงานที่ต้องก่อหนี้ทั้งจำนวนให้งวดหมด ส่วนที่เหลือไม่เกิน 30% = </t>
  </si>
  <si>
    <t>งบประมาณ 2566</t>
  </si>
  <si>
    <t>งบประมาณ</t>
  </si>
  <si>
    <t>โอน กรก./กสพ.</t>
  </si>
  <si>
    <t>หลังโอน</t>
  </si>
  <si>
    <t>หมายเหตุ</t>
  </si>
  <si>
    <t>03</t>
  </si>
  <si>
    <t>ค่าตอบแทน ใช้สอยและวัสดุ</t>
  </si>
  <si>
    <t>031</t>
  </si>
  <si>
    <t>ค่าตอบแทน</t>
  </si>
  <si>
    <t>03101 - 1</t>
  </si>
  <si>
    <t>ค่าอาหารทำการนอกเวลา</t>
  </si>
  <si>
    <t>03128 - 1</t>
  </si>
  <si>
    <t>เงินตอบแทนพิเศษของลูกจ้างประจำ</t>
  </si>
  <si>
    <t>บุคลากร</t>
  </si>
  <si>
    <t>032</t>
  </si>
  <si>
    <t>ค่าใช้สอย</t>
  </si>
  <si>
    <t>03202 - 1</t>
  </si>
  <si>
    <t>ค่าบำรุงรักษาซ่อมแซมเครื่องปรับอากาศ</t>
  </si>
  <si>
    <t>03203 - 1</t>
  </si>
  <si>
    <t>03208 - 1</t>
  </si>
  <si>
    <t>ค่าซ่อมแซมยานพาหนะ</t>
  </si>
  <si>
    <t>03217 - 1</t>
  </si>
  <si>
    <t>เงินสมทบกองทุนประกันสังคม</t>
  </si>
  <si>
    <t>03222 - 1</t>
  </si>
  <si>
    <t>03245 - 1</t>
  </si>
  <si>
    <t>ค่าซ่อมแซมครุภัณฑ์</t>
  </si>
  <si>
    <t>03274 - 1</t>
  </si>
  <si>
    <t>03275 - 1</t>
  </si>
  <si>
    <t>03292 - 1</t>
  </si>
  <si>
    <t>035</t>
  </si>
  <si>
    <t>ค่าวัสดุ</t>
  </si>
  <si>
    <t>03501 - 1</t>
  </si>
  <si>
    <t>ค่าวัสดุน้ำมันเชื้อเพลิงและน้ำมันหล่อลื่น</t>
  </si>
  <si>
    <t>03502 - 1</t>
  </si>
  <si>
    <t>ค่าวัสดุสำนักงานประเภทเครื่องเขียน แบบพิมพ์</t>
  </si>
  <si>
    <t>03601 - 1</t>
  </si>
  <si>
    <t>ค่าวัสดุอุปกรณ์คอมพิวเตอร์</t>
  </si>
  <si>
    <t>03602 - 1</t>
  </si>
  <si>
    <t>ค่าวัสดุยานพาหนะ</t>
  </si>
  <si>
    <t>03611 - 1</t>
  </si>
  <si>
    <t>03613 - 1</t>
  </si>
  <si>
    <t>ค่าวัสดุไฟฟ้า ประปา งานบ้าน งานครัว และงานสวน</t>
  </si>
  <si>
    <t>03614 - 1</t>
  </si>
  <si>
    <t>ค่าซื้อหนังสือวารสารฯ</t>
  </si>
  <si>
    <t>03617 - 1</t>
  </si>
  <si>
    <t>ค่าวัสดุประชาสัมพันธ์</t>
  </si>
  <si>
    <t>071</t>
  </si>
  <si>
    <t>รายจ่ายอื่นๆ</t>
  </si>
  <si>
    <t>07103 - 1</t>
  </si>
  <si>
    <t>ค่าใช้จ่ายในการสัมมนาเพื่อพัฒนาองค์การ สำนักงานเขตหลักสี่</t>
  </si>
  <si>
    <t>งานปกครอง</t>
  </si>
  <si>
    <t>07103 - 2</t>
  </si>
  <si>
    <t>ค่าใช้จ่ายในการฝึกอบรมอาสาสมัครป้องกันภัยฝ่ายพลเรือน_x000D_
(หลักสูตรทบทวน)</t>
  </si>
  <si>
    <t>07110 - 1</t>
  </si>
  <si>
    <t>ค่าใช้จ่ายเกี่ยวกับการสนับสนุนกิจการอาสาสมัครป้องกันภัย_x000D_
ฝ่ายพลเรือน</t>
  </si>
  <si>
    <t>07199 - 1</t>
  </si>
  <si>
    <t>ค่าใช้จ่ายโครงการอาสาสมัครกรุงเทพมหานครด้านการป้องกัน_x000D_และแก้ไขปัญหายาและสารเสพติด</t>
  </si>
  <si>
    <t>ยุทธศาสตร์</t>
  </si>
  <si>
    <t>03686 - 1</t>
  </si>
  <si>
    <t>03293 - 1</t>
  </si>
  <si>
    <t>เงินสมทบกองทุนเงินทดแทน</t>
  </si>
  <si>
    <t>07101 - 1</t>
  </si>
  <si>
    <t>ชดใช้เงินยืมเงินสะสมปีงบประมาณ 2564 _x000D_
เพื่อทดรองจ่ายเป็นเงินเดือนและค่าจ้างประจำ ค่าจ้างชั่วคราว _x000D_
และเงินอื่นที่เบิกจ่ายในลักษณะเดียวกัน _x000D_
สำหรับงวดเดือนกรกฎาคม - สิงหาคม 2564</t>
  </si>
  <si>
    <t>ชดใช้เงินยืม</t>
  </si>
  <si>
    <t>งานบริหารงานทั่วไปฝ่ายรักษาความสะอาด</t>
  </si>
  <si>
    <t>03209 - 1</t>
  </si>
  <si>
    <t>ค่าซ่อมแซมเครื่องจักรกลและเครื่องทุ่นแรง</t>
  </si>
  <si>
    <t>03603 - 1</t>
  </si>
  <si>
    <t>ค่าวัสดุเครื่องจักรกลและเครื่องทุ่นแรง</t>
  </si>
  <si>
    <t>03604 - 2</t>
  </si>
  <si>
    <t>ค่าวัสดุในการรักษาความสะอาด</t>
  </si>
  <si>
    <t>03611 - 2</t>
  </si>
  <si>
    <t>03612 - 2</t>
  </si>
  <si>
    <t>03689 - 2</t>
  </si>
  <si>
    <t>03141 - 3</t>
  </si>
  <si>
    <t>ค่าตอบแทนเจ้าหน้าที่เก็บขนมูลฝอย</t>
  </si>
  <si>
    <t>03142 - 3</t>
  </si>
  <si>
    <t>ค่าตอบแทนเจ้าหน้าที่เก็บขนสิ่งปฏิกูล</t>
  </si>
  <si>
    <t>03199 - 3</t>
  </si>
  <si>
    <t>ค่าตอบแทนเจ้าหน้าที่เก็บขนไขมัน</t>
  </si>
  <si>
    <t>03604 - 3</t>
  </si>
  <si>
    <t>03611 - 3</t>
  </si>
  <si>
    <t>03612 - 3</t>
  </si>
  <si>
    <t>03622 - 3</t>
  </si>
  <si>
    <t>ค่าวัสดุอุปกรณ์ในการขนถ่ายสิ่งปฏิกูล</t>
  </si>
  <si>
    <t>03689 - 3</t>
  </si>
  <si>
    <t>03699 - 3</t>
  </si>
  <si>
    <t>ถังขยะพลาสติก ขนาดไม่น้อยกว่า 600 ลิตร 15 ถัง</t>
  </si>
  <si>
    <t>ค่าใช้จ่ายในการส่งเสริมการแปรรูปมูลฝอยอินทรีย์_x000D_
เพื่อนำมาใช้ประโยชน์</t>
  </si>
  <si>
    <t>07199 - 2</t>
  </si>
  <si>
    <t>ค่าใช้จ่ายโครงการอาสาสมัครชักลากมูลฝอยในชุมชน</t>
  </si>
  <si>
    <t>03608 - 1</t>
  </si>
  <si>
    <t>ค่าวัสดุอุปกรณ์ในการปลูกและบำรุงรักษาต้นไม้</t>
  </si>
  <si>
    <t>03612 - 1</t>
  </si>
  <si>
    <t>03689 - 1</t>
  </si>
  <si>
    <t>งานบริหารทั่วไปและสอบสวนดำเนินคดี</t>
  </si>
  <si>
    <t>03102 - 1</t>
  </si>
  <si>
    <t>ค่าเบี้ยประชุม</t>
  </si>
  <si>
    <t>งานบริหารทั่วไปฝ่ายโยธา</t>
  </si>
  <si>
    <t>งานอนุญาตก่อสร้าง ควบคุมอาคารและผังเมือง</t>
  </si>
  <si>
    <t>03212 - 2</t>
  </si>
  <si>
    <t>ค่าซ่อมแซมไฟฟ้าสาธารณะ</t>
  </si>
  <si>
    <t>03211 - 3</t>
  </si>
  <si>
    <t>ค่าซ่อมแซมถนน ตรอก ซอย สะพานและสิ่งสาธารณประโยชน์</t>
  </si>
  <si>
    <t>03605 - 3</t>
  </si>
  <si>
    <t>ค่าวัสดุก่อสร้าง</t>
  </si>
  <si>
    <t>03642 - 3</t>
  </si>
  <si>
    <t>ค่าวัสดุสำหรับหน่วยบริการเร่งด่วนกรุงเทพมหานคร (BEST)</t>
  </si>
  <si>
    <t>07123 - 1</t>
  </si>
  <si>
    <t>ค่าใช้จ่ายในการซ่อมแซมบำรุงรักษาถนน ตรอก ซอย _x000D_
และสิ่งสาธารณประโยชน์เพื่อแก้ไขปัญหาความเดือนร้อน_x000D_
ของประชาชน</t>
  </si>
  <si>
    <t>03213 - 1</t>
  </si>
  <si>
    <t>03606 - 1</t>
  </si>
  <si>
    <t>ค่าวัสดุอุปกรณ์ทำความสะอาดท่อระบายน้ำ</t>
  </si>
  <si>
    <t>03607 - 1</t>
  </si>
  <si>
    <t>ค่าวัสดุอุปกรณ์บำรุงรักษาระบบระบายน้ำฯ</t>
  </si>
  <si>
    <t>03122 - 1</t>
  </si>
  <si>
    <t>เงินตอบแทนพิเศษของข้าราชการ</t>
  </si>
  <si>
    <t>03130 - 2</t>
  </si>
  <si>
    <t>ค่าตอบแทนอาสาสมัครผู้ดูแลเด็ก</t>
  </si>
  <si>
    <t>03131 - 2</t>
  </si>
  <si>
    <t>ค่าตอบแทนอาสาสมัครห้องสมุด/บ้านหนังสือ</t>
  </si>
  <si>
    <t>03149 - 2</t>
  </si>
  <si>
    <t>ค่าตอบแทนกรรมการชุมชน</t>
  </si>
  <si>
    <t>03237 - 2</t>
  </si>
  <si>
    <t>ค่ารับรอง</t>
  </si>
  <si>
    <t>03292 - 2</t>
  </si>
  <si>
    <t>03614 - 2</t>
  </si>
  <si>
    <t>03624 - 2</t>
  </si>
  <si>
    <t>ค่าวัสดุอุปกรณ์การเรียนการสอน</t>
  </si>
  <si>
    <t>03641 - 2</t>
  </si>
  <si>
    <t>ค่าวัสดุสำหรับห้องสมุด/บ้านหนังสือและศูนย์เยาวชน</t>
  </si>
  <si>
    <t>03672 - 2</t>
  </si>
  <si>
    <t>ค่าอาหารกลางวันและอาหารเสริม (ศูนย์เด็กเล็ก)</t>
  </si>
  <si>
    <t>07102 - 1</t>
  </si>
  <si>
    <t>ค่าใช้จ่ายในการสนับสนุนการดำเนินงานของคณะกรรมการชุมชน</t>
  </si>
  <si>
    <t>ค่าใช้จ่ายศูนย์ประสานงานธนาคารสมองของกรุงเทพมหานคร</t>
  </si>
  <si>
    <t>07199 - 3</t>
  </si>
  <si>
    <t>ค่าใช้จ่ายในการสนับสนุนเจ้าหน้าที่เพื่อปฏิบัติงานด้านเด็ก สตรี _x000D_
ผู้สูงอายุ คนพิการและผู้ด้อยโอกาส</t>
  </si>
  <si>
    <t>07199 - 4</t>
  </si>
  <si>
    <t>ค่าใช้จ่ายในการจ้างอาสาสมัครเจ้าหน้าที่ปฏิบัติงานด้านพัฒนาสังคม</t>
  </si>
  <si>
    <t>07199 - 5</t>
  </si>
  <si>
    <t>ค่าใช้จ่ายในการส่งเสริมกิจการสภาเด็กและเยาวชนกรุงเทพมหานคร</t>
  </si>
  <si>
    <t>07199 - 6</t>
  </si>
  <si>
    <t>ค่าใช้จ่ายในการส่งเสริมกิจกรรมสโมสรกีฬาและลานกีฬา</t>
  </si>
  <si>
    <t>07199 - 7</t>
  </si>
  <si>
    <t>ค่าใช้จ่ายในการจัดกิจกรรมครอบครัวรักการอ่าน</t>
  </si>
  <si>
    <t>07199 - 8</t>
  </si>
  <si>
    <t>ค่าใช้จ่ายในการจัดกิจกรรมการออกกำลังกาย</t>
  </si>
  <si>
    <t>07199 - 9</t>
  </si>
  <si>
    <t>ค่าใช้จ่ายในการดำเนินงานศูนย์บริการและถ่ายทอดเทคโนโลยี_x000D_
การเกษตร</t>
  </si>
  <si>
    <t>07199 - 10</t>
  </si>
  <si>
    <t>ค่าใช้จ่ายโครงการรู้ใช้ รู้เก็บ คนกรุงเทพฯ ชีวิตมั่นคง</t>
  </si>
  <si>
    <t>07199 - 11</t>
  </si>
  <si>
    <t>ค่าใช้จ่ายในการส่งเสริมพัฒนาการเด็กก่อนวัยเรียนในศูนย์พัฒนา_x000D_
เด็กก่อนวัยเรียนกรุงเทพมหานคร</t>
  </si>
  <si>
    <t>07199 - 12</t>
  </si>
  <si>
    <t>ค่าใช้จ่ายในการจัดสวัสดิการ การสงเคราะห์ช่วยเหลือเด็ก สตรี _x000D_
ครอบครัว ผู้ด้อยโอกาส ผู้สูงอายุและคนพิการ</t>
  </si>
  <si>
    <t>ยุทธศาสตร์บูรณาการ</t>
  </si>
  <si>
    <t>07199 - 13</t>
  </si>
  <si>
    <t>ค่าใช้จ่ายในการฝึกอบรมวิชาชีพเสริมรายได้</t>
  </si>
  <si>
    <t>07199 - 14</t>
  </si>
  <si>
    <t>ค่าใช้จ่ายในการจัดงานวันสำคัญ อนุรักษ์ สืบสานวัฒนธรรมประเพณี</t>
  </si>
  <si>
    <t>07199 - 15</t>
  </si>
  <si>
    <t>ค่าใช้จ่ายในการจ้างงานคนพิการเพื่อปฏิบัติงาน</t>
  </si>
  <si>
    <t>03262 - 2</t>
  </si>
  <si>
    <t>ค่าสอบเทียบเครื่องวัดเสียง พร้อมเครื่องเทียบเสียงมาตรฐาน</t>
  </si>
  <si>
    <t>03699 - 2</t>
  </si>
  <si>
    <t>ค่าตัวอย่างผักสด</t>
  </si>
  <si>
    <t>ค่าใช้จ่ายโครงการกรุงเทพฯ เมืองอาหารปลอดภัย</t>
  </si>
  <si>
    <t>ค่าใช้จ่ายโครงการกรุงเทพฯ เมืองแห่งสุขาภิบาลสิ่งแวดล้อมที่ดี สะอาด ปลอดภัย</t>
  </si>
  <si>
    <t>งานป้องกันและควบคุมโรค</t>
  </si>
  <si>
    <t>ค่าใช้จ่ายโครงการกรุงเทพมหานครเขตปลอดบุหรี่</t>
  </si>
  <si>
    <t>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</si>
  <si>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03118 - 2</t>
  </si>
  <si>
    <t>ค่านิตยภัต</t>
  </si>
  <si>
    <t>03207 - 2</t>
  </si>
  <si>
    <t>ค่าซ่อมแซมเครื่องดนตรีและอุปกรณ์</t>
  </si>
  <si>
    <t>03235 - 2</t>
  </si>
  <si>
    <t>ค่าซ่อมแซมโรงเรียน</t>
  </si>
  <si>
    <t>03240 - 2</t>
  </si>
  <si>
    <t>ค่าซ่อมแซมครุภัณฑ์โรงเรียนขยายโอกาส</t>
  </si>
  <si>
    <t>03274 - 2</t>
  </si>
  <si>
    <t>03275 - 2</t>
  </si>
  <si>
    <t>03291 - 2</t>
  </si>
  <si>
    <t>ค่าซ่อมแซมเครื่องคอมพิวเตอร์โรงเรียน</t>
  </si>
  <si>
    <t>03299 - 2</t>
  </si>
  <si>
    <t>03502 - 2</t>
  </si>
  <si>
    <t>ค่าแบบพิมพ์ต่าง ๆ สำหรับโรงเรียน</t>
  </si>
  <si>
    <t>03630 - 2</t>
  </si>
  <si>
    <t>ค่าวัสดุการสอนวิทยาศาสตร์</t>
  </si>
  <si>
    <t>03634 - 2</t>
  </si>
  <si>
    <t>ค่าวัสดุอุปกรณ์การสอน(โครงการขยายโอกาสฯ)</t>
  </si>
  <si>
    <t>03638 - 2</t>
  </si>
  <si>
    <t>ค่าวัสดุ อุปกรณ์  เครื่องใช้ส่วนตัวของเด็กอนุบาล</t>
  </si>
  <si>
    <t>03671 - 2</t>
  </si>
  <si>
    <t>ค่าสารกรองเครื่องกรองน้ำ</t>
  </si>
  <si>
    <t>03674 - 2</t>
  </si>
  <si>
    <t>ค่าเครื่องหมายวิชาพิเศษลูกเสือ เนตรนารี ยุวกาชาด</t>
  </si>
  <si>
    <t>03687 - 2</t>
  </si>
  <si>
    <t>ค่าวัสดุในการผลิตสื่อการเรียนการสอนตามโครงการศูนย์วิชาการเขต</t>
  </si>
  <si>
    <t>03688 - 2</t>
  </si>
  <si>
    <t>ค่าเครื่องหมายสัญลักษณ์ของสถานศึกษาสังกัดกรุงเทพมหานคร</t>
  </si>
  <si>
    <t>061</t>
  </si>
  <si>
    <t>เงินอุดหนุน</t>
  </si>
  <si>
    <t>06104 - 2</t>
  </si>
  <si>
    <t>ทุนอาหารกลางวันนักเรียน</t>
  </si>
  <si>
    <t>06199 - 2</t>
  </si>
  <si>
    <t>ค่าอาหารเช้าของนักเรียนในโรงเรียนสังกัดกรุงเทพมหานคร</t>
  </si>
  <si>
    <t>ค่าใช้จ่ายในการประชุมครู</t>
  </si>
  <si>
    <t>ค่าใช้จ่ายในการฝึกอบรมนายหมู่ลูกเสือสามัญ สามัญรุ่นใหญ่_x000D_
และหัวหน้าหน่วยยุวกาชาด</t>
  </si>
  <si>
    <t>07124 - 1</t>
  </si>
  <si>
    <t>ค่าใช้จ่ายในการจัดประชุมสัมมนาคณะกรรมการสถานศึกษา_x000D_
ขั้นพื้นฐานโรงเรียนสังกัดกรุงเทพมหานคร</t>
  </si>
  <si>
    <t>07125 - 1</t>
  </si>
  <si>
    <t>ค่าใช้จ่ายในการสัมมนาประธานกรรมการเครือข่ายผู้ปกครอง_x000D_
เพื่อพัฒนาโรงเรียนสังกัดกรุงเทพมหานคร</t>
  </si>
  <si>
    <t>07126 - 1</t>
  </si>
  <si>
    <t>ค่าใช้จ่ายในการส่งเสริมสนับสนุนให้นักเรียนสร้างสรรค์ผลงาน_x000D_
เพื่อการเรียนรู้</t>
  </si>
  <si>
    <t>ค่าใช้จ่ายโครงการเกษตรปลอดสารพิษ</t>
  </si>
  <si>
    <t>ค่าใช้จ่ายในการพัฒนาคุณภาพการดำเนินงานศูนย์วิชาการเขต</t>
  </si>
  <si>
    <t>ค่าใช้จ่ายตามโครงการเรียนฟรี เรียนดีอย่างมีคุณภาพ_x000D_
โรงเรียนสังกัดกรุงเทพมหานคร</t>
  </si>
  <si>
    <t>ค่าใช้จ่ายในการสอนภาษาจีน</t>
  </si>
  <si>
    <t>ค่าใช้จ่ายโครงการภาษาอังกฤษเพื่อทักษะชีวิต</t>
  </si>
  <si>
    <t>ค่าใช้จ่ายในการสนับสนุนการสอนในศูนย์ศึกษาพระพุทธศาสนา_x000D_
วันอาทิตย์</t>
  </si>
  <si>
    <t>ค่าใช้จ่ายในการเสริมสร้างศักยภาพของเด็กและเยาวชน_x000D_
เพื่อคุณภาพชีวิตที่ดีในพื้นที่กรุงเทพมหานครตามพระราชดำริ_x000D_
สมเด็จพระกนิษฐาธิราชเจ้ากรมสมเด็จพระเทพรัตนราชสุดา ฯ_x000D_
สยามบรมราชกุมารี</t>
  </si>
  <si>
    <t>ค่าใช้จ่ายในการอนุรักษ์พันธุกรรมพืชอันเนื่องมาจากพระราชดำริ_x000D_
สมเด็จพระเทพรัตนราชสุดาฯ สยามบรมราชกุมารีสนองพระราชดำริ_x000D_
โดยกรุงเทพมหานคร ปี 2566</t>
  </si>
  <si>
    <t>ค่าใช้จ่ายในการพัฒนาคุณภาพเครือข่ายโรงเรียน_x000D_
สังกัดกรุงเทพมหานคร</t>
  </si>
  <si>
    <t>ค่าใช้จ่ายในพิธีทบทวนคำปฏิญาณและสวนสนามลูกเสือ_x000D_
กรุงเทพมหานคร</t>
  </si>
  <si>
    <t>ค่าใช้จ่ายในพิธีปฏิญาณตนและสวนสนามยุวกาชาดกรุงเทพมหานคร</t>
  </si>
  <si>
    <t>ค่าใช้จ่ายในการส่งเสริมกีฬานักเรียนสังกัดกรุงเทพมหานคร</t>
  </si>
  <si>
    <t>ค่าใช้จ่ายโครงการว่ายน้ำเป็น เล่นน้ำได้ปลอดภัย</t>
  </si>
  <si>
    <t>ค่าใช้จ่ายในการเปิดโลกกว้างสร้างเส้นทางสู่อาชีพ</t>
  </si>
  <si>
    <t>รวม  03 06 07</t>
  </si>
  <si>
    <t>โอนค่าน้ำมัน</t>
  </si>
  <si>
    <t>โอนค่าวัสดุสำนักงาน</t>
  </si>
  <si>
    <t>โอนค่าวัสดุยานพาหนะ</t>
  </si>
  <si>
    <t>โอนค่าซ่อมแซม-วัสดุเครื่องจักรกล</t>
  </si>
  <si>
    <t>งบบุคลากร</t>
  </si>
  <si>
    <t>งบดำเนินงาน</t>
  </si>
  <si>
    <t>งาน/โครงการตามแผนยุทธศาสตร์/งบรายจ่าย</t>
  </si>
  <si>
    <t xml:space="preserve">  งานที่ 1 : งานรายจ่ายบุคลากร</t>
  </si>
  <si>
    <t xml:space="preserve">  งานที่ 2 : งานอำนวยการและบริหารสำนักงานเขต</t>
  </si>
  <si>
    <t xml:space="preserve">  งานที่ 3 : งานปกครอง</t>
  </si>
  <si>
    <t xml:space="preserve">  โครงการที่ 1 : โครงการอาสาสมัครกรุงเทพมหานครด้านการป้องกัน
                   และแก้ไขปัญหายาและสารเสพติด</t>
  </si>
  <si>
    <t xml:space="preserve">  งานที่ 4 : งานบริหารทั่วไปและบริการทะเบียน</t>
  </si>
  <si>
    <t xml:space="preserve">  งานที่ 5 : งานบริหารทั่วไปและบริหารการคลัง</t>
  </si>
  <si>
    <t xml:space="preserve">  งานที่ 6 : งานบริหารทั่วไปและจัดเก็บรายได้</t>
  </si>
  <si>
    <t xml:space="preserve">  งานที่ 7 : งานบริหารทั่วไปฝ่ายรักษาความสะอาด</t>
  </si>
  <si>
    <t xml:space="preserve">  งานที่ 8 : งานกวาดทำความสะอาดที่และทางสาธารณะ</t>
  </si>
  <si>
    <t xml:space="preserve">  งานที่ 9 : งานเก็บขยะมูลฝอยและขนถ่ายสิ่งปฏิกูล</t>
  </si>
  <si>
    <t xml:space="preserve">  งานที่ 10 : งานดูแลสวนและพื้นที่สีเขียว</t>
  </si>
  <si>
    <t xml:space="preserve">  งานที่ 11 : งานบริหารทั่วไปและสอบสวนดำเนินคดี</t>
  </si>
  <si>
    <t xml:space="preserve">  งานที่ 12 : งานตรวจและบังคับใช้กฎหมาย</t>
  </si>
  <si>
    <t xml:space="preserve">  งานที่ 13 : งานบริหารทั่วไปฝ่ายโยธา</t>
  </si>
  <si>
    <t xml:space="preserve">  งานที่ 14 : งานอนุญาตก่อสร้าง ควบคุมอาคารและผังเมือง</t>
  </si>
  <si>
    <t xml:space="preserve">  งานที่ 15 : งานบำรุงรักษาซ่อมแซม</t>
  </si>
  <si>
    <t xml:space="preserve">  งานที่  16 : งานระบายน้ำและแก้ไขปัญหาน้ำท่วม</t>
  </si>
  <si>
    <t xml:space="preserve">  งานที่ 17 : งานบริหารทั่วไปฝ่ายพัฒนาชุมชน</t>
  </si>
  <si>
    <t xml:space="preserve">  งานที่ 18 : งานพัฒนาชุมชนและบริการสังคม</t>
  </si>
  <si>
    <t xml:space="preserve">  โครงการที่ 2 : โครงการครอบครัวรักการอ่าน</t>
  </si>
  <si>
    <t xml:space="preserve">  โครงการที่ 3 : โครงการจัดสวัสดิการ การสงเคราะห์ช่วยเหลือเด็ก สตรี ครอบครัว
                   ผู้ด้อยโอกาส ผู้สูงอายุและคนพิการ</t>
  </si>
  <si>
    <t xml:space="preserve">  งานที่ 19 : งานบริหารทั่วไปฝ่ายสิ่งแวดล้อมและสุขาภิบาล</t>
  </si>
  <si>
    <t xml:space="preserve">  งานที่ 20 : งานสุขาภิบาลอาหารและอนามัยสิ่งแวดล้อม</t>
  </si>
  <si>
    <t xml:space="preserve">  โครงการที่ 4 : โครงการกรุงเทพฯ เมืองอาหารปลอดภัย</t>
  </si>
  <si>
    <t xml:space="preserve">  งานที่ 21 : งานป้องกันและควบคุมโรค</t>
  </si>
  <si>
    <t xml:space="preserve">  โครงการที่ 5 : โครงการกรุงเทพมหานครเขตปลอดบุหรี่</t>
  </si>
  <si>
    <t xml:space="preserve">  งานที่ 22 : งานบริหารทั่วไปฝ่ายการศึกษา</t>
  </si>
  <si>
    <t xml:space="preserve">  งานที่ 23 : งานงบประมาณโรงเรียน</t>
  </si>
  <si>
    <t xml:space="preserve">หน่วย : บาท </t>
  </si>
  <si>
    <t>วัน/เดือน/ปี   :                                   โทร : 02-982-2087 หรือโทร. 7418</t>
  </si>
  <si>
    <t>วัน/เดือน/ปี   :                                  โทร :</t>
  </si>
  <si>
    <t>วัน/เดือน/ปี   :                            โทร : 02-576-1387 หรือโทร. 7400,7401</t>
  </si>
  <si>
    <t>วัน/เดือน/ปี   :                            โทร :</t>
  </si>
  <si>
    <t>Recheck งบประมาณหลังปรับโอน (โอนอัตโนมัติ) ไม่รวมชดใช้เงินยืม</t>
  </si>
  <si>
    <t>หักชดใช้เงินยืมสะสมไม่ใส่ในแผนสงม.</t>
  </si>
  <si>
    <t xml:space="preserve">ส่วนที่ของวด 1 แต่ไม่ได้ก่อหนี้ทั้งจำนวน = </t>
  </si>
  <si>
    <t>ขอไม่เกิน / (เกิน)</t>
  </si>
  <si>
    <t>บาท</t>
  </si>
  <si>
    <t>ร้อยละในการของวด</t>
  </si>
  <si>
    <t>03 หลังปรับโอน (ไม่นับ 03 ในบุคลากร)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</si>
</sst>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;\-#,##0;\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3" fontId="6" fillId="0" borderId="0" applyFont="0" applyFill="0" applyBorder="0" applyAlignment="0" applyProtection="0">
      <alignment vertical="top"/>
    </xf>
  </cellStyleXfs>
  <cellXfs count="129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8"/>
    </xf>
    <xf numFmtId="0" fontId="2" fillId="4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left" vertical="center" indent="1"/>
    </xf>
    <xf numFmtId="43" fontId="2" fillId="2" borderId="1" xfId="1" applyFont="1" applyFill="1" applyBorder="1" applyAlignment="1">
      <alignment horizontal="left" vertical="center" wrapText="1" indent="1"/>
    </xf>
    <xf numFmtId="43" fontId="2" fillId="3" borderId="1" xfId="1" applyFont="1" applyFill="1" applyBorder="1" applyAlignment="1">
      <alignment horizontal="left" vertical="center" indent="2"/>
    </xf>
    <xf numFmtId="43" fontId="3" fillId="0" borderId="1" xfId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horizontal="left" vertical="center" wrapText="1" indent="2"/>
    </xf>
    <xf numFmtId="43" fontId="3" fillId="0" borderId="1" xfId="1" applyFont="1" applyBorder="1" applyAlignment="1">
      <alignment horizontal="left" vertical="center" wrapText="1" indent="4"/>
    </xf>
    <xf numFmtId="43" fontId="2" fillId="4" borderId="1" xfId="1" applyFont="1" applyFill="1" applyBorder="1" applyAlignment="1">
      <alignment horizontal="left" vertical="top" wrapText="1" indent="2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vertical="top"/>
    </xf>
    <xf numFmtId="0" fontId="5" fillId="0" borderId="4" xfId="0" applyFont="1" applyBorder="1"/>
    <xf numFmtId="0" fontId="5" fillId="0" borderId="5" xfId="0" applyFont="1" applyBorder="1"/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43" fontId="3" fillId="0" borderId="0" xfId="0" applyNumberFormat="1" applyFont="1" applyAlignment="1">
      <alignment horizontal="center" vertical="center"/>
    </xf>
    <xf numFmtId="0" fontId="7" fillId="0" borderId="0" xfId="2" applyFont="1">
      <alignment vertical="top"/>
    </xf>
    <xf numFmtId="0" fontId="2" fillId="0" borderId="0" xfId="2" applyFont="1" applyAlignment="1">
      <alignment horizontal="center"/>
    </xf>
    <xf numFmtId="0" fontId="2" fillId="0" borderId="0" xfId="2" applyFont="1" applyAlignment="1"/>
    <xf numFmtId="43" fontId="3" fillId="0" borderId="0" xfId="3" applyFont="1" applyAlignment="1"/>
    <xf numFmtId="17" fontId="2" fillId="0" borderId="1" xfId="2" applyNumberFormat="1" applyFont="1" applyBorder="1" applyAlignment="1">
      <alignment horizontal="center"/>
    </xf>
    <xf numFmtId="0" fontId="7" fillId="5" borderId="1" xfId="2" applyFont="1" applyFill="1" applyBorder="1" applyAlignment="1">
      <alignment horizontal="left" vertical="top"/>
    </xf>
    <xf numFmtId="187" fontId="7" fillId="5" borderId="1" xfId="3" applyNumberFormat="1" applyFont="1" applyFill="1" applyBorder="1">
      <alignment vertical="top"/>
    </xf>
    <xf numFmtId="0" fontId="7" fillId="0" borderId="12" xfId="2" applyFont="1" applyBorder="1">
      <alignment vertical="top"/>
    </xf>
    <xf numFmtId="187" fontId="7" fillId="0" borderId="12" xfId="3" applyNumberFormat="1" applyFont="1" applyBorder="1">
      <alignment vertical="top"/>
    </xf>
    <xf numFmtId="0" fontId="7" fillId="0" borderId="13" xfId="2" applyFont="1" applyBorder="1">
      <alignment vertical="top"/>
    </xf>
    <xf numFmtId="187" fontId="7" fillId="0" borderId="13" xfId="3" applyNumberFormat="1" applyFont="1" applyBorder="1">
      <alignment vertical="top"/>
    </xf>
    <xf numFmtId="43" fontId="7" fillId="0" borderId="13" xfId="3" applyFont="1" applyBorder="1">
      <alignment vertical="top"/>
    </xf>
    <xf numFmtId="0" fontId="7" fillId="0" borderId="14" xfId="2" applyFont="1" applyBorder="1">
      <alignment vertical="top"/>
    </xf>
    <xf numFmtId="187" fontId="7" fillId="0" borderId="14" xfId="3" applyNumberFormat="1" applyFont="1" applyBorder="1">
      <alignment vertical="top"/>
    </xf>
    <xf numFmtId="0" fontId="7" fillId="6" borderId="1" xfId="2" applyFont="1" applyFill="1" applyBorder="1" applyAlignment="1">
      <alignment horizontal="center" vertical="top"/>
    </xf>
    <xf numFmtId="187" fontId="7" fillId="6" borderId="1" xfId="3" applyNumberFormat="1" applyFont="1" applyFill="1" applyBorder="1">
      <alignment vertical="top"/>
    </xf>
    <xf numFmtId="187" fontId="7" fillId="0" borderId="1" xfId="3" applyNumberFormat="1" applyFont="1" applyBorder="1">
      <alignment vertical="top"/>
    </xf>
    <xf numFmtId="0" fontId="7" fillId="5" borderId="1" xfId="2" applyFont="1" applyFill="1" applyBorder="1">
      <alignment vertical="top"/>
    </xf>
    <xf numFmtId="0" fontId="7" fillId="0" borderId="14" xfId="2" applyFont="1" applyBorder="1" applyAlignment="1">
      <alignment vertical="top" wrapText="1"/>
    </xf>
    <xf numFmtId="0" fontId="7" fillId="0" borderId="15" xfId="2" applyFont="1" applyBorder="1">
      <alignment vertical="top"/>
    </xf>
    <xf numFmtId="187" fontId="7" fillId="0" borderId="15" xfId="3" applyNumberFormat="1" applyFont="1" applyBorder="1">
      <alignment vertical="top"/>
    </xf>
    <xf numFmtId="43" fontId="7" fillId="0" borderId="15" xfId="3" applyFont="1" applyBorder="1">
      <alignment vertical="top"/>
    </xf>
    <xf numFmtId="187" fontId="7" fillId="0" borderId="15" xfId="3" applyNumberFormat="1" applyFont="1" applyFill="1" applyBorder="1">
      <alignment vertical="top"/>
    </xf>
    <xf numFmtId="187" fontId="7" fillId="0" borderId="14" xfId="3" applyNumberFormat="1" applyFont="1" applyFill="1" applyBorder="1">
      <alignment vertical="top"/>
    </xf>
    <xf numFmtId="187" fontId="7" fillId="0" borderId="1" xfId="3" applyNumberFormat="1" applyFont="1" applyFill="1" applyBorder="1">
      <alignment vertical="top"/>
    </xf>
    <xf numFmtId="187" fontId="7" fillId="0" borderId="13" xfId="3" applyNumberFormat="1" applyFont="1" applyFill="1" applyBorder="1">
      <alignment vertical="top"/>
    </xf>
    <xf numFmtId="0" fontId="7" fillId="0" borderId="1" xfId="2" applyFont="1" applyBorder="1">
      <alignment vertical="top"/>
    </xf>
    <xf numFmtId="0" fontId="7" fillId="0" borderId="13" xfId="2" applyFont="1" applyBorder="1" applyAlignment="1">
      <alignment vertical="top" wrapText="1"/>
    </xf>
    <xf numFmtId="187" fontId="7" fillId="6" borderId="1" xfId="2" applyNumberFormat="1" applyFont="1" applyFill="1" applyBorder="1">
      <alignment vertical="top"/>
    </xf>
    <xf numFmtId="187" fontId="7" fillId="0" borderId="1" xfId="2" applyNumberFormat="1" applyFont="1" applyBorder="1">
      <alignment vertical="top"/>
    </xf>
    <xf numFmtId="0" fontId="8" fillId="7" borderId="1" xfId="2" applyFont="1" applyFill="1" applyBorder="1" applyAlignment="1">
      <alignment horizontal="center" vertical="top"/>
    </xf>
    <xf numFmtId="187" fontId="8" fillId="7" borderId="1" xfId="2" applyNumberFormat="1" applyFont="1" applyFill="1" applyBorder="1">
      <alignment vertical="top"/>
    </xf>
    <xf numFmtId="187" fontId="8" fillId="0" borderId="1" xfId="2" applyNumberFormat="1" applyFont="1" applyBorder="1">
      <alignment vertical="top"/>
    </xf>
    <xf numFmtId="0" fontId="8" fillId="0" borderId="0" xfId="2" applyFont="1">
      <alignment vertical="top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7" fillId="0" borderId="0" xfId="3" applyFont="1" applyAlignment="1">
      <alignment horizontal="right" vertical="top"/>
    </xf>
    <xf numFmtId="0" fontId="7" fillId="8" borderId="0" xfId="2" applyFont="1" applyFill="1">
      <alignment vertical="top"/>
    </xf>
    <xf numFmtId="0" fontId="7" fillId="6" borderId="0" xfId="2" applyFont="1" applyFill="1">
      <alignment vertical="top"/>
    </xf>
    <xf numFmtId="0" fontId="7" fillId="5" borderId="0" xfId="2" applyFont="1" applyFill="1">
      <alignment vertical="top"/>
    </xf>
    <xf numFmtId="43" fontId="7" fillId="5" borderId="0" xfId="3" applyFont="1" applyFill="1" applyAlignment="1">
      <alignment horizontal="center" vertical="top"/>
    </xf>
    <xf numFmtId="0" fontId="7" fillId="8" borderId="0" xfId="2" applyFont="1" applyFill="1" applyAlignment="1">
      <alignment horizontal="center" vertical="top"/>
    </xf>
    <xf numFmtId="0" fontId="7" fillId="6" borderId="0" xfId="2" applyFont="1" applyFill="1" applyAlignment="1">
      <alignment horizontal="center" vertical="top"/>
    </xf>
    <xf numFmtId="0" fontId="7" fillId="0" borderId="0" xfId="2" applyFont="1" applyAlignment="1">
      <alignment horizontal="center" vertical="top"/>
    </xf>
    <xf numFmtId="43" fontId="8" fillId="0" borderId="0" xfId="3" applyFont="1" applyAlignment="1">
      <alignment horizontal="right" vertical="top"/>
    </xf>
    <xf numFmtId="0" fontId="8" fillId="8" borderId="0" xfId="2" applyFont="1" applyFill="1">
      <alignment vertical="top"/>
    </xf>
    <xf numFmtId="0" fontId="8" fillId="6" borderId="0" xfId="2" applyFont="1" applyFill="1">
      <alignment vertical="top"/>
    </xf>
    <xf numFmtId="43" fontId="7" fillId="6" borderId="0" xfId="2" applyNumberFormat="1" applyFont="1" applyFill="1">
      <alignment vertical="top"/>
    </xf>
    <xf numFmtId="43" fontId="7" fillId="8" borderId="0" xfId="3" applyFont="1" applyFill="1">
      <alignment vertical="top"/>
    </xf>
    <xf numFmtId="0" fontId="7" fillId="0" borderId="0" xfId="2" applyFont="1" applyAlignment="1">
      <alignment vertical="top" wrapText="1"/>
    </xf>
    <xf numFmtId="43" fontId="7" fillId="5" borderId="0" xfId="3" applyFont="1" applyFill="1" applyAlignment="1">
      <alignment horizontal="right" vertical="top"/>
    </xf>
    <xf numFmtId="188" fontId="7" fillId="0" borderId="0" xfId="2" applyNumberFormat="1" applyFont="1">
      <alignment vertical="top"/>
    </xf>
    <xf numFmtId="0" fontId="7" fillId="0" borderId="0" xfId="2" applyFont="1" applyAlignment="1">
      <alignment horizontal="right" vertical="top"/>
    </xf>
    <xf numFmtId="43" fontId="8" fillId="0" borderId="16" xfId="3" applyFont="1" applyBorder="1" applyAlignment="1">
      <alignment horizontal="right" vertical="top"/>
    </xf>
    <xf numFmtId="43" fontId="8" fillId="8" borderId="16" xfId="3" applyFont="1" applyFill="1" applyBorder="1" applyAlignment="1">
      <alignment horizontal="right" vertical="top"/>
    </xf>
    <xf numFmtId="43" fontId="8" fillId="6" borderId="16" xfId="3" applyFont="1" applyFill="1" applyBorder="1" applyAlignment="1">
      <alignment horizontal="right" vertical="top"/>
    </xf>
    <xf numFmtId="43" fontId="7" fillId="0" borderId="0" xfId="3" applyFont="1">
      <alignment vertical="top"/>
    </xf>
    <xf numFmtId="43" fontId="7" fillId="8" borderId="4" xfId="2" applyNumberFormat="1" applyFont="1" applyFill="1" applyBorder="1">
      <alignment vertical="top"/>
    </xf>
    <xf numFmtId="43" fontId="7" fillId="6" borderId="0" xfId="3" applyFont="1" applyFill="1">
      <alignment vertical="top"/>
    </xf>
    <xf numFmtId="43" fontId="7" fillId="8" borderId="0" xfId="2" applyNumberFormat="1" applyFont="1" applyFill="1">
      <alignment vertical="top"/>
    </xf>
    <xf numFmtId="0" fontId="9" fillId="0" borderId="0" xfId="0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left" vertical="center" wrapText="1" indent="4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0" fontId="7" fillId="8" borderId="0" xfId="2" applyFont="1" applyFill="1" applyAlignment="1">
      <alignment horizontal="right" vertical="top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7" xfId="0" applyFont="1" applyBorder="1" applyAlignment="1">
      <alignment horizontal="left" indent="7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7" xfId="0" applyFont="1" applyBorder="1" applyAlignment="1">
      <alignment horizontal="left" indent="6"/>
    </xf>
    <xf numFmtId="0" fontId="2" fillId="0" borderId="0" xfId="2" applyFont="1" applyAlignment="1">
      <alignment horizont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43" fontId="2" fillId="0" borderId="10" xfId="3" applyFont="1" applyFill="1" applyBorder="1" applyAlignment="1">
      <alignment horizontal="center" vertical="center" wrapText="1"/>
    </xf>
    <xf numFmtId="43" fontId="2" fillId="0" borderId="11" xfId="3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0</xdr:rowOff>
    </xdr:from>
    <xdr:to>
      <xdr:col>4</xdr:col>
      <xdr:colOff>1417575</xdr:colOff>
      <xdr:row>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25025" y="0"/>
          <a:ext cx="10080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สงม.1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G91"/>
  <sheetViews>
    <sheetView view="pageBreakPreview" topLeftCell="A11" zoomScaleNormal="100" zoomScaleSheetLayoutView="100" workbookViewId="0">
      <selection activeCell="A69" sqref="A69"/>
    </sheetView>
  </sheetViews>
  <sheetFormatPr defaultColWidth="9" defaultRowHeight="21" x14ac:dyDescent="0.25"/>
  <cols>
    <col min="1" max="1" width="65.59765625" style="1" customWidth="1"/>
    <col min="2" max="5" width="18.8984375" style="1" customWidth="1"/>
    <col min="6" max="6" width="16.59765625" style="1" customWidth="1"/>
    <col min="7" max="16384" width="9" style="1"/>
  </cols>
  <sheetData>
    <row r="1" spans="1:5" ht="19.5" customHeight="1" x14ac:dyDescent="0.25"/>
    <row r="2" spans="1:5" x14ac:dyDescent="0.25">
      <c r="A2" s="99" t="s">
        <v>13</v>
      </c>
      <c r="B2" s="99"/>
      <c r="C2" s="99"/>
      <c r="D2" s="99"/>
      <c r="E2" s="99"/>
    </row>
    <row r="3" spans="1:5" x14ac:dyDescent="0.25">
      <c r="A3" s="99" t="s">
        <v>28</v>
      </c>
      <c r="B3" s="99"/>
      <c r="C3" s="99"/>
      <c r="D3" s="99"/>
      <c r="E3" s="99"/>
    </row>
    <row r="4" spans="1:5" ht="26.25" customHeight="1" x14ac:dyDescent="0.25">
      <c r="E4" s="24" t="s">
        <v>334</v>
      </c>
    </row>
    <row r="5" spans="1:5" x14ac:dyDescent="0.25">
      <c r="A5" s="100" t="s">
        <v>305</v>
      </c>
      <c r="B5" s="89" t="s">
        <v>0</v>
      </c>
      <c r="C5" s="89" t="s">
        <v>14</v>
      </c>
      <c r="D5" s="89" t="s">
        <v>15</v>
      </c>
      <c r="E5" s="89" t="s">
        <v>16</v>
      </c>
    </row>
    <row r="6" spans="1:5" x14ac:dyDescent="0.25">
      <c r="A6" s="100"/>
      <c r="B6" s="89" t="s">
        <v>1</v>
      </c>
      <c r="C6" s="89" t="s">
        <v>1</v>
      </c>
      <c r="D6" s="89" t="s">
        <v>1</v>
      </c>
      <c r="E6" s="89" t="s">
        <v>1</v>
      </c>
    </row>
    <row r="7" spans="1:5" s="88" customFormat="1" x14ac:dyDescent="0.25">
      <c r="A7" s="93" t="s">
        <v>2</v>
      </c>
      <c r="B7" s="8">
        <f>B8+B16+B19+B53+B58+B64+B67+B70+B73</f>
        <v>113897500</v>
      </c>
      <c r="C7" s="8">
        <f>C8+C16+C19+C53+C58+C64+C67+C70+C73</f>
        <v>51396760</v>
      </c>
      <c r="D7" s="8">
        <f>D8+D16+D19+D53+D58+D64+D67+D70+D73</f>
        <v>34600790</v>
      </c>
      <c r="E7" s="8">
        <f>E8+E16+E19+E53+E58+E64+E67+E70+E73</f>
        <v>27899950</v>
      </c>
    </row>
    <row r="8" spans="1:5" x14ac:dyDescent="0.25">
      <c r="A8" s="2" t="s">
        <v>3</v>
      </c>
      <c r="B8" s="9">
        <f>C8+D8+E8</f>
        <v>8794200</v>
      </c>
      <c r="C8" s="9">
        <f>C9+C11+C14</f>
        <v>7546800</v>
      </c>
      <c r="D8" s="9">
        <f>D9+D11+D14</f>
        <v>926100</v>
      </c>
      <c r="E8" s="9">
        <f>E9+E11+E14</f>
        <v>321300</v>
      </c>
    </row>
    <row r="9" spans="1:5" ht="24.75" customHeight="1" x14ac:dyDescent="0.25">
      <c r="A9" s="5" t="s">
        <v>306</v>
      </c>
      <c r="B9" s="10">
        <f>SUM(B10:B10)</f>
        <v>2799400</v>
      </c>
      <c r="C9" s="10">
        <f>SUM(C10:C10)</f>
        <v>2799400</v>
      </c>
      <c r="D9" s="10">
        <f>SUM(D10:D10)</f>
        <v>0</v>
      </c>
      <c r="E9" s="10">
        <f>SUM(E10:E10)</f>
        <v>0</v>
      </c>
    </row>
    <row r="10" spans="1:5" ht="24.75" customHeight="1" x14ac:dyDescent="0.25">
      <c r="A10" s="3" t="s">
        <v>303</v>
      </c>
      <c r="B10" s="11">
        <f>C10+D10+E10</f>
        <v>2799400</v>
      </c>
      <c r="C10" s="90">
        <v>2799400</v>
      </c>
      <c r="D10" s="90">
        <v>0</v>
      </c>
      <c r="E10" s="90">
        <v>0</v>
      </c>
    </row>
    <row r="11" spans="1:5" ht="24.75" customHeight="1" x14ac:dyDescent="0.25">
      <c r="A11" s="5" t="s">
        <v>307</v>
      </c>
      <c r="B11" s="10">
        <f>SUM(B12:B13)</f>
        <v>5601300</v>
      </c>
      <c r="C11" s="10">
        <f>SUM(C12:C13)</f>
        <v>4587500</v>
      </c>
      <c r="D11" s="10">
        <f>SUM(D12:D13)</f>
        <v>809300</v>
      </c>
      <c r="E11" s="10">
        <f>SUM(E12:E13)</f>
        <v>204500</v>
      </c>
    </row>
    <row r="12" spans="1:5" s="88" customFormat="1" ht="24.75" customHeight="1" x14ac:dyDescent="0.25">
      <c r="A12" s="3" t="s">
        <v>10</v>
      </c>
      <c r="B12" s="11">
        <f>C12+D12+E12</f>
        <v>5140000</v>
      </c>
      <c r="C12" s="90">
        <v>4126200</v>
      </c>
      <c r="D12" s="90">
        <v>809300</v>
      </c>
      <c r="E12" s="90">
        <v>204500</v>
      </c>
    </row>
    <row r="13" spans="1:5" ht="24.75" customHeight="1" x14ac:dyDescent="0.25">
      <c r="A13" s="3" t="s">
        <v>11</v>
      </c>
      <c r="B13" s="11">
        <f>C13+D13+E13</f>
        <v>461300</v>
      </c>
      <c r="C13" s="90">
        <v>461300</v>
      </c>
      <c r="D13" s="90">
        <v>0</v>
      </c>
      <c r="E13" s="90">
        <v>0</v>
      </c>
    </row>
    <row r="14" spans="1:5" ht="24.75" customHeight="1" x14ac:dyDescent="0.25">
      <c r="A14" s="5" t="s">
        <v>308</v>
      </c>
      <c r="B14" s="10">
        <f>SUM(B15:B15)</f>
        <v>393500</v>
      </c>
      <c r="C14" s="10">
        <f>SUM(C15:C15)</f>
        <v>159900</v>
      </c>
      <c r="D14" s="10">
        <f>SUM(D15:D15)</f>
        <v>116800</v>
      </c>
      <c r="E14" s="10">
        <f>SUM(E15:E15)</f>
        <v>116800</v>
      </c>
    </row>
    <row r="15" spans="1:5" s="88" customFormat="1" ht="24.75" customHeight="1" x14ac:dyDescent="0.25">
      <c r="A15" s="3" t="s">
        <v>5</v>
      </c>
      <c r="B15" s="11">
        <f t="shared" ref="B15:B19" si="0">C15+D15+E15</f>
        <v>393500</v>
      </c>
      <c r="C15" s="90">
        <v>159900</v>
      </c>
      <c r="D15" s="90">
        <v>116800</v>
      </c>
      <c r="E15" s="90">
        <v>116800</v>
      </c>
    </row>
    <row r="16" spans="1:5" ht="24.75" customHeight="1" x14ac:dyDescent="0.25">
      <c r="A16" s="2" t="s">
        <v>4</v>
      </c>
      <c r="B16" s="12">
        <f t="shared" si="0"/>
        <v>161400</v>
      </c>
      <c r="C16" s="12">
        <f t="shared" ref="C16:E17" si="1">C17</f>
        <v>0</v>
      </c>
      <c r="D16" s="12">
        <f t="shared" si="1"/>
        <v>161400</v>
      </c>
      <c r="E16" s="12">
        <f t="shared" si="1"/>
        <v>0</v>
      </c>
    </row>
    <row r="17" spans="1:5" ht="42" x14ac:dyDescent="0.25">
      <c r="A17" s="4" t="s">
        <v>309</v>
      </c>
      <c r="B17" s="15">
        <f t="shared" si="0"/>
        <v>161400</v>
      </c>
      <c r="C17" s="15">
        <f t="shared" si="1"/>
        <v>0</v>
      </c>
      <c r="D17" s="15">
        <f t="shared" si="1"/>
        <v>161400</v>
      </c>
      <c r="E17" s="15">
        <f t="shared" si="1"/>
        <v>0</v>
      </c>
    </row>
    <row r="18" spans="1:5" ht="24.75" customHeight="1" x14ac:dyDescent="0.25">
      <c r="A18" s="3" t="s">
        <v>5</v>
      </c>
      <c r="B18" s="14">
        <f t="shared" si="0"/>
        <v>161400</v>
      </c>
      <c r="C18" s="91">
        <v>0</v>
      </c>
      <c r="D18" s="91">
        <v>161400</v>
      </c>
      <c r="E18" s="91">
        <v>0</v>
      </c>
    </row>
    <row r="19" spans="1:5" ht="24.75" customHeight="1" x14ac:dyDescent="0.25">
      <c r="A19" s="2" t="s">
        <v>3</v>
      </c>
      <c r="B19" s="12">
        <f t="shared" si="0"/>
        <v>61962200</v>
      </c>
      <c r="C19" s="12">
        <f>C20+C22+C24+C26+C28+C30+C33+C35+C37+C39+C41+C43+C46+C48+C50</f>
        <v>24115000</v>
      </c>
      <c r="D19" s="12">
        <f>D20+D22+D24+D26+D28+D30+D33+D35+D37+D39+D41+D43+D46+D48+D50</f>
        <v>20752200</v>
      </c>
      <c r="E19" s="12">
        <f>E20+E22+E24+E26+E28+E30+E33+E35+E37+E39+E41+E43+E46+E48+E50</f>
        <v>17095000</v>
      </c>
    </row>
    <row r="20" spans="1:5" x14ac:dyDescent="0.25">
      <c r="A20" s="5" t="s">
        <v>310</v>
      </c>
      <c r="B20" s="10">
        <f>SUM(B21:B21)</f>
        <v>1373600</v>
      </c>
      <c r="C20" s="10">
        <f>SUM(C21:C21)</f>
        <v>923300</v>
      </c>
      <c r="D20" s="10">
        <f>SUM(D21:D21)</f>
        <v>318100</v>
      </c>
      <c r="E20" s="10">
        <f>SUM(E21:E21)</f>
        <v>132200</v>
      </c>
    </row>
    <row r="21" spans="1:5" x14ac:dyDescent="0.25">
      <c r="A21" s="3" t="s">
        <v>304</v>
      </c>
      <c r="B21" s="11">
        <f>C21+D21+E21</f>
        <v>1373600</v>
      </c>
      <c r="C21" s="90">
        <v>923300</v>
      </c>
      <c r="D21" s="90">
        <v>318100</v>
      </c>
      <c r="E21" s="90">
        <v>132200</v>
      </c>
    </row>
    <row r="22" spans="1:5" ht="22.5" customHeight="1" x14ac:dyDescent="0.25">
      <c r="A22" s="5" t="s">
        <v>311</v>
      </c>
      <c r="B22" s="10">
        <f>SUM(B23:B23)</f>
        <v>600100</v>
      </c>
      <c r="C22" s="10">
        <f>SUM(C23:C23)</f>
        <v>301200</v>
      </c>
      <c r="D22" s="10">
        <f>SUM(D23:D23)</f>
        <v>197900</v>
      </c>
      <c r="E22" s="10">
        <f>SUM(E23:E23)</f>
        <v>101000</v>
      </c>
    </row>
    <row r="23" spans="1:5" s="88" customFormat="1" ht="22.5" customHeight="1" x14ac:dyDescent="0.25">
      <c r="A23" s="3" t="s">
        <v>304</v>
      </c>
      <c r="B23" s="11">
        <f>C23+D23+E23</f>
        <v>600100</v>
      </c>
      <c r="C23" s="90">
        <v>301200</v>
      </c>
      <c r="D23" s="90">
        <v>197900</v>
      </c>
      <c r="E23" s="90">
        <v>101000</v>
      </c>
    </row>
    <row r="24" spans="1:5" s="88" customFormat="1" ht="22.5" customHeight="1" x14ac:dyDescent="0.25">
      <c r="A24" s="5" t="s">
        <v>312</v>
      </c>
      <c r="B24" s="10">
        <f>SUM(B25:B25)</f>
        <v>477800</v>
      </c>
      <c r="C24" s="10">
        <f>SUM(C25:C25)</f>
        <v>288400</v>
      </c>
      <c r="D24" s="10">
        <f>SUM(D25:D25)</f>
        <v>158500</v>
      </c>
      <c r="E24" s="10">
        <f>SUM(E25:E25)</f>
        <v>30900</v>
      </c>
    </row>
    <row r="25" spans="1:5" ht="22.5" customHeight="1" x14ac:dyDescent="0.25">
      <c r="A25" s="3" t="s">
        <v>304</v>
      </c>
      <c r="B25" s="11">
        <f>C25+D25+E25</f>
        <v>477800</v>
      </c>
      <c r="C25" s="90">
        <v>288400</v>
      </c>
      <c r="D25" s="90">
        <v>158500</v>
      </c>
      <c r="E25" s="90">
        <v>30900</v>
      </c>
    </row>
    <row r="26" spans="1:5" ht="22.5" customHeight="1" x14ac:dyDescent="0.25">
      <c r="A26" s="5" t="s">
        <v>313</v>
      </c>
      <c r="B26" s="10">
        <f>SUM(B27:B27)</f>
        <v>12069200</v>
      </c>
      <c r="C26" s="10">
        <f>SUM(C27:C27)</f>
        <v>3786200</v>
      </c>
      <c r="D26" s="10">
        <f>SUM(D27:D27)</f>
        <v>4346000</v>
      </c>
      <c r="E26" s="10">
        <f>SUM(E27:E27)</f>
        <v>3937000</v>
      </c>
    </row>
    <row r="27" spans="1:5" s="88" customFormat="1" ht="22.5" customHeight="1" x14ac:dyDescent="0.25">
      <c r="A27" s="3" t="s">
        <v>304</v>
      </c>
      <c r="B27" s="11">
        <f>C27+D27+E27</f>
        <v>12069200</v>
      </c>
      <c r="C27" s="90">
        <v>3786200</v>
      </c>
      <c r="D27" s="90">
        <v>4346000</v>
      </c>
      <c r="E27" s="90">
        <v>3937000</v>
      </c>
    </row>
    <row r="28" spans="1:5" ht="22.5" customHeight="1" x14ac:dyDescent="0.25">
      <c r="A28" s="6" t="s">
        <v>314</v>
      </c>
      <c r="B28" s="10">
        <f>SUM(B29:B29)</f>
        <v>942900</v>
      </c>
      <c r="C28" s="10">
        <f>SUM(C29:C29)</f>
        <v>486400</v>
      </c>
      <c r="D28" s="10">
        <f>SUM(D29:D29)</f>
        <v>306500</v>
      </c>
      <c r="E28" s="10">
        <f>SUM(E29:E29)</f>
        <v>150000</v>
      </c>
    </row>
    <row r="29" spans="1:5" s="88" customFormat="1" ht="22.5" customHeight="1" x14ac:dyDescent="0.25">
      <c r="A29" s="3" t="s">
        <v>304</v>
      </c>
      <c r="B29" s="11">
        <f>C29+D29+E29</f>
        <v>942900</v>
      </c>
      <c r="C29" s="90">
        <v>486400</v>
      </c>
      <c r="D29" s="90">
        <v>306500</v>
      </c>
      <c r="E29" s="90">
        <v>150000</v>
      </c>
    </row>
    <row r="30" spans="1:5" ht="22.5" customHeight="1" x14ac:dyDescent="0.25">
      <c r="A30" s="6" t="s">
        <v>315</v>
      </c>
      <c r="B30" s="10">
        <f>SUM(B31:B32)</f>
        <v>4866000</v>
      </c>
      <c r="C30" s="10">
        <f>SUM(C31:C32)</f>
        <v>2081800</v>
      </c>
      <c r="D30" s="10">
        <f>SUM(D31:D32)</f>
        <v>1531300</v>
      </c>
      <c r="E30" s="10">
        <f>SUM(E31:E32)</f>
        <v>1252900</v>
      </c>
    </row>
    <row r="31" spans="1:5" s="88" customFormat="1" ht="22.5" customHeight="1" x14ac:dyDescent="0.25">
      <c r="A31" s="3" t="s">
        <v>10</v>
      </c>
      <c r="B31" s="11">
        <f>C31+D31+E31</f>
        <v>4642900</v>
      </c>
      <c r="C31" s="90">
        <v>1971100</v>
      </c>
      <c r="D31" s="90">
        <v>1474600</v>
      </c>
      <c r="E31" s="90">
        <v>1197200</v>
      </c>
    </row>
    <row r="32" spans="1:5" ht="22.5" customHeight="1" x14ac:dyDescent="0.25">
      <c r="A32" s="3" t="s">
        <v>11</v>
      </c>
      <c r="B32" s="11">
        <f>C32+D32+E32</f>
        <v>223100</v>
      </c>
      <c r="C32" s="90">
        <v>110700</v>
      </c>
      <c r="D32" s="90">
        <v>56700</v>
      </c>
      <c r="E32" s="90">
        <v>55700</v>
      </c>
    </row>
    <row r="33" spans="1:5" ht="22.5" customHeight="1" x14ac:dyDescent="0.25">
      <c r="A33" s="6" t="s">
        <v>316</v>
      </c>
      <c r="B33" s="10">
        <f>SUM(B34:B34)</f>
        <v>2908300</v>
      </c>
      <c r="C33" s="10">
        <f>SUM(C34:C34)</f>
        <v>1411300</v>
      </c>
      <c r="D33" s="10">
        <f>SUM(D34:D34)</f>
        <v>879000</v>
      </c>
      <c r="E33" s="10">
        <f>SUM(E34:E34)</f>
        <v>618000</v>
      </c>
    </row>
    <row r="34" spans="1:5" ht="22.5" customHeight="1" x14ac:dyDescent="0.25">
      <c r="A34" s="3" t="s">
        <v>304</v>
      </c>
      <c r="B34" s="11">
        <f>C34+D34+E34</f>
        <v>2908300</v>
      </c>
      <c r="C34" s="90">
        <v>1411300</v>
      </c>
      <c r="D34" s="90">
        <v>879000</v>
      </c>
      <c r="E34" s="90">
        <v>618000</v>
      </c>
    </row>
    <row r="35" spans="1:5" x14ac:dyDescent="0.25">
      <c r="A35" s="6" t="s">
        <v>317</v>
      </c>
      <c r="B35" s="10">
        <f>SUM(B36:B36)</f>
        <v>2938700</v>
      </c>
      <c r="C35" s="10">
        <f>SUM(C36:C36)</f>
        <v>897900</v>
      </c>
      <c r="D35" s="10">
        <f>SUM(D36:D36)</f>
        <v>1127200</v>
      </c>
      <c r="E35" s="10">
        <f>SUM(E36:E36)</f>
        <v>913600</v>
      </c>
    </row>
    <row r="36" spans="1:5" x14ac:dyDescent="0.25">
      <c r="A36" s="3" t="s">
        <v>304</v>
      </c>
      <c r="B36" s="11">
        <f>C36+D36+E36</f>
        <v>2938700</v>
      </c>
      <c r="C36" s="90">
        <v>897900</v>
      </c>
      <c r="D36" s="90">
        <v>1127200</v>
      </c>
      <c r="E36" s="90">
        <v>913600</v>
      </c>
    </row>
    <row r="37" spans="1:5" x14ac:dyDescent="0.25">
      <c r="A37" s="6" t="s">
        <v>318</v>
      </c>
      <c r="B37" s="10">
        <f>SUM(B38:B38)</f>
        <v>127400</v>
      </c>
      <c r="C37" s="10">
        <f>SUM(C38:C38)</f>
        <v>127400</v>
      </c>
      <c r="D37" s="10">
        <f>SUM(D38:D38)</f>
        <v>0</v>
      </c>
      <c r="E37" s="10">
        <f>SUM(E38:E38)</f>
        <v>0</v>
      </c>
    </row>
    <row r="38" spans="1:5" x14ac:dyDescent="0.25">
      <c r="A38" s="3" t="s">
        <v>304</v>
      </c>
      <c r="B38" s="11">
        <f>C38+D38+E38</f>
        <v>127400</v>
      </c>
      <c r="C38" s="90">
        <v>127400</v>
      </c>
      <c r="D38" s="90">
        <v>0</v>
      </c>
      <c r="E38" s="90">
        <v>0</v>
      </c>
    </row>
    <row r="39" spans="1:5" x14ac:dyDescent="0.25">
      <c r="A39" s="6" t="s">
        <v>319</v>
      </c>
      <c r="B39" s="10">
        <f>SUM(B40:B40)</f>
        <v>1653900</v>
      </c>
      <c r="C39" s="10">
        <f>SUM(C40:C40)</f>
        <v>613900</v>
      </c>
      <c r="D39" s="10">
        <f>SUM(D40:D40)</f>
        <v>630000</v>
      </c>
      <c r="E39" s="10">
        <f>SUM(E40:E40)</f>
        <v>410000</v>
      </c>
    </row>
    <row r="40" spans="1:5" x14ac:dyDescent="0.25">
      <c r="A40" s="3" t="s">
        <v>304</v>
      </c>
      <c r="B40" s="11">
        <f>C40+D40+E40</f>
        <v>1653900</v>
      </c>
      <c r="C40" s="90">
        <v>613900</v>
      </c>
      <c r="D40" s="90">
        <v>630000</v>
      </c>
      <c r="E40" s="90">
        <v>410000</v>
      </c>
    </row>
    <row r="41" spans="1:5" x14ac:dyDescent="0.25">
      <c r="A41" s="6" t="s">
        <v>320</v>
      </c>
      <c r="B41" s="10">
        <f>SUM(B42:B42)</f>
        <v>3000000</v>
      </c>
      <c r="C41" s="10">
        <f>SUM(C42:C42)</f>
        <v>800000</v>
      </c>
      <c r="D41" s="10">
        <f>SUM(D42:D42)</f>
        <v>1200000</v>
      </c>
      <c r="E41" s="10">
        <f>SUM(E42:E42)</f>
        <v>1000000</v>
      </c>
    </row>
    <row r="42" spans="1:5" x14ac:dyDescent="0.25">
      <c r="A42" s="3" t="s">
        <v>304</v>
      </c>
      <c r="B42" s="11">
        <f>C42+D42+E42</f>
        <v>3000000</v>
      </c>
      <c r="C42" s="90">
        <v>800000</v>
      </c>
      <c r="D42" s="90">
        <v>1200000</v>
      </c>
      <c r="E42" s="90">
        <v>1000000</v>
      </c>
    </row>
    <row r="43" spans="1:5" x14ac:dyDescent="0.25">
      <c r="A43" s="6" t="s">
        <v>321</v>
      </c>
      <c r="B43" s="10">
        <f>SUM(B44:B45)</f>
        <v>4517900</v>
      </c>
      <c r="C43" s="10">
        <f>SUM(C44:C45)</f>
        <v>1417900</v>
      </c>
      <c r="D43" s="10">
        <f>SUM(D44:D45)</f>
        <v>1950000</v>
      </c>
      <c r="E43" s="10">
        <f>SUM(E44:E45)</f>
        <v>1150000</v>
      </c>
    </row>
    <row r="44" spans="1:5" x14ac:dyDescent="0.25">
      <c r="A44" s="3" t="s">
        <v>10</v>
      </c>
      <c r="B44" s="11">
        <f>C44+D44+E44</f>
        <v>1517900</v>
      </c>
      <c r="C44" s="90">
        <v>417900</v>
      </c>
      <c r="D44" s="90">
        <v>950000</v>
      </c>
      <c r="E44" s="90">
        <v>150000</v>
      </c>
    </row>
    <row r="45" spans="1:5" x14ac:dyDescent="0.25">
      <c r="A45" s="3" t="s">
        <v>11</v>
      </c>
      <c r="B45" s="11">
        <f>C45+D45+E45</f>
        <v>3000000</v>
      </c>
      <c r="C45" s="90">
        <v>1000000</v>
      </c>
      <c r="D45" s="90">
        <v>1000000</v>
      </c>
      <c r="E45" s="90">
        <v>1000000</v>
      </c>
    </row>
    <row r="46" spans="1:5" x14ac:dyDescent="0.25">
      <c r="A46" s="6" t="s">
        <v>322</v>
      </c>
      <c r="B46" s="10">
        <f>SUM(B47:B47)</f>
        <v>4141300</v>
      </c>
      <c r="C46" s="10">
        <f>SUM(C47:C47)</f>
        <v>3565300</v>
      </c>
      <c r="D46" s="10">
        <f>SUM(D47:D47)</f>
        <v>156000</v>
      </c>
      <c r="E46" s="10">
        <f>SUM(E47:E47)</f>
        <v>420000</v>
      </c>
    </row>
    <row r="47" spans="1:5" x14ac:dyDescent="0.25">
      <c r="A47" s="3" t="s">
        <v>304</v>
      </c>
      <c r="B47" s="11">
        <f>C47+D47+E47</f>
        <v>4141300</v>
      </c>
      <c r="C47" s="90">
        <v>3565300</v>
      </c>
      <c r="D47" s="90">
        <v>156000</v>
      </c>
      <c r="E47" s="90">
        <v>420000</v>
      </c>
    </row>
    <row r="48" spans="1:5" ht="23.25" customHeight="1" x14ac:dyDescent="0.25">
      <c r="A48" s="6" t="s">
        <v>323</v>
      </c>
      <c r="B48" s="10">
        <f>SUM(B49:B49)</f>
        <v>1098400</v>
      </c>
      <c r="C48" s="10">
        <f>SUM(C49:C49)</f>
        <v>282600</v>
      </c>
      <c r="D48" s="10">
        <f>SUM(D49:D49)</f>
        <v>480800</v>
      </c>
      <c r="E48" s="10">
        <f>SUM(E49:E49)</f>
        <v>335000</v>
      </c>
    </row>
    <row r="49" spans="1:5" ht="23.25" customHeight="1" x14ac:dyDescent="0.25">
      <c r="A49" s="3" t="s">
        <v>304</v>
      </c>
      <c r="B49" s="11">
        <f>C49+D49+E49</f>
        <v>1098400</v>
      </c>
      <c r="C49" s="90">
        <v>282600</v>
      </c>
      <c r="D49" s="90">
        <v>480800</v>
      </c>
      <c r="E49" s="90">
        <v>335000</v>
      </c>
    </row>
    <row r="50" spans="1:5" ht="23.25" customHeight="1" x14ac:dyDescent="0.25">
      <c r="A50" s="6" t="s">
        <v>324</v>
      </c>
      <c r="B50" s="10">
        <f>SUM(B51:B52)</f>
        <v>21246700</v>
      </c>
      <c r="C50" s="10">
        <f>SUM(C51:C52)</f>
        <v>7131400</v>
      </c>
      <c r="D50" s="10">
        <f>SUM(D51:D52)</f>
        <v>7470900</v>
      </c>
      <c r="E50" s="10">
        <f>SUM(E51:E52)</f>
        <v>6644400</v>
      </c>
    </row>
    <row r="51" spans="1:5" ht="23.25" customHeight="1" x14ac:dyDescent="0.25">
      <c r="A51" s="3" t="s">
        <v>10</v>
      </c>
      <c r="B51" s="11">
        <f t="shared" ref="B51:B58" si="2">C51+D51+E51</f>
        <v>9932000</v>
      </c>
      <c r="C51" s="90">
        <v>3330000</v>
      </c>
      <c r="D51" s="90">
        <v>3352000</v>
      </c>
      <c r="E51" s="90">
        <v>3250000</v>
      </c>
    </row>
    <row r="52" spans="1:5" ht="23.25" customHeight="1" x14ac:dyDescent="0.25">
      <c r="A52" s="3" t="s">
        <v>11</v>
      </c>
      <c r="B52" s="11">
        <f t="shared" si="2"/>
        <v>11314700</v>
      </c>
      <c r="C52" s="90">
        <v>3801400</v>
      </c>
      <c r="D52" s="90">
        <v>4118900</v>
      </c>
      <c r="E52" s="90">
        <v>3394400</v>
      </c>
    </row>
    <row r="53" spans="1:5" ht="23.25" customHeight="1" x14ac:dyDescent="0.25">
      <c r="A53" s="2" t="s">
        <v>4</v>
      </c>
      <c r="B53" s="12">
        <f t="shared" si="2"/>
        <v>410500</v>
      </c>
      <c r="C53" s="12">
        <f>C54+C56</f>
        <v>250500</v>
      </c>
      <c r="D53" s="12">
        <f>D54+D56</f>
        <v>160000</v>
      </c>
      <c r="E53" s="12">
        <f>E54+E56</f>
        <v>0</v>
      </c>
    </row>
    <row r="54" spans="1:5" ht="23.25" customHeight="1" x14ac:dyDescent="0.25">
      <c r="A54" s="4" t="s">
        <v>325</v>
      </c>
      <c r="B54" s="13">
        <f t="shared" si="2"/>
        <v>160000</v>
      </c>
      <c r="C54" s="13">
        <f>C55</f>
        <v>0</v>
      </c>
      <c r="D54" s="13">
        <f>D55</f>
        <v>160000</v>
      </c>
      <c r="E54" s="13">
        <f>E55</f>
        <v>0</v>
      </c>
    </row>
    <row r="55" spans="1:5" ht="23.25" customHeight="1" x14ac:dyDescent="0.25">
      <c r="A55" s="3" t="s">
        <v>5</v>
      </c>
      <c r="B55" s="14">
        <f t="shared" si="2"/>
        <v>160000</v>
      </c>
      <c r="C55" s="91">
        <v>0</v>
      </c>
      <c r="D55" s="91">
        <v>160000</v>
      </c>
      <c r="E55" s="91">
        <v>0</v>
      </c>
    </row>
    <row r="56" spans="1:5" ht="45.75" customHeight="1" x14ac:dyDescent="0.25">
      <c r="A56" s="4" t="s">
        <v>326</v>
      </c>
      <c r="B56" s="15">
        <f t="shared" si="2"/>
        <v>250500</v>
      </c>
      <c r="C56" s="15">
        <f>C57</f>
        <v>250500</v>
      </c>
      <c r="D56" s="15">
        <f>D57</f>
        <v>0</v>
      </c>
      <c r="E56" s="15">
        <f>E57</f>
        <v>0</v>
      </c>
    </row>
    <row r="57" spans="1:5" ht="23.25" customHeight="1" x14ac:dyDescent="0.25">
      <c r="A57" s="3" t="s">
        <v>5</v>
      </c>
      <c r="B57" s="14">
        <f t="shared" si="2"/>
        <v>250500</v>
      </c>
      <c r="C57" s="91">
        <v>250500</v>
      </c>
      <c r="D57" s="91">
        <v>0</v>
      </c>
      <c r="E57" s="91">
        <v>0</v>
      </c>
    </row>
    <row r="58" spans="1:5" ht="23.25" customHeight="1" x14ac:dyDescent="0.25">
      <c r="A58" s="2" t="s">
        <v>3</v>
      </c>
      <c r="B58" s="12">
        <f t="shared" si="2"/>
        <v>1383000</v>
      </c>
      <c r="C58" s="12">
        <f>C59+C61</f>
        <v>1203500</v>
      </c>
      <c r="D58" s="12">
        <f>D59+D61</f>
        <v>136500</v>
      </c>
      <c r="E58" s="12">
        <f>E59+E61</f>
        <v>43000</v>
      </c>
    </row>
    <row r="59" spans="1:5" ht="23.25" customHeight="1" x14ac:dyDescent="0.25">
      <c r="A59" s="6" t="s">
        <v>327</v>
      </c>
      <c r="B59" s="10">
        <f>SUM(B60:B60)</f>
        <v>343000</v>
      </c>
      <c r="C59" s="10">
        <f>SUM(C60:C60)</f>
        <v>189500</v>
      </c>
      <c r="D59" s="10">
        <f>SUM(D60:D60)</f>
        <v>123500</v>
      </c>
      <c r="E59" s="10">
        <f>SUM(E60:E60)</f>
        <v>30000</v>
      </c>
    </row>
    <row r="60" spans="1:5" ht="23.25" customHeight="1" x14ac:dyDescent="0.25">
      <c r="A60" s="3" t="s">
        <v>304</v>
      </c>
      <c r="B60" s="11">
        <f>C60+D60+E60</f>
        <v>343000</v>
      </c>
      <c r="C60" s="90">
        <v>189500</v>
      </c>
      <c r="D60" s="90">
        <v>123500</v>
      </c>
      <c r="E60" s="90">
        <v>30000</v>
      </c>
    </row>
    <row r="61" spans="1:5" ht="23.25" customHeight="1" x14ac:dyDescent="0.25">
      <c r="A61" s="6" t="s">
        <v>328</v>
      </c>
      <c r="B61" s="10">
        <f>SUM(B62:B63)</f>
        <v>1040000</v>
      </c>
      <c r="C61" s="10">
        <f>SUM(C62:C63)</f>
        <v>1014000</v>
      </c>
      <c r="D61" s="10">
        <f>SUM(D62:D63)</f>
        <v>13000</v>
      </c>
      <c r="E61" s="10">
        <f>SUM(E62:E63)</f>
        <v>13000</v>
      </c>
    </row>
    <row r="62" spans="1:5" ht="23.25" customHeight="1" x14ac:dyDescent="0.25">
      <c r="A62" s="3" t="s">
        <v>10</v>
      </c>
      <c r="B62" s="11">
        <f t="shared" ref="B62:B67" si="3">C62+D62+E62</f>
        <v>874900</v>
      </c>
      <c r="C62" s="90">
        <v>848900</v>
      </c>
      <c r="D62" s="90">
        <v>13000</v>
      </c>
      <c r="E62" s="90">
        <v>13000</v>
      </c>
    </row>
    <row r="63" spans="1:5" ht="23.25" customHeight="1" x14ac:dyDescent="0.25">
      <c r="A63" s="3" t="s">
        <v>11</v>
      </c>
      <c r="B63" s="11">
        <f t="shared" si="3"/>
        <v>165100</v>
      </c>
      <c r="C63" s="90">
        <v>165100</v>
      </c>
      <c r="D63" s="90">
        <v>0</v>
      </c>
      <c r="E63" s="90">
        <v>0</v>
      </c>
    </row>
    <row r="64" spans="1:5" ht="23.25" customHeight="1" x14ac:dyDescent="0.25">
      <c r="A64" s="2" t="s">
        <v>4</v>
      </c>
      <c r="B64" s="12">
        <f t="shared" si="3"/>
        <v>80900</v>
      </c>
      <c r="C64" s="12">
        <f t="shared" ref="C64:E65" si="4">C65</f>
        <v>80900</v>
      </c>
      <c r="D64" s="12">
        <f t="shared" si="4"/>
        <v>0</v>
      </c>
      <c r="E64" s="12">
        <f t="shared" si="4"/>
        <v>0</v>
      </c>
    </row>
    <row r="65" spans="1:7" ht="23.25" customHeight="1" x14ac:dyDescent="0.25">
      <c r="A65" s="4" t="s">
        <v>329</v>
      </c>
      <c r="B65" s="13">
        <f t="shared" si="3"/>
        <v>80900</v>
      </c>
      <c r="C65" s="13">
        <f t="shared" si="4"/>
        <v>80900</v>
      </c>
      <c r="D65" s="13">
        <f t="shared" si="4"/>
        <v>0</v>
      </c>
      <c r="E65" s="13">
        <f t="shared" si="4"/>
        <v>0</v>
      </c>
    </row>
    <row r="66" spans="1:7" ht="23.25" customHeight="1" x14ac:dyDescent="0.25">
      <c r="A66" s="3" t="s">
        <v>5</v>
      </c>
      <c r="B66" s="14">
        <f t="shared" si="3"/>
        <v>80900</v>
      </c>
      <c r="C66" s="91">
        <v>80900</v>
      </c>
      <c r="D66" s="91">
        <v>0</v>
      </c>
      <c r="E66" s="91">
        <v>0</v>
      </c>
    </row>
    <row r="67" spans="1:7" ht="23.25" customHeight="1" x14ac:dyDescent="0.25">
      <c r="A67" s="2" t="s">
        <v>3</v>
      </c>
      <c r="B67" s="12">
        <f t="shared" si="3"/>
        <v>256100</v>
      </c>
      <c r="C67" s="12">
        <f>C68</f>
        <v>256100</v>
      </c>
      <c r="D67" s="12">
        <f>D68</f>
        <v>0</v>
      </c>
      <c r="E67" s="12">
        <f>E68</f>
        <v>0</v>
      </c>
    </row>
    <row r="68" spans="1:7" ht="23.25" customHeight="1" x14ac:dyDescent="0.25">
      <c r="A68" s="6" t="s">
        <v>330</v>
      </c>
      <c r="B68" s="10">
        <f>SUM(B69:B69)</f>
        <v>256100</v>
      </c>
      <c r="C68" s="10">
        <f>SUM(C69:C69)</f>
        <v>256100</v>
      </c>
      <c r="D68" s="10">
        <f>SUM(D69:D69)</f>
        <v>0</v>
      </c>
      <c r="E68" s="10">
        <f>SUM(E69:E69)</f>
        <v>0</v>
      </c>
    </row>
    <row r="69" spans="1:7" ht="23.25" customHeight="1" x14ac:dyDescent="0.25">
      <c r="A69" s="3" t="s">
        <v>5</v>
      </c>
      <c r="B69" s="11">
        <f t="shared" ref="B69:B72" si="5">C69+D69+E69</f>
        <v>256100</v>
      </c>
      <c r="C69" s="90">
        <v>256100</v>
      </c>
      <c r="D69" s="90">
        <v>0</v>
      </c>
      <c r="E69" s="90">
        <v>0</v>
      </c>
    </row>
    <row r="70" spans="1:7" ht="23.25" customHeight="1" x14ac:dyDescent="0.25">
      <c r="A70" s="2" t="s">
        <v>4</v>
      </c>
      <c r="B70" s="12">
        <f t="shared" si="5"/>
        <v>100000</v>
      </c>
      <c r="C70" s="12">
        <f t="shared" ref="C70:E71" si="6">C71</f>
        <v>0</v>
      </c>
      <c r="D70" s="12">
        <f t="shared" si="6"/>
        <v>100000</v>
      </c>
      <c r="E70" s="12">
        <f t="shared" si="6"/>
        <v>0</v>
      </c>
    </row>
    <row r="71" spans="1:7" ht="23.25" customHeight="1" x14ac:dyDescent="0.25">
      <c r="A71" s="4" t="s">
        <v>331</v>
      </c>
      <c r="B71" s="13">
        <f t="shared" si="5"/>
        <v>100000</v>
      </c>
      <c r="C71" s="13">
        <f t="shared" si="6"/>
        <v>0</v>
      </c>
      <c r="D71" s="13">
        <f t="shared" si="6"/>
        <v>100000</v>
      </c>
      <c r="E71" s="13">
        <f t="shared" si="6"/>
        <v>0</v>
      </c>
    </row>
    <row r="72" spans="1:7" ht="23.25" customHeight="1" x14ac:dyDescent="0.25">
      <c r="A72" s="3" t="s">
        <v>5</v>
      </c>
      <c r="B72" s="14">
        <f t="shared" si="5"/>
        <v>100000</v>
      </c>
      <c r="C72" s="91">
        <v>0</v>
      </c>
      <c r="D72" s="91">
        <v>100000</v>
      </c>
      <c r="E72" s="91">
        <v>0</v>
      </c>
    </row>
    <row r="73" spans="1:7" ht="23.25" customHeight="1" x14ac:dyDescent="0.25">
      <c r="A73" s="2" t="s">
        <v>3</v>
      </c>
      <c r="B73" s="12">
        <f>C73+D73+E73</f>
        <v>40749200</v>
      </c>
      <c r="C73" s="12">
        <f>C74+C76</f>
        <v>17943960</v>
      </c>
      <c r="D73" s="12">
        <f>D74+D76</f>
        <v>12364590</v>
      </c>
      <c r="E73" s="12">
        <f>E74+E76</f>
        <v>10440650</v>
      </c>
    </row>
    <row r="74" spans="1:7" ht="23.25" customHeight="1" x14ac:dyDescent="0.25">
      <c r="A74" s="6" t="s">
        <v>332</v>
      </c>
      <c r="B74" s="10">
        <f>SUM(B75:B75)</f>
        <v>410600</v>
      </c>
      <c r="C74" s="10">
        <f>SUM(C75:C75)</f>
        <v>2600</v>
      </c>
      <c r="D74" s="10">
        <f>SUM(D75:D75)</f>
        <v>234600</v>
      </c>
      <c r="E74" s="10">
        <f>SUM(E75:E75)</f>
        <v>173400</v>
      </c>
    </row>
    <row r="75" spans="1:7" ht="23.25" customHeight="1" x14ac:dyDescent="0.25">
      <c r="A75" s="3" t="s">
        <v>304</v>
      </c>
      <c r="B75" s="11">
        <f>C75+D75+E75</f>
        <v>410600</v>
      </c>
      <c r="C75" s="90">
        <v>2600</v>
      </c>
      <c r="D75" s="90">
        <v>234600</v>
      </c>
      <c r="E75" s="90">
        <v>173400</v>
      </c>
    </row>
    <row r="76" spans="1:7" ht="23.25" customHeight="1" x14ac:dyDescent="0.25">
      <c r="A76" s="6" t="s">
        <v>333</v>
      </c>
      <c r="B76" s="10">
        <f>SUM(B77:B79)</f>
        <v>40338600</v>
      </c>
      <c r="C76" s="10">
        <f>SUM(C77:C79)</f>
        <v>17941360</v>
      </c>
      <c r="D76" s="10">
        <f>SUM(D77:D79)</f>
        <v>12129990</v>
      </c>
      <c r="E76" s="10">
        <f>SUM(E77:E79)</f>
        <v>10267250</v>
      </c>
    </row>
    <row r="77" spans="1:7" ht="23.25" customHeight="1" x14ac:dyDescent="0.25">
      <c r="A77" s="3" t="s">
        <v>10</v>
      </c>
      <c r="B77" s="11">
        <f t="shared" ref="B77:B82" si="7">C77+D77+E77</f>
        <v>13172300</v>
      </c>
      <c r="C77" s="90">
        <v>9110600</v>
      </c>
      <c r="D77" s="90">
        <v>2905700</v>
      </c>
      <c r="E77" s="90">
        <v>1156000</v>
      </c>
    </row>
    <row r="78" spans="1:7" ht="23.25" customHeight="1" x14ac:dyDescent="0.25">
      <c r="A78" s="3" t="s">
        <v>12</v>
      </c>
      <c r="B78" s="11">
        <f t="shared" si="7"/>
        <v>17828000</v>
      </c>
      <c r="C78" s="90">
        <v>6414000</v>
      </c>
      <c r="D78" s="90">
        <v>5000000</v>
      </c>
      <c r="E78" s="90">
        <v>6414000</v>
      </c>
    </row>
    <row r="79" spans="1:7" ht="23.25" customHeight="1" x14ac:dyDescent="0.25">
      <c r="A79" s="3" t="s">
        <v>9</v>
      </c>
      <c r="B79" s="11">
        <f t="shared" si="7"/>
        <v>9338300</v>
      </c>
      <c r="C79" s="90">
        <v>2416760</v>
      </c>
      <c r="D79" s="90">
        <v>4224290</v>
      </c>
      <c r="E79" s="90">
        <v>2697250</v>
      </c>
      <c r="G79" s="1" t="s">
        <v>29</v>
      </c>
    </row>
    <row r="80" spans="1:7" ht="23.25" customHeight="1" x14ac:dyDescent="0.25">
      <c r="A80" s="7" t="s">
        <v>8</v>
      </c>
      <c r="B80" s="92">
        <f t="shared" si="7"/>
        <v>113897500</v>
      </c>
      <c r="C80" s="92">
        <f>C81+C82</f>
        <v>51396760</v>
      </c>
      <c r="D80" s="92">
        <f>D81+D82</f>
        <v>34600790</v>
      </c>
      <c r="E80" s="92">
        <f>E81+E82</f>
        <v>27899950</v>
      </c>
      <c r="F80" s="25">
        <f>SUM(C80:E80)</f>
        <v>113897500</v>
      </c>
      <c r="G80" s="25">
        <f>B80-F80</f>
        <v>0</v>
      </c>
    </row>
    <row r="81" spans="1:7" ht="23.25" customHeight="1" x14ac:dyDescent="0.25">
      <c r="A81" s="2" t="s">
        <v>6</v>
      </c>
      <c r="B81" s="92">
        <f t="shared" si="7"/>
        <v>113144700</v>
      </c>
      <c r="C81" s="92">
        <f>C8+C19+C58+C67+C73</f>
        <v>51065360</v>
      </c>
      <c r="D81" s="92">
        <f>D8+D19+D58+D67+D73</f>
        <v>34179390</v>
      </c>
      <c r="E81" s="92">
        <f>E8+E19+E58+E67+E73</f>
        <v>27899950</v>
      </c>
      <c r="F81" s="25"/>
      <c r="G81" s="25"/>
    </row>
    <row r="82" spans="1:7" ht="23.25" customHeight="1" x14ac:dyDescent="0.25">
      <c r="A82" s="2" t="s">
        <v>7</v>
      </c>
      <c r="B82" s="92">
        <f t="shared" si="7"/>
        <v>752800</v>
      </c>
      <c r="C82" s="92">
        <f>C16+C53+C64+C70</f>
        <v>331400</v>
      </c>
      <c r="D82" s="92">
        <f>D16+D53+D64+D70</f>
        <v>421400</v>
      </c>
      <c r="E82" s="92">
        <f>E16+E53+E64+E70</f>
        <v>0</v>
      </c>
      <c r="F82" s="25"/>
      <c r="G82" s="25"/>
    </row>
    <row r="83" spans="1:7" x14ac:dyDescent="0.25">
      <c r="A83" s="86" t="s">
        <v>339</v>
      </c>
      <c r="B83" s="87">
        <f>B80-'03 06 07 หลังโอน'!E397</f>
        <v>0</v>
      </c>
      <c r="C83" s="25"/>
    </row>
    <row r="84" spans="1:7" x14ac:dyDescent="0.25">
      <c r="A84" s="61" t="s">
        <v>345</v>
      </c>
      <c r="B84" s="25">
        <f>B12+B21+B23+B25+B27+B29+B31+B34+B36+B38+B40+B42+B44+B47+B49+B51+B60+B62+B75+B77</f>
        <v>67365200</v>
      </c>
      <c r="C84" s="97" t="s">
        <v>343</v>
      </c>
    </row>
    <row r="85" spans="1:7" x14ac:dyDescent="0.25">
      <c r="A85" s="61"/>
      <c r="B85" s="61" t="s">
        <v>67</v>
      </c>
      <c r="C85" s="25">
        <f>C12+C21+C23+C25+C27+C29+C31+C34+C36+C38+C40+C42+C44+C47+C49+C51+C60+C62+C75+C77</f>
        <v>33480700</v>
      </c>
      <c r="D85" s="96" t="s">
        <v>343</v>
      </c>
    </row>
    <row r="86" spans="1:7" x14ac:dyDescent="0.25">
      <c r="B86" s="1" t="s">
        <v>30</v>
      </c>
      <c r="C86" s="60">
        <f>ก่อหนี้ทั้งจำนวน!B78</f>
        <v>18958800</v>
      </c>
      <c r="D86" s="96" t="s">
        <v>343</v>
      </c>
    </row>
    <row r="87" spans="1:7" x14ac:dyDescent="0.25">
      <c r="B87" s="61" t="s">
        <v>68</v>
      </c>
      <c r="C87" s="60">
        <f>(B84-C86)*30%</f>
        <v>14521920</v>
      </c>
      <c r="D87" s="96" t="s">
        <v>343</v>
      </c>
    </row>
    <row r="88" spans="1:7" x14ac:dyDescent="0.25">
      <c r="B88" s="61" t="s">
        <v>341</v>
      </c>
      <c r="C88" s="25">
        <f>C85-C86</f>
        <v>14521900</v>
      </c>
      <c r="D88" s="96" t="s">
        <v>343</v>
      </c>
    </row>
    <row r="89" spans="1:7" x14ac:dyDescent="0.25">
      <c r="B89" s="1" t="s">
        <v>342</v>
      </c>
      <c r="C89" s="25">
        <f>C87-C88</f>
        <v>20</v>
      </c>
      <c r="D89" s="96" t="s">
        <v>343</v>
      </c>
    </row>
    <row r="91" spans="1:7" x14ac:dyDescent="0.25">
      <c r="A91" s="61" t="s">
        <v>344</v>
      </c>
      <c r="B91" s="98">
        <f>SUM(C91:E91)</f>
        <v>100</v>
      </c>
      <c r="C91" s="98">
        <f>C80*100/B80</f>
        <v>45.12545051471718</v>
      </c>
      <c r="D91" s="98">
        <f>D80*100/B80</f>
        <v>30.378884523365308</v>
      </c>
      <c r="E91" s="98">
        <f>E80*100/B80</f>
        <v>24.495664961917512</v>
      </c>
    </row>
  </sheetData>
  <mergeCells count="3">
    <mergeCell ref="A2:E2"/>
    <mergeCell ref="A5:A6"/>
    <mergeCell ref="A3:E3"/>
  </mergeCells>
  <printOptions horizontalCentered="1"/>
  <pageMargins left="0.19685039370078741" right="0.19685039370078741" top="0.47244094488188981" bottom="0.39370078740157483" header="0.19685039370078741" footer="0.19685039370078741"/>
  <pageSetup paperSize="9" scale="92" orientation="landscape" r:id="rId1"/>
  <rowBreaks count="3" manualBreakCount="3">
    <brk id="21" max="16383" man="1"/>
    <brk id="38" max="16383" man="1"/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K12"/>
  <sheetViews>
    <sheetView view="pageBreakPreview" zoomScaleNormal="70" zoomScaleSheetLayoutView="100" workbookViewId="0">
      <selection activeCell="E11" sqref="E11:H11"/>
    </sheetView>
  </sheetViews>
  <sheetFormatPr defaultRowHeight="21" x14ac:dyDescent="0.4"/>
  <cols>
    <col min="1" max="1" width="38.5" style="16" customWidth="1"/>
    <col min="2" max="2" width="10.59765625" style="22" customWidth="1"/>
    <col min="3" max="4" width="10.59765625" style="16" customWidth="1"/>
    <col min="5" max="5" width="38.5" style="16" customWidth="1"/>
    <col min="6" max="8" width="10.59765625" style="16" customWidth="1"/>
    <col min="9" max="9" width="8" style="16" hidden="1" customWidth="1"/>
    <col min="10" max="10" width="166.8984375" style="23" hidden="1" customWidth="1"/>
    <col min="11" max="11" width="2.5" style="16" hidden="1" customWidth="1"/>
    <col min="12" max="252" width="9" style="16"/>
    <col min="253" max="253" width="47.5" style="16" customWidth="1"/>
    <col min="254" max="254" width="11.09765625" style="16" customWidth="1"/>
    <col min="255" max="255" width="12.8984375" style="16" customWidth="1"/>
    <col min="256" max="256" width="11.09765625" style="16" customWidth="1"/>
    <col min="257" max="261" width="10.19921875" style="16" customWidth="1"/>
    <col min="262" max="262" width="12.8984375" style="16" customWidth="1"/>
    <col min="263" max="264" width="10.19921875" style="16" customWidth="1"/>
    <col min="265" max="267" width="0" style="16" hidden="1" customWidth="1"/>
    <col min="268" max="508" width="9" style="16"/>
    <col min="509" max="509" width="47.5" style="16" customWidth="1"/>
    <col min="510" max="510" width="11.09765625" style="16" customWidth="1"/>
    <col min="511" max="511" width="12.8984375" style="16" customWidth="1"/>
    <col min="512" max="512" width="11.09765625" style="16" customWidth="1"/>
    <col min="513" max="517" width="10.19921875" style="16" customWidth="1"/>
    <col min="518" max="518" width="12.8984375" style="16" customWidth="1"/>
    <col min="519" max="520" width="10.19921875" style="16" customWidth="1"/>
    <col min="521" max="523" width="0" style="16" hidden="1" customWidth="1"/>
    <col min="524" max="764" width="9" style="16"/>
    <col min="765" max="765" width="47.5" style="16" customWidth="1"/>
    <col min="766" max="766" width="11.09765625" style="16" customWidth="1"/>
    <col min="767" max="767" width="12.8984375" style="16" customWidth="1"/>
    <col min="768" max="768" width="11.09765625" style="16" customWidth="1"/>
    <col min="769" max="773" width="10.19921875" style="16" customWidth="1"/>
    <col min="774" max="774" width="12.8984375" style="16" customWidth="1"/>
    <col min="775" max="776" width="10.19921875" style="16" customWidth="1"/>
    <col min="777" max="779" width="0" style="16" hidden="1" customWidth="1"/>
    <col min="780" max="1020" width="9" style="16"/>
    <col min="1021" max="1021" width="47.5" style="16" customWidth="1"/>
    <col min="1022" max="1022" width="11.09765625" style="16" customWidth="1"/>
    <col min="1023" max="1023" width="12.8984375" style="16" customWidth="1"/>
    <col min="1024" max="1024" width="11.09765625" style="16" customWidth="1"/>
    <col min="1025" max="1029" width="10.19921875" style="16" customWidth="1"/>
    <col min="1030" max="1030" width="12.8984375" style="16" customWidth="1"/>
    <col min="1031" max="1032" width="10.19921875" style="16" customWidth="1"/>
    <col min="1033" max="1035" width="0" style="16" hidden="1" customWidth="1"/>
    <col min="1036" max="1276" width="9" style="16"/>
    <col min="1277" max="1277" width="47.5" style="16" customWidth="1"/>
    <col min="1278" max="1278" width="11.09765625" style="16" customWidth="1"/>
    <col min="1279" max="1279" width="12.8984375" style="16" customWidth="1"/>
    <col min="1280" max="1280" width="11.09765625" style="16" customWidth="1"/>
    <col min="1281" max="1285" width="10.19921875" style="16" customWidth="1"/>
    <col min="1286" max="1286" width="12.8984375" style="16" customWidth="1"/>
    <col min="1287" max="1288" width="10.19921875" style="16" customWidth="1"/>
    <col min="1289" max="1291" width="0" style="16" hidden="1" customWidth="1"/>
    <col min="1292" max="1532" width="9" style="16"/>
    <col min="1533" max="1533" width="47.5" style="16" customWidth="1"/>
    <col min="1534" max="1534" width="11.09765625" style="16" customWidth="1"/>
    <col min="1535" max="1535" width="12.8984375" style="16" customWidth="1"/>
    <col min="1536" max="1536" width="11.09765625" style="16" customWidth="1"/>
    <col min="1537" max="1541" width="10.19921875" style="16" customWidth="1"/>
    <col min="1542" max="1542" width="12.8984375" style="16" customWidth="1"/>
    <col min="1543" max="1544" width="10.19921875" style="16" customWidth="1"/>
    <col min="1545" max="1547" width="0" style="16" hidden="1" customWidth="1"/>
    <col min="1548" max="1788" width="9" style="16"/>
    <col min="1789" max="1789" width="47.5" style="16" customWidth="1"/>
    <col min="1790" max="1790" width="11.09765625" style="16" customWidth="1"/>
    <col min="1791" max="1791" width="12.8984375" style="16" customWidth="1"/>
    <col min="1792" max="1792" width="11.09765625" style="16" customWidth="1"/>
    <col min="1793" max="1797" width="10.19921875" style="16" customWidth="1"/>
    <col min="1798" max="1798" width="12.8984375" style="16" customWidth="1"/>
    <col min="1799" max="1800" width="10.19921875" style="16" customWidth="1"/>
    <col min="1801" max="1803" width="0" style="16" hidden="1" customWidth="1"/>
    <col min="1804" max="2044" width="9" style="16"/>
    <col min="2045" max="2045" width="47.5" style="16" customWidth="1"/>
    <col min="2046" max="2046" width="11.09765625" style="16" customWidth="1"/>
    <col min="2047" max="2047" width="12.8984375" style="16" customWidth="1"/>
    <col min="2048" max="2048" width="11.09765625" style="16" customWidth="1"/>
    <col min="2049" max="2053" width="10.19921875" style="16" customWidth="1"/>
    <col min="2054" max="2054" width="12.8984375" style="16" customWidth="1"/>
    <col min="2055" max="2056" width="10.19921875" style="16" customWidth="1"/>
    <col min="2057" max="2059" width="0" style="16" hidden="1" customWidth="1"/>
    <col min="2060" max="2300" width="9" style="16"/>
    <col min="2301" max="2301" width="47.5" style="16" customWidth="1"/>
    <col min="2302" max="2302" width="11.09765625" style="16" customWidth="1"/>
    <col min="2303" max="2303" width="12.8984375" style="16" customWidth="1"/>
    <col min="2304" max="2304" width="11.09765625" style="16" customWidth="1"/>
    <col min="2305" max="2309" width="10.19921875" style="16" customWidth="1"/>
    <col min="2310" max="2310" width="12.8984375" style="16" customWidth="1"/>
    <col min="2311" max="2312" width="10.19921875" style="16" customWidth="1"/>
    <col min="2313" max="2315" width="0" style="16" hidden="1" customWidth="1"/>
    <col min="2316" max="2556" width="9" style="16"/>
    <col min="2557" max="2557" width="47.5" style="16" customWidth="1"/>
    <col min="2558" max="2558" width="11.09765625" style="16" customWidth="1"/>
    <col min="2559" max="2559" width="12.8984375" style="16" customWidth="1"/>
    <col min="2560" max="2560" width="11.09765625" style="16" customWidth="1"/>
    <col min="2561" max="2565" width="10.19921875" style="16" customWidth="1"/>
    <col min="2566" max="2566" width="12.8984375" style="16" customWidth="1"/>
    <col min="2567" max="2568" width="10.19921875" style="16" customWidth="1"/>
    <col min="2569" max="2571" width="0" style="16" hidden="1" customWidth="1"/>
    <col min="2572" max="2812" width="9" style="16"/>
    <col min="2813" max="2813" width="47.5" style="16" customWidth="1"/>
    <col min="2814" max="2814" width="11.09765625" style="16" customWidth="1"/>
    <col min="2815" max="2815" width="12.8984375" style="16" customWidth="1"/>
    <col min="2816" max="2816" width="11.09765625" style="16" customWidth="1"/>
    <col min="2817" max="2821" width="10.19921875" style="16" customWidth="1"/>
    <col min="2822" max="2822" width="12.8984375" style="16" customWidth="1"/>
    <col min="2823" max="2824" width="10.19921875" style="16" customWidth="1"/>
    <col min="2825" max="2827" width="0" style="16" hidden="1" customWidth="1"/>
    <col min="2828" max="3068" width="9" style="16"/>
    <col min="3069" max="3069" width="47.5" style="16" customWidth="1"/>
    <col min="3070" max="3070" width="11.09765625" style="16" customWidth="1"/>
    <col min="3071" max="3071" width="12.8984375" style="16" customWidth="1"/>
    <col min="3072" max="3072" width="11.09765625" style="16" customWidth="1"/>
    <col min="3073" max="3077" width="10.19921875" style="16" customWidth="1"/>
    <col min="3078" max="3078" width="12.8984375" style="16" customWidth="1"/>
    <col min="3079" max="3080" width="10.19921875" style="16" customWidth="1"/>
    <col min="3081" max="3083" width="0" style="16" hidden="1" customWidth="1"/>
    <col min="3084" max="3324" width="9" style="16"/>
    <col min="3325" max="3325" width="47.5" style="16" customWidth="1"/>
    <col min="3326" max="3326" width="11.09765625" style="16" customWidth="1"/>
    <col min="3327" max="3327" width="12.8984375" style="16" customWidth="1"/>
    <col min="3328" max="3328" width="11.09765625" style="16" customWidth="1"/>
    <col min="3329" max="3333" width="10.19921875" style="16" customWidth="1"/>
    <col min="3334" max="3334" width="12.8984375" style="16" customWidth="1"/>
    <col min="3335" max="3336" width="10.19921875" style="16" customWidth="1"/>
    <col min="3337" max="3339" width="0" style="16" hidden="1" customWidth="1"/>
    <col min="3340" max="3580" width="9" style="16"/>
    <col min="3581" max="3581" width="47.5" style="16" customWidth="1"/>
    <col min="3582" max="3582" width="11.09765625" style="16" customWidth="1"/>
    <col min="3583" max="3583" width="12.8984375" style="16" customWidth="1"/>
    <col min="3584" max="3584" width="11.09765625" style="16" customWidth="1"/>
    <col min="3585" max="3589" width="10.19921875" style="16" customWidth="1"/>
    <col min="3590" max="3590" width="12.8984375" style="16" customWidth="1"/>
    <col min="3591" max="3592" width="10.19921875" style="16" customWidth="1"/>
    <col min="3593" max="3595" width="0" style="16" hidden="1" customWidth="1"/>
    <col min="3596" max="3836" width="9" style="16"/>
    <col min="3837" max="3837" width="47.5" style="16" customWidth="1"/>
    <col min="3838" max="3838" width="11.09765625" style="16" customWidth="1"/>
    <col min="3839" max="3839" width="12.8984375" style="16" customWidth="1"/>
    <col min="3840" max="3840" width="11.09765625" style="16" customWidth="1"/>
    <col min="3841" max="3845" width="10.19921875" style="16" customWidth="1"/>
    <col min="3846" max="3846" width="12.8984375" style="16" customWidth="1"/>
    <col min="3847" max="3848" width="10.19921875" style="16" customWidth="1"/>
    <col min="3849" max="3851" width="0" style="16" hidden="1" customWidth="1"/>
    <col min="3852" max="4092" width="9" style="16"/>
    <col min="4093" max="4093" width="47.5" style="16" customWidth="1"/>
    <col min="4094" max="4094" width="11.09765625" style="16" customWidth="1"/>
    <col min="4095" max="4095" width="12.8984375" style="16" customWidth="1"/>
    <col min="4096" max="4096" width="11.09765625" style="16" customWidth="1"/>
    <col min="4097" max="4101" width="10.19921875" style="16" customWidth="1"/>
    <col min="4102" max="4102" width="12.8984375" style="16" customWidth="1"/>
    <col min="4103" max="4104" width="10.19921875" style="16" customWidth="1"/>
    <col min="4105" max="4107" width="0" style="16" hidden="1" customWidth="1"/>
    <col min="4108" max="4348" width="9" style="16"/>
    <col min="4349" max="4349" width="47.5" style="16" customWidth="1"/>
    <col min="4350" max="4350" width="11.09765625" style="16" customWidth="1"/>
    <col min="4351" max="4351" width="12.8984375" style="16" customWidth="1"/>
    <col min="4352" max="4352" width="11.09765625" style="16" customWidth="1"/>
    <col min="4353" max="4357" width="10.19921875" style="16" customWidth="1"/>
    <col min="4358" max="4358" width="12.8984375" style="16" customWidth="1"/>
    <col min="4359" max="4360" width="10.19921875" style="16" customWidth="1"/>
    <col min="4361" max="4363" width="0" style="16" hidden="1" customWidth="1"/>
    <col min="4364" max="4604" width="9" style="16"/>
    <col min="4605" max="4605" width="47.5" style="16" customWidth="1"/>
    <col min="4606" max="4606" width="11.09765625" style="16" customWidth="1"/>
    <col min="4607" max="4607" width="12.8984375" style="16" customWidth="1"/>
    <col min="4608" max="4608" width="11.09765625" style="16" customWidth="1"/>
    <col min="4609" max="4613" width="10.19921875" style="16" customWidth="1"/>
    <col min="4614" max="4614" width="12.8984375" style="16" customWidth="1"/>
    <col min="4615" max="4616" width="10.19921875" style="16" customWidth="1"/>
    <col min="4617" max="4619" width="0" style="16" hidden="1" customWidth="1"/>
    <col min="4620" max="4860" width="9" style="16"/>
    <col min="4861" max="4861" width="47.5" style="16" customWidth="1"/>
    <col min="4862" max="4862" width="11.09765625" style="16" customWidth="1"/>
    <col min="4863" max="4863" width="12.8984375" style="16" customWidth="1"/>
    <col min="4864" max="4864" width="11.09765625" style="16" customWidth="1"/>
    <col min="4865" max="4869" width="10.19921875" style="16" customWidth="1"/>
    <col min="4870" max="4870" width="12.8984375" style="16" customWidth="1"/>
    <col min="4871" max="4872" width="10.19921875" style="16" customWidth="1"/>
    <col min="4873" max="4875" width="0" style="16" hidden="1" customWidth="1"/>
    <col min="4876" max="5116" width="9" style="16"/>
    <col min="5117" max="5117" width="47.5" style="16" customWidth="1"/>
    <col min="5118" max="5118" width="11.09765625" style="16" customWidth="1"/>
    <col min="5119" max="5119" width="12.8984375" style="16" customWidth="1"/>
    <col min="5120" max="5120" width="11.09765625" style="16" customWidth="1"/>
    <col min="5121" max="5125" width="10.19921875" style="16" customWidth="1"/>
    <col min="5126" max="5126" width="12.8984375" style="16" customWidth="1"/>
    <col min="5127" max="5128" width="10.19921875" style="16" customWidth="1"/>
    <col min="5129" max="5131" width="0" style="16" hidden="1" customWidth="1"/>
    <col min="5132" max="5372" width="9" style="16"/>
    <col min="5373" max="5373" width="47.5" style="16" customWidth="1"/>
    <col min="5374" max="5374" width="11.09765625" style="16" customWidth="1"/>
    <col min="5375" max="5375" width="12.8984375" style="16" customWidth="1"/>
    <col min="5376" max="5376" width="11.09765625" style="16" customWidth="1"/>
    <col min="5377" max="5381" width="10.19921875" style="16" customWidth="1"/>
    <col min="5382" max="5382" width="12.8984375" style="16" customWidth="1"/>
    <col min="5383" max="5384" width="10.19921875" style="16" customWidth="1"/>
    <col min="5385" max="5387" width="0" style="16" hidden="1" customWidth="1"/>
    <col min="5388" max="5628" width="9" style="16"/>
    <col min="5629" max="5629" width="47.5" style="16" customWidth="1"/>
    <col min="5630" max="5630" width="11.09765625" style="16" customWidth="1"/>
    <col min="5631" max="5631" width="12.8984375" style="16" customWidth="1"/>
    <col min="5632" max="5632" width="11.09765625" style="16" customWidth="1"/>
    <col min="5633" max="5637" width="10.19921875" style="16" customWidth="1"/>
    <col min="5638" max="5638" width="12.8984375" style="16" customWidth="1"/>
    <col min="5639" max="5640" width="10.19921875" style="16" customWidth="1"/>
    <col min="5641" max="5643" width="0" style="16" hidden="1" customWidth="1"/>
    <col min="5644" max="5884" width="9" style="16"/>
    <col min="5885" max="5885" width="47.5" style="16" customWidth="1"/>
    <col min="5886" max="5886" width="11.09765625" style="16" customWidth="1"/>
    <col min="5887" max="5887" width="12.8984375" style="16" customWidth="1"/>
    <col min="5888" max="5888" width="11.09765625" style="16" customWidth="1"/>
    <col min="5889" max="5893" width="10.19921875" style="16" customWidth="1"/>
    <col min="5894" max="5894" width="12.8984375" style="16" customWidth="1"/>
    <col min="5895" max="5896" width="10.19921875" style="16" customWidth="1"/>
    <col min="5897" max="5899" width="0" style="16" hidden="1" customWidth="1"/>
    <col min="5900" max="6140" width="9" style="16"/>
    <col min="6141" max="6141" width="47.5" style="16" customWidth="1"/>
    <col min="6142" max="6142" width="11.09765625" style="16" customWidth="1"/>
    <col min="6143" max="6143" width="12.8984375" style="16" customWidth="1"/>
    <col min="6144" max="6144" width="11.09765625" style="16" customWidth="1"/>
    <col min="6145" max="6149" width="10.19921875" style="16" customWidth="1"/>
    <col min="6150" max="6150" width="12.8984375" style="16" customWidth="1"/>
    <col min="6151" max="6152" width="10.19921875" style="16" customWidth="1"/>
    <col min="6153" max="6155" width="0" style="16" hidden="1" customWidth="1"/>
    <col min="6156" max="6396" width="9" style="16"/>
    <col min="6397" max="6397" width="47.5" style="16" customWidth="1"/>
    <col min="6398" max="6398" width="11.09765625" style="16" customWidth="1"/>
    <col min="6399" max="6399" width="12.8984375" style="16" customWidth="1"/>
    <col min="6400" max="6400" width="11.09765625" style="16" customWidth="1"/>
    <col min="6401" max="6405" width="10.19921875" style="16" customWidth="1"/>
    <col min="6406" max="6406" width="12.8984375" style="16" customWidth="1"/>
    <col min="6407" max="6408" width="10.19921875" style="16" customWidth="1"/>
    <col min="6409" max="6411" width="0" style="16" hidden="1" customWidth="1"/>
    <col min="6412" max="6652" width="9" style="16"/>
    <col min="6653" max="6653" width="47.5" style="16" customWidth="1"/>
    <col min="6654" max="6654" width="11.09765625" style="16" customWidth="1"/>
    <col min="6655" max="6655" width="12.8984375" style="16" customWidth="1"/>
    <col min="6656" max="6656" width="11.09765625" style="16" customWidth="1"/>
    <col min="6657" max="6661" width="10.19921875" style="16" customWidth="1"/>
    <col min="6662" max="6662" width="12.8984375" style="16" customWidth="1"/>
    <col min="6663" max="6664" width="10.19921875" style="16" customWidth="1"/>
    <col min="6665" max="6667" width="0" style="16" hidden="1" customWidth="1"/>
    <col min="6668" max="6908" width="9" style="16"/>
    <col min="6909" max="6909" width="47.5" style="16" customWidth="1"/>
    <col min="6910" max="6910" width="11.09765625" style="16" customWidth="1"/>
    <col min="6911" max="6911" width="12.8984375" style="16" customWidth="1"/>
    <col min="6912" max="6912" width="11.09765625" style="16" customWidth="1"/>
    <col min="6913" max="6917" width="10.19921875" style="16" customWidth="1"/>
    <col min="6918" max="6918" width="12.8984375" style="16" customWidth="1"/>
    <col min="6919" max="6920" width="10.19921875" style="16" customWidth="1"/>
    <col min="6921" max="6923" width="0" style="16" hidden="1" customWidth="1"/>
    <col min="6924" max="7164" width="9" style="16"/>
    <col min="7165" max="7165" width="47.5" style="16" customWidth="1"/>
    <col min="7166" max="7166" width="11.09765625" style="16" customWidth="1"/>
    <col min="7167" max="7167" width="12.8984375" style="16" customWidth="1"/>
    <col min="7168" max="7168" width="11.09765625" style="16" customWidth="1"/>
    <col min="7169" max="7173" width="10.19921875" style="16" customWidth="1"/>
    <col min="7174" max="7174" width="12.8984375" style="16" customWidth="1"/>
    <col min="7175" max="7176" width="10.19921875" style="16" customWidth="1"/>
    <col min="7177" max="7179" width="0" style="16" hidden="1" customWidth="1"/>
    <col min="7180" max="7420" width="9" style="16"/>
    <col min="7421" max="7421" width="47.5" style="16" customWidth="1"/>
    <col min="7422" max="7422" width="11.09765625" style="16" customWidth="1"/>
    <col min="7423" max="7423" width="12.8984375" style="16" customWidth="1"/>
    <col min="7424" max="7424" width="11.09765625" style="16" customWidth="1"/>
    <col min="7425" max="7429" width="10.19921875" style="16" customWidth="1"/>
    <col min="7430" max="7430" width="12.8984375" style="16" customWidth="1"/>
    <col min="7431" max="7432" width="10.19921875" style="16" customWidth="1"/>
    <col min="7433" max="7435" width="0" style="16" hidden="1" customWidth="1"/>
    <col min="7436" max="7676" width="9" style="16"/>
    <col min="7677" max="7677" width="47.5" style="16" customWidth="1"/>
    <col min="7678" max="7678" width="11.09765625" style="16" customWidth="1"/>
    <col min="7679" max="7679" width="12.8984375" style="16" customWidth="1"/>
    <col min="7680" max="7680" width="11.09765625" style="16" customWidth="1"/>
    <col min="7681" max="7685" width="10.19921875" style="16" customWidth="1"/>
    <col min="7686" max="7686" width="12.8984375" style="16" customWidth="1"/>
    <col min="7687" max="7688" width="10.19921875" style="16" customWidth="1"/>
    <col min="7689" max="7691" width="0" style="16" hidden="1" customWidth="1"/>
    <col min="7692" max="7932" width="9" style="16"/>
    <col min="7933" max="7933" width="47.5" style="16" customWidth="1"/>
    <col min="7934" max="7934" width="11.09765625" style="16" customWidth="1"/>
    <col min="7935" max="7935" width="12.8984375" style="16" customWidth="1"/>
    <col min="7936" max="7936" width="11.09765625" style="16" customWidth="1"/>
    <col min="7937" max="7941" width="10.19921875" style="16" customWidth="1"/>
    <col min="7942" max="7942" width="12.8984375" style="16" customWidth="1"/>
    <col min="7943" max="7944" width="10.19921875" style="16" customWidth="1"/>
    <col min="7945" max="7947" width="0" style="16" hidden="1" customWidth="1"/>
    <col min="7948" max="8188" width="9" style="16"/>
    <col min="8189" max="8189" width="47.5" style="16" customWidth="1"/>
    <col min="8190" max="8190" width="11.09765625" style="16" customWidth="1"/>
    <col min="8191" max="8191" width="12.8984375" style="16" customWidth="1"/>
    <col min="8192" max="8192" width="11.09765625" style="16" customWidth="1"/>
    <col min="8193" max="8197" width="10.19921875" style="16" customWidth="1"/>
    <col min="8198" max="8198" width="12.8984375" style="16" customWidth="1"/>
    <col min="8199" max="8200" width="10.19921875" style="16" customWidth="1"/>
    <col min="8201" max="8203" width="0" style="16" hidden="1" customWidth="1"/>
    <col min="8204" max="8444" width="9" style="16"/>
    <col min="8445" max="8445" width="47.5" style="16" customWidth="1"/>
    <col min="8446" max="8446" width="11.09765625" style="16" customWidth="1"/>
    <col min="8447" max="8447" width="12.8984375" style="16" customWidth="1"/>
    <col min="8448" max="8448" width="11.09765625" style="16" customWidth="1"/>
    <col min="8449" max="8453" width="10.19921875" style="16" customWidth="1"/>
    <col min="8454" max="8454" width="12.8984375" style="16" customWidth="1"/>
    <col min="8455" max="8456" width="10.19921875" style="16" customWidth="1"/>
    <col min="8457" max="8459" width="0" style="16" hidden="1" customWidth="1"/>
    <col min="8460" max="8700" width="9" style="16"/>
    <col min="8701" max="8701" width="47.5" style="16" customWidth="1"/>
    <col min="8702" max="8702" width="11.09765625" style="16" customWidth="1"/>
    <col min="8703" max="8703" width="12.8984375" style="16" customWidth="1"/>
    <col min="8704" max="8704" width="11.09765625" style="16" customWidth="1"/>
    <col min="8705" max="8709" width="10.19921875" style="16" customWidth="1"/>
    <col min="8710" max="8710" width="12.8984375" style="16" customWidth="1"/>
    <col min="8711" max="8712" width="10.19921875" style="16" customWidth="1"/>
    <col min="8713" max="8715" width="0" style="16" hidden="1" customWidth="1"/>
    <col min="8716" max="8956" width="9" style="16"/>
    <col min="8957" max="8957" width="47.5" style="16" customWidth="1"/>
    <col min="8958" max="8958" width="11.09765625" style="16" customWidth="1"/>
    <col min="8959" max="8959" width="12.8984375" style="16" customWidth="1"/>
    <col min="8960" max="8960" width="11.09765625" style="16" customWidth="1"/>
    <col min="8961" max="8965" width="10.19921875" style="16" customWidth="1"/>
    <col min="8966" max="8966" width="12.8984375" style="16" customWidth="1"/>
    <col min="8967" max="8968" width="10.19921875" style="16" customWidth="1"/>
    <col min="8969" max="8971" width="0" style="16" hidden="1" customWidth="1"/>
    <col min="8972" max="9212" width="9" style="16"/>
    <col min="9213" max="9213" width="47.5" style="16" customWidth="1"/>
    <col min="9214" max="9214" width="11.09765625" style="16" customWidth="1"/>
    <col min="9215" max="9215" width="12.8984375" style="16" customWidth="1"/>
    <col min="9216" max="9216" width="11.09765625" style="16" customWidth="1"/>
    <col min="9217" max="9221" width="10.19921875" style="16" customWidth="1"/>
    <col min="9222" max="9222" width="12.8984375" style="16" customWidth="1"/>
    <col min="9223" max="9224" width="10.19921875" style="16" customWidth="1"/>
    <col min="9225" max="9227" width="0" style="16" hidden="1" customWidth="1"/>
    <col min="9228" max="9468" width="9" style="16"/>
    <col min="9469" max="9469" width="47.5" style="16" customWidth="1"/>
    <col min="9470" max="9470" width="11.09765625" style="16" customWidth="1"/>
    <col min="9471" max="9471" width="12.8984375" style="16" customWidth="1"/>
    <col min="9472" max="9472" width="11.09765625" style="16" customWidth="1"/>
    <col min="9473" max="9477" width="10.19921875" style="16" customWidth="1"/>
    <col min="9478" max="9478" width="12.8984375" style="16" customWidth="1"/>
    <col min="9479" max="9480" width="10.19921875" style="16" customWidth="1"/>
    <col min="9481" max="9483" width="0" style="16" hidden="1" customWidth="1"/>
    <col min="9484" max="9724" width="9" style="16"/>
    <col min="9725" max="9725" width="47.5" style="16" customWidth="1"/>
    <col min="9726" max="9726" width="11.09765625" style="16" customWidth="1"/>
    <col min="9727" max="9727" width="12.8984375" style="16" customWidth="1"/>
    <col min="9728" max="9728" width="11.09765625" style="16" customWidth="1"/>
    <col min="9729" max="9733" width="10.19921875" style="16" customWidth="1"/>
    <col min="9734" max="9734" width="12.8984375" style="16" customWidth="1"/>
    <col min="9735" max="9736" width="10.19921875" style="16" customWidth="1"/>
    <col min="9737" max="9739" width="0" style="16" hidden="1" customWidth="1"/>
    <col min="9740" max="9980" width="9" style="16"/>
    <col min="9981" max="9981" width="47.5" style="16" customWidth="1"/>
    <col min="9982" max="9982" width="11.09765625" style="16" customWidth="1"/>
    <col min="9983" max="9983" width="12.8984375" style="16" customWidth="1"/>
    <col min="9984" max="9984" width="11.09765625" style="16" customWidth="1"/>
    <col min="9985" max="9989" width="10.19921875" style="16" customWidth="1"/>
    <col min="9990" max="9990" width="12.8984375" style="16" customWidth="1"/>
    <col min="9991" max="9992" width="10.19921875" style="16" customWidth="1"/>
    <col min="9993" max="9995" width="0" style="16" hidden="1" customWidth="1"/>
    <col min="9996" max="10236" width="9" style="16"/>
    <col min="10237" max="10237" width="47.5" style="16" customWidth="1"/>
    <col min="10238" max="10238" width="11.09765625" style="16" customWidth="1"/>
    <col min="10239" max="10239" width="12.8984375" style="16" customWidth="1"/>
    <col min="10240" max="10240" width="11.09765625" style="16" customWidth="1"/>
    <col min="10241" max="10245" width="10.19921875" style="16" customWidth="1"/>
    <col min="10246" max="10246" width="12.8984375" style="16" customWidth="1"/>
    <col min="10247" max="10248" width="10.19921875" style="16" customWidth="1"/>
    <col min="10249" max="10251" width="0" style="16" hidden="1" customWidth="1"/>
    <col min="10252" max="10492" width="9" style="16"/>
    <col min="10493" max="10493" width="47.5" style="16" customWidth="1"/>
    <col min="10494" max="10494" width="11.09765625" style="16" customWidth="1"/>
    <col min="10495" max="10495" width="12.8984375" style="16" customWidth="1"/>
    <col min="10496" max="10496" width="11.09765625" style="16" customWidth="1"/>
    <col min="10497" max="10501" width="10.19921875" style="16" customWidth="1"/>
    <col min="10502" max="10502" width="12.8984375" style="16" customWidth="1"/>
    <col min="10503" max="10504" width="10.19921875" style="16" customWidth="1"/>
    <col min="10505" max="10507" width="0" style="16" hidden="1" customWidth="1"/>
    <col min="10508" max="10748" width="9" style="16"/>
    <col min="10749" max="10749" width="47.5" style="16" customWidth="1"/>
    <col min="10750" max="10750" width="11.09765625" style="16" customWidth="1"/>
    <col min="10751" max="10751" width="12.8984375" style="16" customWidth="1"/>
    <col min="10752" max="10752" width="11.09765625" style="16" customWidth="1"/>
    <col min="10753" max="10757" width="10.19921875" style="16" customWidth="1"/>
    <col min="10758" max="10758" width="12.8984375" style="16" customWidth="1"/>
    <col min="10759" max="10760" width="10.19921875" style="16" customWidth="1"/>
    <col min="10761" max="10763" width="0" style="16" hidden="1" customWidth="1"/>
    <col min="10764" max="11004" width="9" style="16"/>
    <col min="11005" max="11005" width="47.5" style="16" customWidth="1"/>
    <col min="11006" max="11006" width="11.09765625" style="16" customWidth="1"/>
    <col min="11007" max="11007" width="12.8984375" style="16" customWidth="1"/>
    <col min="11008" max="11008" width="11.09765625" style="16" customWidth="1"/>
    <col min="11009" max="11013" width="10.19921875" style="16" customWidth="1"/>
    <col min="11014" max="11014" width="12.8984375" style="16" customWidth="1"/>
    <col min="11015" max="11016" width="10.19921875" style="16" customWidth="1"/>
    <col min="11017" max="11019" width="0" style="16" hidden="1" customWidth="1"/>
    <col min="11020" max="11260" width="9" style="16"/>
    <col min="11261" max="11261" width="47.5" style="16" customWidth="1"/>
    <col min="11262" max="11262" width="11.09765625" style="16" customWidth="1"/>
    <col min="11263" max="11263" width="12.8984375" style="16" customWidth="1"/>
    <col min="11264" max="11264" width="11.09765625" style="16" customWidth="1"/>
    <col min="11265" max="11269" width="10.19921875" style="16" customWidth="1"/>
    <col min="11270" max="11270" width="12.8984375" style="16" customWidth="1"/>
    <col min="11271" max="11272" width="10.19921875" style="16" customWidth="1"/>
    <col min="11273" max="11275" width="0" style="16" hidden="1" customWidth="1"/>
    <col min="11276" max="11516" width="9" style="16"/>
    <col min="11517" max="11517" width="47.5" style="16" customWidth="1"/>
    <col min="11518" max="11518" width="11.09765625" style="16" customWidth="1"/>
    <col min="11519" max="11519" width="12.8984375" style="16" customWidth="1"/>
    <col min="11520" max="11520" width="11.09765625" style="16" customWidth="1"/>
    <col min="11521" max="11525" width="10.19921875" style="16" customWidth="1"/>
    <col min="11526" max="11526" width="12.8984375" style="16" customWidth="1"/>
    <col min="11527" max="11528" width="10.19921875" style="16" customWidth="1"/>
    <col min="11529" max="11531" width="0" style="16" hidden="1" customWidth="1"/>
    <col min="11532" max="11772" width="9" style="16"/>
    <col min="11773" max="11773" width="47.5" style="16" customWidth="1"/>
    <col min="11774" max="11774" width="11.09765625" style="16" customWidth="1"/>
    <col min="11775" max="11775" width="12.8984375" style="16" customWidth="1"/>
    <col min="11776" max="11776" width="11.09765625" style="16" customWidth="1"/>
    <col min="11777" max="11781" width="10.19921875" style="16" customWidth="1"/>
    <col min="11782" max="11782" width="12.8984375" style="16" customWidth="1"/>
    <col min="11783" max="11784" width="10.19921875" style="16" customWidth="1"/>
    <col min="11785" max="11787" width="0" style="16" hidden="1" customWidth="1"/>
    <col min="11788" max="12028" width="9" style="16"/>
    <col min="12029" max="12029" width="47.5" style="16" customWidth="1"/>
    <col min="12030" max="12030" width="11.09765625" style="16" customWidth="1"/>
    <col min="12031" max="12031" width="12.8984375" style="16" customWidth="1"/>
    <col min="12032" max="12032" width="11.09765625" style="16" customWidth="1"/>
    <col min="12033" max="12037" width="10.19921875" style="16" customWidth="1"/>
    <col min="12038" max="12038" width="12.8984375" style="16" customWidth="1"/>
    <col min="12039" max="12040" width="10.19921875" style="16" customWidth="1"/>
    <col min="12041" max="12043" width="0" style="16" hidden="1" customWidth="1"/>
    <col min="12044" max="12284" width="9" style="16"/>
    <col min="12285" max="12285" width="47.5" style="16" customWidth="1"/>
    <col min="12286" max="12286" width="11.09765625" style="16" customWidth="1"/>
    <col min="12287" max="12287" width="12.8984375" style="16" customWidth="1"/>
    <col min="12288" max="12288" width="11.09765625" style="16" customWidth="1"/>
    <col min="12289" max="12293" width="10.19921875" style="16" customWidth="1"/>
    <col min="12294" max="12294" width="12.8984375" style="16" customWidth="1"/>
    <col min="12295" max="12296" width="10.19921875" style="16" customWidth="1"/>
    <col min="12297" max="12299" width="0" style="16" hidden="1" customWidth="1"/>
    <col min="12300" max="12540" width="9" style="16"/>
    <col min="12541" max="12541" width="47.5" style="16" customWidth="1"/>
    <col min="12542" max="12542" width="11.09765625" style="16" customWidth="1"/>
    <col min="12543" max="12543" width="12.8984375" style="16" customWidth="1"/>
    <col min="12544" max="12544" width="11.09765625" style="16" customWidth="1"/>
    <col min="12545" max="12549" width="10.19921875" style="16" customWidth="1"/>
    <col min="12550" max="12550" width="12.8984375" style="16" customWidth="1"/>
    <col min="12551" max="12552" width="10.19921875" style="16" customWidth="1"/>
    <col min="12553" max="12555" width="0" style="16" hidden="1" customWidth="1"/>
    <col min="12556" max="12796" width="9" style="16"/>
    <col min="12797" max="12797" width="47.5" style="16" customWidth="1"/>
    <col min="12798" max="12798" width="11.09765625" style="16" customWidth="1"/>
    <col min="12799" max="12799" width="12.8984375" style="16" customWidth="1"/>
    <col min="12800" max="12800" width="11.09765625" style="16" customWidth="1"/>
    <col min="12801" max="12805" width="10.19921875" style="16" customWidth="1"/>
    <col min="12806" max="12806" width="12.8984375" style="16" customWidth="1"/>
    <col min="12807" max="12808" width="10.19921875" style="16" customWidth="1"/>
    <col min="12809" max="12811" width="0" style="16" hidden="1" customWidth="1"/>
    <col min="12812" max="13052" width="9" style="16"/>
    <col min="13053" max="13053" width="47.5" style="16" customWidth="1"/>
    <col min="13054" max="13054" width="11.09765625" style="16" customWidth="1"/>
    <col min="13055" max="13055" width="12.8984375" style="16" customWidth="1"/>
    <col min="13056" max="13056" width="11.09765625" style="16" customWidth="1"/>
    <col min="13057" max="13061" width="10.19921875" style="16" customWidth="1"/>
    <col min="13062" max="13062" width="12.8984375" style="16" customWidth="1"/>
    <col min="13063" max="13064" width="10.19921875" style="16" customWidth="1"/>
    <col min="13065" max="13067" width="0" style="16" hidden="1" customWidth="1"/>
    <col min="13068" max="13308" width="9" style="16"/>
    <col min="13309" max="13309" width="47.5" style="16" customWidth="1"/>
    <col min="13310" max="13310" width="11.09765625" style="16" customWidth="1"/>
    <col min="13311" max="13311" width="12.8984375" style="16" customWidth="1"/>
    <col min="13312" max="13312" width="11.09765625" style="16" customWidth="1"/>
    <col min="13313" max="13317" width="10.19921875" style="16" customWidth="1"/>
    <col min="13318" max="13318" width="12.8984375" style="16" customWidth="1"/>
    <col min="13319" max="13320" width="10.19921875" style="16" customWidth="1"/>
    <col min="13321" max="13323" width="0" style="16" hidden="1" customWidth="1"/>
    <col min="13324" max="13564" width="9" style="16"/>
    <col min="13565" max="13565" width="47.5" style="16" customWidth="1"/>
    <col min="13566" max="13566" width="11.09765625" style="16" customWidth="1"/>
    <col min="13567" max="13567" width="12.8984375" style="16" customWidth="1"/>
    <col min="13568" max="13568" width="11.09765625" style="16" customWidth="1"/>
    <col min="13569" max="13573" width="10.19921875" style="16" customWidth="1"/>
    <col min="13574" max="13574" width="12.8984375" style="16" customWidth="1"/>
    <col min="13575" max="13576" width="10.19921875" style="16" customWidth="1"/>
    <col min="13577" max="13579" width="0" style="16" hidden="1" customWidth="1"/>
    <col min="13580" max="13820" width="9" style="16"/>
    <col min="13821" max="13821" width="47.5" style="16" customWidth="1"/>
    <col min="13822" max="13822" width="11.09765625" style="16" customWidth="1"/>
    <col min="13823" max="13823" width="12.8984375" style="16" customWidth="1"/>
    <col min="13824" max="13824" width="11.09765625" style="16" customWidth="1"/>
    <col min="13825" max="13829" width="10.19921875" style="16" customWidth="1"/>
    <col min="13830" max="13830" width="12.8984375" style="16" customWidth="1"/>
    <col min="13831" max="13832" width="10.19921875" style="16" customWidth="1"/>
    <col min="13833" max="13835" width="0" style="16" hidden="1" customWidth="1"/>
    <col min="13836" max="14076" width="9" style="16"/>
    <col min="14077" max="14077" width="47.5" style="16" customWidth="1"/>
    <col min="14078" max="14078" width="11.09765625" style="16" customWidth="1"/>
    <col min="14079" max="14079" width="12.8984375" style="16" customWidth="1"/>
    <col min="14080" max="14080" width="11.09765625" style="16" customWidth="1"/>
    <col min="14081" max="14085" width="10.19921875" style="16" customWidth="1"/>
    <col min="14086" max="14086" width="12.8984375" style="16" customWidth="1"/>
    <col min="14087" max="14088" width="10.19921875" style="16" customWidth="1"/>
    <col min="14089" max="14091" width="0" style="16" hidden="1" customWidth="1"/>
    <col min="14092" max="14332" width="9" style="16"/>
    <col min="14333" max="14333" width="47.5" style="16" customWidth="1"/>
    <col min="14334" max="14334" width="11.09765625" style="16" customWidth="1"/>
    <col min="14335" max="14335" width="12.8984375" style="16" customWidth="1"/>
    <col min="14336" max="14336" width="11.09765625" style="16" customWidth="1"/>
    <col min="14337" max="14341" width="10.19921875" style="16" customWidth="1"/>
    <col min="14342" max="14342" width="12.8984375" style="16" customWidth="1"/>
    <col min="14343" max="14344" width="10.19921875" style="16" customWidth="1"/>
    <col min="14345" max="14347" width="0" style="16" hidden="1" customWidth="1"/>
    <col min="14348" max="14588" width="9" style="16"/>
    <col min="14589" max="14589" width="47.5" style="16" customWidth="1"/>
    <col min="14590" max="14590" width="11.09765625" style="16" customWidth="1"/>
    <col min="14591" max="14591" width="12.8984375" style="16" customWidth="1"/>
    <col min="14592" max="14592" width="11.09765625" style="16" customWidth="1"/>
    <col min="14593" max="14597" width="10.19921875" style="16" customWidth="1"/>
    <col min="14598" max="14598" width="12.8984375" style="16" customWidth="1"/>
    <col min="14599" max="14600" width="10.19921875" style="16" customWidth="1"/>
    <col min="14601" max="14603" width="0" style="16" hidden="1" customWidth="1"/>
    <col min="14604" max="14844" width="9" style="16"/>
    <col min="14845" max="14845" width="47.5" style="16" customWidth="1"/>
    <col min="14846" max="14846" width="11.09765625" style="16" customWidth="1"/>
    <col min="14847" max="14847" width="12.8984375" style="16" customWidth="1"/>
    <col min="14848" max="14848" width="11.09765625" style="16" customWidth="1"/>
    <col min="14849" max="14853" width="10.19921875" style="16" customWidth="1"/>
    <col min="14854" max="14854" width="12.8984375" style="16" customWidth="1"/>
    <col min="14855" max="14856" width="10.19921875" style="16" customWidth="1"/>
    <col min="14857" max="14859" width="0" style="16" hidden="1" customWidth="1"/>
    <col min="14860" max="15100" width="9" style="16"/>
    <col min="15101" max="15101" width="47.5" style="16" customWidth="1"/>
    <col min="15102" max="15102" width="11.09765625" style="16" customWidth="1"/>
    <col min="15103" max="15103" width="12.8984375" style="16" customWidth="1"/>
    <col min="15104" max="15104" width="11.09765625" style="16" customWidth="1"/>
    <col min="15105" max="15109" width="10.19921875" style="16" customWidth="1"/>
    <col min="15110" max="15110" width="12.8984375" style="16" customWidth="1"/>
    <col min="15111" max="15112" width="10.19921875" style="16" customWidth="1"/>
    <col min="15113" max="15115" width="0" style="16" hidden="1" customWidth="1"/>
    <col min="15116" max="15356" width="9" style="16"/>
    <col min="15357" max="15357" width="47.5" style="16" customWidth="1"/>
    <col min="15358" max="15358" width="11.09765625" style="16" customWidth="1"/>
    <col min="15359" max="15359" width="12.8984375" style="16" customWidth="1"/>
    <col min="15360" max="15360" width="11.09765625" style="16" customWidth="1"/>
    <col min="15361" max="15365" width="10.19921875" style="16" customWidth="1"/>
    <col min="15366" max="15366" width="12.8984375" style="16" customWidth="1"/>
    <col min="15367" max="15368" width="10.19921875" style="16" customWidth="1"/>
    <col min="15369" max="15371" width="0" style="16" hidden="1" customWidth="1"/>
    <col min="15372" max="15612" width="9" style="16"/>
    <col min="15613" max="15613" width="47.5" style="16" customWidth="1"/>
    <col min="15614" max="15614" width="11.09765625" style="16" customWidth="1"/>
    <col min="15615" max="15615" width="12.8984375" style="16" customWidth="1"/>
    <col min="15616" max="15616" width="11.09765625" style="16" customWidth="1"/>
    <col min="15617" max="15621" width="10.19921875" style="16" customWidth="1"/>
    <col min="15622" max="15622" width="12.8984375" style="16" customWidth="1"/>
    <col min="15623" max="15624" width="10.19921875" style="16" customWidth="1"/>
    <col min="15625" max="15627" width="0" style="16" hidden="1" customWidth="1"/>
    <col min="15628" max="15868" width="9" style="16"/>
    <col min="15869" max="15869" width="47.5" style="16" customWidth="1"/>
    <col min="15870" max="15870" width="11.09765625" style="16" customWidth="1"/>
    <col min="15871" max="15871" width="12.8984375" style="16" customWidth="1"/>
    <col min="15872" max="15872" width="11.09765625" style="16" customWidth="1"/>
    <col min="15873" max="15877" width="10.19921875" style="16" customWidth="1"/>
    <col min="15878" max="15878" width="12.8984375" style="16" customWidth="1"/>
    <col min="15879" max="15880" width="10.19921875" style="16" customWidth="1"/>
    <col min="15881" max="15883" width="0" style="16" hidden="1" customWidth="1"/>
    <col min="15884" max="16124" width="9" style="16"/>
    <col min="16125" max="16125" width="47.5" style="16" customWidth="1"/>
    <col min="16126" max="16126" width="11.09765625" style="16" customWidth="1"/>
    <col min="16127" max="16127" width="12.8984375" style="16" customWidth="1"/>
    <col min="16128" max="16128" width="11.09765625" style="16" customWidth="1"/>
    <col min="16129" max="16133" width="10.19921875" style="16" customWidth="1"/>
    <col min="16134" max="16134" width="12.8984375" style="16" customWidth="1"/>
    <col min="16135" max="16136" width="10.19921875" style="16" customWidth="1"/>
    <col min="16137" max="16139" width="0" style="16" hidden="1" customWidth="1"/>
    <col min="16140" max="16384" width="9" style="16"/>
  </cols>
  <sheetData>
    <row r="1" spans="1:10" x14ac:dyDescent="0.4">
      <c r="A1" s="119" t="s">
        <v>26</v>
      </c>
      <c r="B1" s="119"/>
      <c r="C1" s="119"/>
      <c r="D1" s="119"/>
      <c r="E1" s="119"/>
      <c r="F1" s="119"/>
      <c r="G1" s="119"/>
      <c r="H1" s="119"/>
    </row>
    <row r="2" spans="1:10" x14ac:dyDescent="0.4">
      <c r="A2" s="17"/>
      <c r="B2" s="17"/>
      <c r="C2" s="17"/>
      <c r="D2" s="17"/>
      <c r="E2" s="17"/>
      <c r="F2" s="17"/>
      <c r="G2" s="17"/>
      <c r="H2" s="17"/>
    </row>
    <row r="3" spans="1:10" ht="54.75" customHeight="1" x14ac:dyDescent="0.4">
      <c r="A3" s="110" t="s">
        <v>17</v>
      </c>
      <c r="B3" s="111"/>
      <c r="C3" s="111"/>
      <c r="D3" s="112"/>
      <c r="E3" s="110" t="s">
        <v>18</v>
      </c>
      <c r="F3" s="111"/>
      <c r="G3" s="111"/>
      <c r="H3" s="112"/>
    </row>
    <row r="4" spans="1:10" x14ac:dyDescent="0.4">
      <c r="A4" s="113" t="s">
        <v>19</v>
      </c>
      <c r="B4" s="114"/>
      <c r="C4" s="114"/>
      <c r="D4" s="115"/>
      <c r="E4" s="120" t="s">
        <v>20</v>
      </c>
      <c r="F4" s="121"/>
      <c r="G4" s="121"/>
      <c r="H4" s="122"/>
    </row>
    <row r="5" spans="1:10" s="94" customFormat="1" ht="71.25" customHeight="1" x14ac:dyDescent="0.25">
      <c r="A5" s="101" t="s">
        <v>21</v>
      </c>
      <c r="B5" s="102"/>
      <c r="C5" s="102"/>
      <c r="D5" s="103"/>
      <c r="E5" s="101" t="s">
        <v>21</v>
      </c>
      <c r="F5" s="102"/>
      <c r="G5" s="102"/>
      <c r="H5" s="103"/>
      <c r="J5" s="23"/>
    </row>
    <row r="6" spans="1:10" x14ac:dyDescent="0.4">
      <c r="A6" s="104" t="s">
        <v>335</v>
      </c>
      <c r="B6" s="105"/>
      <c r="C6" s="105"/>
      <c r="D6" s="106"/>
      <c r="E6" s="104" t="s">
        <v>337</v>
      </c>
      <c r="F6" s="105"/>
      <c r="G6" s="105"/>
      <c r="H6" s="106"/>
    </row>
    <row r="7" spans="1:10" x14ac:dyDescent="0.4">
      <c r="A7" s="18"/>
      <c r="B7" s="19"/>
      <c r="C7" s="20"/>
      <c r="D7" s="20"/>
      <c r="E7" s="20"/>
      <c r="F7" s="20"/>
      <c r="G7" s="20"/>
      <c r="H7" s="21"/>
    </row>
    <row r="8" spans="1:10" x14ac:dyDescent="0.4">
      <c r="A8" s="107"/>
      <c r="B8" s="108"/>
      <c r="C8" s="108"/>
      <c r="D8" s="108"/>
      <c r="E8" s="108"/>
      <c r="F8" s="108"/>
      <c r="G8" s="108"/>
      <c r="H8" s="109"/>
    </row>
    <row r="9" spans="1:10" ht="54.75" customHeight="1" x14ac:dyDescent="0.4">
      <c r="A9" s="110" t="s">
        <v>22</v>
      </c>
      <c r="B9" s="111"/>
      <c r="C9" s="111"/>
      <c r="D9" s="112"/>
      <c r="E9" s="110" t="s">
        <v>23</v>
      </c>
      <c r="F9" s="111"/>
      <c r="G9" s="111"/>
      <c r="H9" s="112"/>
    </row>
    <row r="10" spans="1:10" x14ac:dyDescent="0.4">
      <c r="A10" s="113" t="s">
        <v>24</v>
      </c>
      <c r="B10" s="114"/>
      <c r="C10" s="114"/>
      <c r="D10" s="115"/>
      <c r="E10" s="116" t="s">
        <v>25</v>
      </c>
      <c r="F10" s="117"/>
      <c r="G10" s="117"/>
      <c r="H10" s="118"/>
    </row>
    <row r="11" spans="1:10" s="94" customFormat="1" ht="71.25" customHeight="1" x14ac:dyDescent="0.25">
      <c r="A11" s="101" t="s">
        <v>21</v>
      </c>
      <c r="B11" s="102"/>
      <c r="C11" s="102"/>
      <c r="D11" s="103"/>
      <c r="E11" s="101" t="s">
        <v>21</v>
      </c>
      <c r="F11" s="102"/>
      <c r="G11" s="102"/>
      <c r="H11" s="103"/>
      <c r="J11" s="23"/>
    </row>
    <row r="12" spans="1:10" x14ac:dyDescent="0.4">
      <c r="A12" s="104" t="s">
        <v>336</v>
      </c>
      <c r="B12" s="105"/>
      <c r="C12" s="105"/>
      <c r="D12" s="106"/>
      <c r="E12" s="104" t="s">
        <v>338</v>
      </c>
      <c r="F12" s="105"/>
      <c r="G12" s="105"/>
      <c r="H12" s="106"/>
    </row>
  </sheetData>
  <mergeCells count="18">
    <mergeCell ref="A5:D5"/>
    <mergeCell ref="E5:H5"/>
    <mergeCell ref="A1:H1"/>
    <mergeCell ref="A3:D3"/>
    <mergeCell ref="E3:H3"/>
    <mergeCell ref="A4:D4"/>
    <mergeCell ref="E4:H4"/>
    <mergeCell ref="A11:D11"/>
    <mergeCell ref="E11:H11"/>
    <mergeCell ref="A12:D12"/>
    <mergeCell ref="E12:H12"/>
    <mergeCell ref="A6:D6"/>
    <mergeCell ref="E6:H6"/>
    <mergeCell ref="A8:H8"/>
    <mergeCell ref="A9:D9"/>
    <mergeCell ref="E9:H9"/>
    <mergeCell ref="A10:D10"/>
    <mergeCell ref="E10:H10"/>
  </mergeCells>
  <printOptions horizontalCentered="1"/>
  <pageMargins left="0.15748031496062992" right="0.15748031496062992" top="0.47244094488188981" bottom="0.39370078740157483" header="0.19685039370078741" footer="0.19685039370078741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N78"/>
  <sheetViews>
    <sheetView tabSelected="1" topLeftCell="H1" workbookViewId="0">
      <selection activeCell="P14" sqref="P14"/>
    </sheetView>
  </sheetViews>
  <sheetFormatPr defaultColWidth="9" defaultRowHeight="21" x14ac:dyDescent="0.25"/>
  <cols>
    <col min="1" max="1" width="47.59765625" style="26" customWidth="1"/>
    <col min="2" max="2" width="11.8984375" style="26" customWidth="1"/>
    <col min="3" max="14" width="11.3984375" style="26" customWidth="1"/>
    <col min="15" max="16384" width="9" style="26"/>
  </cols>
  <sheetData>
    <row r="1" spans="1:14" x14ac:dyDescent="0.4">
      <c r="A1" s="123" t="s">
        <v>27</v>
      </c>
      <c r="B1" s="123"/>
    </row>
    <row r="2" spans="1:14" x14ac:dyDescent="0.4">
      <c r="A2" s="123" t="s">
        <v>31</v>
      </c>
      <c r="B2" s="123"/>
    </row>
    <row r="3" spans="1:14" x14ac:dyDescent="0.4">
      <c r="A3" s="27"/>
      <c r="B3" s="27"/>
    </row>
    <row r="4" spans="1:14" x14ac:dyDescent="0.4">
      <c r="A4" s="28" t="s">
        <v>32</v>
      </c>
      <c r="B4" s="29"/>
    </row>
    <row r="5" spans="1:14" x14ac:dyDescent="0.4">
      <c r="A5" s="124" t="s">
        <v>33</v>
      </c>
      <c r="B5" s="126" t="s">
        <v>34</v>
      </c>
      <c r="C5" s="128" t="s">
        <v>35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4">
      <c r="A6" s="125"/>
      <c r="B6" s="127"/>
      <c r="C6" s="30">
        <v>24016</v>
      </c>
      <c r="D6" s="30">
        <v>24047</v>
      </c>
      <c r="E6" s="30">
        <v>24077</v>
      </c>
      <c r="F6" s="30">
        <v>24108</v>
      </c>
      <c r="G6" s="30">
        <v>24139</v>
      </c>
      <c r="H6" s="30">
        <v>24167</v>
      </c>
      <c r="I6" s="30">
        <v>24198</v>
      </c>
      <c r="J6" s="30">
        <v>24228</v>
      </c>
      <c r="K6" s="30">
        <v>24259</v>
      </c>
      <c r="L6" s="30">
        <v>24289</v>
      </c>
      <c r="M6" s="30">
        <v>24320</v>
      </c>
      <c r="N6" s="30">
        <v>24351</v>
      </c>
    </row>
    <row r="7" spans="1:14" x14ac:dyDescent="0.25">
      <c r="A7" s="31" t="s">
        <v>36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3" t="s">
        <v>37</v>
      </c>
      <c r="B8" s="34">
        <v>89000</v>
      </c>
      <c r="C8" s="34">
        <v>89000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35" t="s">
        <v>38</v>
      </c>
      <c r="B9" s="36">
        <v>4800</v>
      </c>
      <c r="C9" s="36">
        <v>400</v>
      </c>
      <c r="D9" s="36">
        <v>400</v>
      </c>
      <c r="E9" s="36">
        <v>400</v>
      </c>
      <c r="F9" s="36">
        <v>400</v>
      </c>
      <c r="G9" s="36">
        <v>400</v>
      </c>
      <c r="H9" s="36">
        <v>400</v>
      </c>
      <c r="I9" s="36">
        <v>400</v>
      </c>
      <c r="J9" s="36">
        <v>400</v>
      </c>
      <c r="K9" s="36">
        <v>400</v>
      </c>
      <c r="L9" s="36">
        <v>400</v>
      </c>
      <c r="M9" s="36">
        <v>400</v>
      </c>
      <c r="N9" s="36">
        <v>400</v>
      </c>
    </row>
    <row r="10" spans="1:14" x14ac:dyDescent="0.25">
      <c r="A10" s="35" t="s">
        <v>39</v>
      </c>
      <c r="B10" s="36">
        <v>1250000</v>
      </c>
      <c r="C10" s="37">
        <v>104166.67</v>
      </c>
      <c r="D10" s="37">
        <v>104166.67</v>
      </c>
      <c r="E10" s="37">
        <v>104166.67</v>
      </c>
      <c r="F10" s="37">
        <v>104166.67</v>
      </c>
      <c r="G10" s="37">
        <v>104166.67</v>
      </c>
      <c r="H10" s="37">
        <v>104166.67</v>
      </c>
      <c r="I10" s="37">
        <v>104166.67</v>
      </c>
      <c r="J10" s="37">
        <v>104166.67</v>
      </c>
      <c r="K10" s="37">
        <v>104166.67</v>
      </c>
      <c r="L10" s="37">
        <v>104166.67</v>
      </c>
      <c r="M10" s="37">
        <v>104166.67</v>
      </c>
      <c r="N10" s="37">
        <v>104166.63</v>
      </c>
    </row>
    <row r="11" spans="1:14" x14ac:dyDescent="0.25">
      <c r="A11" s="35" t="s">
        <v>40</v>
      </c>
      <c r="B11" s="36">
        <v>1260300</v>
      </c>
      <c r="C11" s="36">
        <v>105025</v>
      </c>
      <c r="D11" s="36">
        <v>105025</v>
      </c>
      <c r="E11" s="36">
        <v>105025</v>
      </c>
      <c r="F11" s="36">
        <v>105025</v>
      </c>
      <c r="G11" s="36">
        <v>105025</v>
      </c>
      <c r="H11" s="36">
        <v>105025</v>
      </c>
      <c r="I11" s="36">
        <v>105025</v>
      </c>
      <c r="J11" s="36">
        <v>105025</v>
      </c>
      <c r="K11" s="36">
        <v>105025</v>
      </c>
      <c r="L11" s="36">
        <v>105025</v>
      </c>
      <c r="M11" s="36">
        <v>105025</v>
      </c>
      <c r="N11" s="36">
        <v>105025</v>
      </c>
    </row>
    <row r="12" spans="1:14" x14ac:dyDescent="0.25">
      <c r="A12" s="35" t="s">
        <v>41</v>
      </c>
      <c r="B12" s="36">
        <v>1080000</v>
      </c>
      <c r="C12" s="36">
        <v>90000</v>
      </c>
      <c r="D12" s="36">
        <v>90000</v>
      </c>
      <c r="E12" s="36">
        <v>90000</v>
      </c>
      <c r="F12" s="36">
        <v>90000</v>
      </c>
      <c r="G12" s="36">
        <v>90000</v>
      </c>
      <c r="H12" s="36">
        <v>90000</v>
      </c>
      <c r="I12" s="36">
        <v>90000</v>
      </c>
      <c r="J12" s="36">
        <v>90000</v>
      </c>
      <c r="K12" s="36">
        <v>90000</v>
      </c>
      <c r="L12" s="36">
        <v>90000</v>
      </c>
      <c r="M12" s="36">
        <v>90000</v>
      </c>
      <c r="N12" s="36">
        <v>90000</v>
      </c>
    </row>
    <row r="13" spans="1:14" x14ac:dyDescent="0.25">
      <c r="A13" s="38" t="s">
        <v>42</v>
      </c>
      <c r="B13" s="39">
        <v>9100</v>
      </c>
      <c r="C13" s="39">
        <v>0</v>
      </c>
      <c r="D13" s="39">
        <v>9100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x14ac:dyDescent="0.25">
      <c r="A14" s="40" t="s">
        <v>43</v>
      </c>
      <c r="B14" s="41">
        <f>SUM(B8:B13)</f>
        <v>3693200</v>
      </c>
      <c r="C14" s="42">
        <f t="shared" ref="C14:N14" si="0">SUM(C8:C13)</f>
        <v>388591.67</v>
      </c>
      <c r="D14" s="42">
        <f t="shared" si="0"/>
        <v>308691.67</v>
      </c>
      <c r="E14" s="42">
        <f t="shared" si="0"/>
        <v>299591.67</v>
      </c>
      <c r="F14" s="42">
        <f t="shared" si="0"/>
        <v>299591.67</v>
      </c>
      <c r="G14" s="42">
        <f t="shared" si="0"/>
        <v>299591.67</v>
      </c>
      <c r="H14" s="42">
        <f t="shared" si="0"/>
        <v>299591.67</v>
      </c>
      <c r="I14" s="42">
        <f t="shared" si="0"/>
        <v>299591.67</v>
      </c>
      <c r="J14" s="42">
        <f t="shared" si="0"/>
        <v>299591.67</v>
      </c>
      <c r="K14" s="42">
        <f t="shared" si="0"/>
        <v>299591.67</v>
      </c>
      <c r="L14" s="42">
        <f t="shared" si="0"/>
        <v>299591.67</v>
      </c>
      <c r="M14" s="42">
        <f t="shared" si="0"/>
        <v>299591.67</v>
      </c>
      <c r="N14" s="42">
        <f t="shared" si="0"/>
        <v>299591.63</v>
      </c>
    </row>
    <row r="15" spans="1:14" x14ac:dyDescent="0.25">
      <c r="A15" s="43" t="s">
        <v>44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3" t="s">
        <v>41</v>
      </c>
      <c r="B16" s="34">
        <v>388800</v>
      </c>
      <c r="C16" s="34">
        <v>32400</v>
      </c>
      <c r="D16" s="34">
        <v>32400</v>
      </c>
      <c r="E16" s="34">
        <v>32400</v>
      </c>
      <c r="F16" s="34">
        <v>32400</v>
      </c>
      <c r="G16" s="34">
        <v>32400</v>
      </c>
      <c r="H16" s="34">
        <v>32400</v>
      </c>
      <c r="I16" s="34">
        <v>32400</v>
      </c>
      <c r="J16" s="34">
        <v>32400</v>
      </c>
      <c r="K16" s="34">
        <v>32400</v>
      </c>
      <c r="L16" s="34">
        <v>32400</v>
      </c>
      <c r="M16" s="34">
        <v>32400</v>
      </c>
      <c r="N16" s="34">
        <v>32400</v>
      </c>
    </row>
    <row r="17" spans="1:14" x14ac:dyDescent="0.25">
      <c r="A17" s="35" t="s">
        <v>42</v>
      </c>
      <c r="B17" s="36">
        <v>1300</v>
      </c>
      <c r="C17" s="36">
        <v>0</v>
      </c>
      <c r="D17" s="36">
        <v>1300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1:14" ht="42" x14ac:dyDescent="0.25">
      <c r="A18" s="44" t="s">
        <v>45</v>
      </c>
      <c r="B18" s="39">
        <v>389200</v>
      </c>
      <c r="C18" s="39">
        <v>0</v>
      </c>
      <c r="D18" s="39">
        <v>389200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x14ac:dyDescent="0.25">
      <c r="A19" s="40" t="s">
        <v>43</v>
      </c>
      <c r="B19" s="41">
        <f>SUM(B16:B18)</f>
        <v>779300</v>
      </c>
      <c r="C19" s="42">
        <f t="shared" ref="C19:N19" si="1">SUM(C16:C18)</f>
        <v>32400</v>
      </c>
      <c r="D19" s="42">
        <f t="shared" si="1"/>
        <v>422900</v>
      </c>
      <c r="E19" s="42">
        <f t="shared" si="1"/>
        <v>32400</v>
      </c>
      <c r="F19" s="42">
        <f t="shared" si="1"/>
        <v>32400</v>
      </c>
      <c r="G19" s="42">
        <f t="shared" si="1"/>
        <v>32400</v>
      </c>
      <c r="H19" s="42">
        <f t="shared" si="1"/>
        <v>32400</v>
      </c>
      <c r="I19" s="42">
        <f t="shared" si="1"/>
        <v>32400</v>
      </c>
      <c r="J19" s="42">
        <f t="shared" si="1"/>
        <v>32400</v>
      </c>
      <c r="K19" s="42">
        <f t="shared" si="1"/>
        <v>32400</v>
      </c>
      <c r="L19" s="42">
        <f t="shared" si="1"/>
        <v>32400</v>
      </c>
      <c r="M19" s="42">
        <f t="shared" si="1"/>
        <v>32400</v>
      </c>
      <c r="N19" s="42">
        <f t="shared" si="1"/>
        <v>32400</v>
      </c>
    </row>
    <row r="20" spans="1:14" x14ac:dyDescent="0.25">
      <c r="A20" s="43" t="s">
        <v>46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45" t="s">
        <v>41</v>
      </c>
      <c r="B21" s="46">
        <v>172800</v>
      </c>
      <c r="C21" s="46">
        <v>14400</v>
      </c>
      <c r="D21" s="46">
        <v>14400</v>
      </c>
      <c r="E21" s="46">
        <v>14400</v>
      </c>
      <c r="F21" s="46">
        <v>14400</v>
      </c>
      <c r="G21" s="46">
        <v>14400</v>
      </c>
      <c r="H21" s="46">
        <v>14400</v>
      </c>
      <c r="I21" s="46">
        <v>14400</v>
      </c>
      <c r="J21" s="46">
        <v>14400</v>
      </c>
      <c r="K21" s="46">
        <v>14400</v>
      </c>
      <c r="L21" s="46">
        <v>14400</v>
      </c>
      <c r="M21" s="46">
        <v>14400</v>
      </c>
      <c r="N21" s="46">
        <v>14400</v>
      </c>
    </row>
    <row r="22" spans="1:14" x14ac:dyDescent="0.25">
      <c r="A22" s="38" t="s">
        <v>42</v>
      </c>
      <c r="B22" s="39">
        <v>1300</v>
      </c>
      <c r="C22" s="39">
        <v>0</v>
      </c>
      <c r="D22" s="39">
        <v>1300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</row>
    <row r="23" spans="1:14" x14ac:dyDescent="0.25">
      <c r="A23" s="40" t="s">
        <v>43</v>
      </c>
      <c r="B23" s="41">
        <f>SUM(B21:B22)</f>
        <v>174100</v>
      </c>
      <c r="C23" s="42">
        <f t="shared" ref="C23:N23" si="2">SUM(C21:C22)</f>
        <v>14400</v>
      </c>
      <c r="D23" s="42">
        <f t="shared" si="2"/>
        <v>15700</v>
      </c>
      <c r="E23" s="42">
        <f t="shared" si="2"/>
        <v>14400</v>
      </c>
      <c r="F23" s="42">
        <f t="shared" si="2"/>
        <v>14400</v>
      </c>
      <c r="G23" s="42">
        <f t="shared" si="2"/>
        <v>14400</v>
      </c>
      <c r="H23" s="42">
        <f t="shared" si="2"/>
        <v>14400</v>
      </c>
      <c r="I23" s="42">
        <f t="shared" si="2"/>
        <v>14400</v>
      </c>
      <c r="J23" s="42">
        <f t="shared" si="2"/>
        <v>14400</v>
      </c>
      <c r="K23" s="42">
        <f t="shared" si="2"/>
        <v>14400</v>
      </c>
      <c r="L23" s="42">
        <f t="shared" si="2"/>
        <v>14400</v>
      </c>
      <c r="M23" s="42">
        <f t="shared" si="2"/>
        <v>14400</v>
      </c>
      <c r="N23" s="42">
        <f t="shared" si="2"/>
        <v>14400</v>
      </c>
    </row>
    <row r="24" spans="1:14" x14ac:dyDescent="0.25">
      <c r="A24" s="43" t="s">
        <v>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45" t="s">
        <v>41</v>
      </c>
      <c r="B25" s="46">
        <v>172800</v>
      </c>
      <c r="C25" s="46">
        <v>14400</v>
      </c>
      <c r="D25" s="46">
        <v>14400</v>
      </c>
      <c r="E25" s="46">
        <v>14400</v>
      </c>
      <c r="F25" s="46">
        <v>14400</v>
      </c>
      <c r="G25" s="46">
        <v>14400</v>
      </c>
      <c r="H25" s="46">
        <v>14400</v>
      </c>
      <c r="I25" s="46">
        <v>14400</v>
      </c>
      <c r="J25" s="46">
        <v>14400</v>
      </c>
      <c r="K25" s="46">
        <v>14400</v>
      </c>
      <c r="L25" s="46">
        <v>14400</v>
      </c>
      <c r="M25" s="46">
        <v>14400</v>
      </c>
      <c r="N25" s="46">
        <v>14400</v>
      </c>
    </row>
    <row r="26" spans="1:14" x14ac:dyDescent="0.25">
      <c r="A26" s="38" t="s">
        <v>42</v>
      </c>
      <c r="B26" s="39">
        <v>2600</v>
      </c>
      <c r="C26" s="39">
        <v>0</v>
      </c>
      <c r="D26" s="39">
        <v>2600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</row>
    <row r="27" spans="1:14" x14ac:dyDescent="0.25">
      <c r="A27" s="40" t="s">
        <v>43</v>
      </c>
      <c r="B27" s="41">
        <f>SUM(B25:B26)</f>
        <v>175400</v>
      </c>
      <c r="C27" s="42">
        <f t="shared" ref="C27:N27" si="3">SUM(C25:C26)</f>
        <v>14400</v>
      </c>
      <c r="D27" s="42">
        <f t="shared" si="3"/>
        <v>17000</v>
      </c>
      <c r="E27" s="42">
        <f t="shared" si="3"/>
        <v>14400</v>
      </c>
      <c r="F27" s="42">
        <f t="shared" si="3"/>
        <v>14400</v>
      </c>
      <c r="G27" s="42">
        <f t="shared" si="3"/>
        <v>14400</v>
      </c>
      <c r="H27" s="42">
        <f t="shared" si="3"/>
        <v>14400</v>
      </c>
      <c r="I27" s="42">
        <f t="shared" si="3"/>
        <v>14400</v>
      </c>
      <c r="J27" s="42">
        <f t="shared" si="3"/>
        <v>14400</v>
      </c>
      <c r="K27" s="42">
        <f t="shared" si="3"/>
        <v>14400</v>
      </c>
      <c r="L27" s="42">
        <f t="shared" si="3"/>
        <v>14400</v>
      </c>
      <c r="M27" s="42">
        <f t="shared" si="3"/>
        <v>14400</v>
      </c>
      <c r="N27" s="42">
        <f t="shared" si="3"/>
        <v>14400</v>
      </c>
    </row>
    <row r="28" spans="1:14" x14ac:dyDescent="0.25">
      <c r="A28" s="43" t="s">
        <v>48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45" t="s">
        <v>42</v>
      </c>
      <c r="B29" s="46">
        <v>6500</v>
      </c>
      <c r="C29" s="46">
        <v>0</v>
      </c>
      <c r="D29" s="46">
        <v>6500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</row>
    <row r="30" spans="1:14" x14ac:dyDescent="0.25">
      <c r="A30" s="35" t="s">
        <v>49</v>
      </c>
      <c r="B30" s="36">
        <v>139600</v>
      </c>
      <c r="C30" s="36">
        <v>0</v>
      </c>
      <c r="D30" s="36">
        <v>139600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</row>
    <row r="31" spans="1:14" x14ac:dyDescent="0.25">
      <c r="A31" s="38" t="s">
        <v>50</v>
      </c>
      <c r="B31" s="39">
        <v>340300</v>
      </c>
      <c r="C31" s="39">
        <v>0</v>
      </c>
      <c r="D31" s="39">
        <v>340300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</row>
    <row r="32" spans="1:14" x14ac:dyDescent="0.25">
      <c r="A32" s="40" t="s">
        <v>43</v>
      </c>
      <c r="B32" s="41">
        <f>SUM(B29:B31)</f>
        <v>486400</v>
      </c>
      <c r="C32" s="42">
        <f t="shared" ref="C32:N32" si="4">SUM(C29:C31)</f>
        <v>0</v>
      </c>
      <c r="D32" s="42">
        <f t="shared" si="4"/>
        <v>486400</v>
      </c>
      <c r="E32" s="42">
        <f t="shared" si="4"/>
        <v>0</v>
      </c>
      <c r="F32" s="42">
        <f t="shared" si="4"/>
        <v>0</v>
      </c>
      <c r="G32" s="42">
        <f t="shared" si="4"/>
        <v>0</v>
      </c>
      <c r="H32" s="42">
        <f t="shared" si="4"/>
        <v>0</v>
      </c>
      <c r="I32" s="42">
        <f t="shared" si="4"/>
        <v>0</v>
      </c>
      <c r="J32" s="42">
        <f t="shared" si="4"/>
        <v>0</v>
      </c>
      <c r="K32" s="42">
        <f t="shared" si="4"/>
        <v>0</v>
      </c>
      <c r="L32" s="42">
        <f t="shared" si="4"/>
        <v>0</v>
      </c>
      <c r="M32" s="42">
        <f t="shared" si="4"/>
        <v>0</v>
      </c>
      <c r="N32" s="42">
        <f t="shared" si="4"/>
        <v>0</v>
      </c>
    </row>
    <row r="33" spans="1:14" x14ac:dyDescent="0.25">
      <c r="A33" s="43" t="s">
        <v>51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45" t="s">
        <v>42</v>
      </c>
      <c r="B34" s="46">
        <v>128700</v>
      </c>
      <c r="C34" s="46">
        <v>0</v>
      </c>
      <c r="D34" s="46">
        <v>128700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</row>
    <row r="35" spans="1:14" x14ac:dyDescent="0.25">
      <c r="A35" s="35" t="s">
        <v>49</v>
      </c>
      <c r="B35" s="36">
        <v>142000</v>
      </c>
      <c r="C35" s="36">
        <v>0</v>
      </c>
      <c r="D35" s="36">
        <v>142000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</row>
    <row r="36" spans="1:14" x14ac:dyDescent="0.25">
      <c r="A36" s="38" t="s">
        <v>50</v>
      </c>
      <c r="B36" s="39">
        <v>252800</v>
      </c>
      <c r="C36" s="39">
        <v>0</v>
      </c>
      <c r="D36" s="39">
        <v>252800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</row>
    <row r="37" spans="1:14" x14ac:dyDescent="0.25">
      <c r="A37" s="40" t="s">
        <v>43</v>
      </c>
      <c r="B37" s="41">
        <f>SUM(B34:B36)</f>
        <v>523500</v>
      </c>
      <c r="C37" s="42">
        <f t="shared" ref="C37:N37" si="5">SUM(C34:C36)</f>
        <v>0</v>
      </c>
      <c r="D37" s="42">
        <f t="shared" si="5"/>
        <v>523500</v>
      </c>
      <c r="E37" s="42">
        <f t="shared" si="5"/>
        <v>0</v>
      </c>
      <c r="F37" s="42">
        <f t="shared" si="5"/>
        <v>0</v>
      </c>
      <c r="G37" s="42">
        <f t="shared" si="5"/>
        <v>0</v>
      </c>
      <c r="H37" s="42">
        <f t="shared" si="5"/>
        <v>0</v>
      </c>
      <c r="I37" s="42">
        <f t="shared" si="5"/>
        <v>0</v>
      </c>
      <c r="J37" s="42">
        <f t="shared" si="5"/>
        <v>0</v>
      </c>
      <c r="K37" s="42">
        <f t="shared" si="5"/>
        <v>0</v>
      </c>
      <c r="L37" s="42">
        <f t="shared" si="5"/>
        <v>0</v>
      </c>
      <c r="M37" s="42">
        <f t="shared" si="5"/>
        <v>0</v>
      </c>
      <c r="N37" s="42">
        <f t="shared" si="5"/>
        <v>0</v>
      </c>
    </row>
    <row r="38" spans="1:14" x14ac:dyDescent="0.25">
      <c r="A38" s="43" t="s">
        <v>52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45" t="s">
        <v>53</v>
      </c>
      <c r="B39" s="46">
        <v>856600</v>
      </c>
      <c r="C39" s="47">
        <v>71383.33</v>
      </c>
      <c r="D39" s="47">
        <v>71383.33</v>
      </c>
      <c r="E39" s="47">
        <v>71383.33</v>
      </c>
      <c r="F39" s="47">
        <v>71383.33</v>
      </c>
      <c r="G39" s="47">
        <v>71383.33</v>
      </c>
      <c r="H39" s="47">
        <v>71383.33</v>
      </c>
      <c r="I39" s="47">
        <v>71383.33</v>
      </c>
      <c r="J39" s="47">
        <v>71383.33</v>
      </c>
      <c r="K39" s="47">
        <v>71383.33</v>
      </c>
      <c r="L39" s="47">
        <v>71383.33</v>
      </c>
      <c r="M39" s="47">
        <v>71383.33</v>
      </c>
      <c r="N39" s="47">
        <v>71383.37</v>
      </c>
    </row>
    <row r="40" spans="1:14" x14ac:dyDescent="0.25">
      <c r="A40" s="35" t="s">
        <v>42</v>
      </c>
      <c r="B40" s="36">
        <v>24700</v>
      </c>
      <c r="C40" s="36">
        <v>0</v>
      </c>
      <c r="D40" s="36">
        <v>24700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</row>
    <row r="41" spans="1:14" x14ac:dyDescent="0.25">
      <c r="A41" s="35" t="s">
        <v>49</v>
      </c>
      <c r="B41" s="36">
        <v>53200</v>
      </c>
      <c r="C41" s="36">
        <v>0</v>
      </c>
      <c r="D41" s="36">
        <v>53200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x14ac:dyDescent="0.25">
      <c r="A42" s="38" t="s">
        <v>50</v>
      </c>
      <c r="B42" s="39">
        <v>117500</v>
      </c>
      <c r="C42" s="39">
        <v>0</v>
      </c>
      <c r="D42" s="39">
        <v>117500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1:14" x14ac:dyDescent="0.25">
      <c r="A43" s="40" t="s">
        <v>43</v>
      </c>
      <c r="B43" s="41">
        <f>SUM(B39:B42)</f>
        <v>1052000</v>
      </c>
      <c r="C43" s="42">
        <f t="shared" ref="C43:N43" si="6">SUM(C39:C42)</f>
        <v>71383.33</v>
      </c>
      <c r="D43" s="42">
        <f t="shared" si="6"/>
        <v>266783.33</v>
      </c>
      <c r="E43" s="42">
        <f t="shared" si="6"/>
        <v>71383.33</v>
      </c>
      <c r="F43" s="42">
        <f t="shared" si="6"/>
        <v>71383.33</v>
      </c>
      <c r="G43" s="42">
        <f t="shared" si="6"/>
        <v>71383.33</v>
      </c>
      <c r="H43" s="42">
        <f t="shared" si="6"/>
        <v>71383.33</v>
      </c>
      <c r="I43" s="42">
        <f t="shared" si="6"/>
        <v>71383.33</v>
      </c>
      <c r="J43" s="42">
        <f t="shared" si="6"/>
        <v>71383.33</v>
      </c>
      <c r="K43" s="42">
        <f t="shared" si="6"/>
        <v>71383.33</v>
      </c>
      <c r="L43" s="42">
        <f t="shared" si="6"/>
        <v>71383.33</v>
      </c>
      <c r="M43" s="42">
        <f t="shared" si="6"/>
        <v>71383.33</v>
      </c>
      <c r="N43" s="42">
        <f t="shared" si="6"/>
        <v>71383.37</v>
      </c>
    </row>
    <row r="44" spans="1:14" x14ac:dyDescent="0.25">
      <c r="A44" s="43" t="s">
        <v>54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45" t="s">
        <v>42</v>
      </c>
      <c r="B45" s="48">
        <v>5200</v>
      </c>
      <c r="C45" s="48">
        <v>0</v>
      </c>
      <c r="D45" s="48">
        <v>5200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</row>
    <row r="46" spans="1:14" x14ac:dyDescent="0.25">
      <c r="A46" s="38" t="s">
        <v>50</v>
      </c>
      <c r="B46" s="49">
        <v>122200</v>
      </c>
      <c r="C46" s="49">
        <v>0</v>
      </c>
      <c r="D46" s="49">
        <v>122200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</row>
    <row r="47" spans="1:14" x14ac:dyDescent="0.25">
      <c r="A47" s="40" t="s">
        <v>43</v>
      </c>
      <c r="B47" s="41">
        <f>SUM(B45:B46)</f>
        <v>127400</v>
      </c>
      <c r="C47" s="42">
        <f t="shared" ref="C47:M47" si="7">SUM(C45:C46)</f>
        <v>0</v>
      </c>
      <c r="D47" s="42">
        <f t="shared" si="7"/>
        <v>127400</v>
      </c>
      <c r="E47" s="42">
        <f t="shared" si="7"/>
        <v>0</v>
      </c>
      <c r="F47" s="42">
        <f t="shared" si="7"/>
        <v>0</v>
      </c>
      <c r="G47" s="42">
        <f t="shared" si="7"/>
        <v>0</v>
      </c>
      <c r="H47" s="42">
        <f t="shared" si="7"/>
        <v>0</v>
      </c>
      <c r="I47" s="42">
        <f t="shared" si="7"/>
        <v>0</v>
      </c>
      <c r="J47" s="42">
        <f t="shared" si="7"/>
        <v>0</v>
      </c>
      <c r="K47" s="42">
        <f t="shared" si="7"/>
        <v>0</v>
      </c>
      <c r="L47" s="42">
        <f t="shared" si="7"/>
        <v>0</v>
      </c>
      <c r="M47" s="42">
        <f t="shared" si="7"/>
        <v>0</v>
      </c>
      <c r="N47" s="42">
        <f>SUM(N45:N46)</f>
        <v>0</v>
      </c>
    </row>
    <row r="48" spans="1:14" x14ac:dyDescent="0.25">
      <c r="A48" s="43" t="s">
        <v>55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45" t="s">
        <v>42</v>
      </c>
      <c r="B49" s="48">
        <v>13000</v>
      </c>
      <c r="C49" s="48">
        <v>0</v>
      </c>
      <c r="D49" s="48">
        <v>13000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</row>
    <row r="50" spans="1:14" x14ac:dyDescent="0.25">
      <c r="A50" s="38" t="s">
        <v>49</v>
      </c>
      <c r="B50" s="49">
        <v>4900</v>
      </c>
      <c r="C50" s="49">
        <v>0</v>
      </c>
      <c r="D50" s="49">
        <v>4900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</row>
    <row r="51" spans="1:14" x14ac:dyDescent="0.25">
      <c r="A51" s="40" t="s">
        <v>43</v>
      </c>
      <c r="B51" s="41">
        <f>SUM(B49:B50)</f>
        <v>17900</v>
      </c>
      <c r="C51" s="50">
        <f t="shared" ref="C51:N51" si="8">SUM(C49:C50)</f>
        <v>0</v>
      </c>
      <c r="D51" s="50">
        <f t="shared" si="8"/>
        <v>17900</v>
      </c>
      <c r="E51" s="50">
        <f t="shared" si="8"/>
        <v>0</v>
      </c>
      <c r="F51" s="50">
        <f t="shared" si="8"/>
        <v>0</v>
      </c>
      <c r="G51" s="50">
        <f t="shared" si="8"/>
        <v>0</v>
      </c>
      <c r="H51" s="50">
        <f t="shared" si="8"/>
        <v>0</v>
      </c>
      <c r="I51" s="50">
        <f t="shared" si="8"/>
        <v>0</v>
      </c>
      <c r="J51" s="50">
        <f t="shared" si="8"/>
        <v>0</v>
      </c>
      <c r="K51" s="50">
        <f t="shared" si="8"/>
        <v>0</v>
      </c>
      <c r="L51" s="50">
        <f t="shared" si="8"/>
        <v>0</v>
      </c>
      <c r="M51" s="50">
        <f t="shared" si="8"/>
        <v>0</v>
      </c>
      <c r="N51" s="50">
        <f t="shared" si="8"/>
        <v>0</v>
      </c>
    </row>
    <row r="52" spans="1:14" x14ac:dyDescent="0.25">
      <c r="A52" s="43" t="s">
        <v>56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45" t="s">
        <v>57</v>
      </c>
      <c r="B53" s="48">
        <v>3212000</v>
      </c>
      <c r="C53" s="48">
        <v>3212000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</row>
    <row r="54" spans="1:14" x14ac:dyDescent="0.25">
      <c r="A54" s="35" t="s">
        <v>42</v>
      </c>
      <c r="B54" s="51">
        <v>49400</v>
      </c>
      <c r="C54" s="51">
        <v>0</v>
      </c>
      <c r="D54" s="51">
        <v>49400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</row>
    <row r="55" spans="1:14" x14ac:dyDescent="0.25">
      <c r="A55" s="38" t="s">
        <v>49</v>
      </c>
      <c r="B55" s="49">
        <v>25200</v>
      </c>
      <c r="C55" s="49">
        <v>0</v>
      </c>
      <c r="D55" s="49">
        <v>25200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x14ac:dyDescent="0.25">
      <c r="A56" s="40" t="s">
        <v>43</v>
      </c>
      <c r="B56" s="41">
        <f>SUM(B53:B55)</f>
        <v>3286600</v>
      </c>
      <c r="C56" s="42">
        <f t="shared" ref="C56:N56" si="9">SUM(C53:C55)</f>
        <v>3212000</v>
      </c>
      <c r="D56" s="42">
        <f t="shared" si="9"/>
        <v>74600</v>
      </c>
      <c r="E56" s="42">
        <f t="shared" si="9"/>
        <v>0</v>
      </c>
      <c r="F56" s="42">
        <f t="shared" si="9"/>
        <v>0</v>
      </c>
      <c r="G56" s="42">
        <f t="shared" si="9"/>
        <v>0</v>
      </c>
      <c r="H56" s="42">
        <f t="shared" si="9"/>
        <v>0</v>
      </c>
      <c r="I56" s="42">
        <f t="shared" si="9"/>
        <v>0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42">
        <f t="shared" si="9"/>
        <v>0</v>
      </c>
      <c r="N56" s="42">
        <f t="shared" si="9"/>
        <v>0</v>
      </c>
    </row>
    <row r="57" spans="1:14" x14ac:dyDescent="0.25">
      <c r="A57" s="43" t="s">
        <v>58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52" t="s">
        <v>42</v>
      </c>
      <c r="B58" s="50">
        <v>2600</v>
      </c>
      <c r="C58" s="50">
        <v>0</v>
      </c>
      <c r="D58" s="50">
        <v>2600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</row>
    <row r="59" spans="1:14" x14ac:dyDescent="0.25">
      <c r="A59" s="40" t="s">
        <v>43</v>
      </c>
      <c r="B59" s="41">
        <f>SUM(B58)</f>
        <v>2600</v>
      </c>
      <c r="C59" s="50">
        <f t="shared" ref="C59:N59" si="10">SUM(C58)</f>
        <v>0</v>
      </c>
      <c r="D59" s="50">
        <f t="shared" si="10"/>
        <v>2600</v>
      </c>
      <c r="E59" s="50">
        <f t="shared" si="10"/>
        <v>0</v>
      </c>
      <c r="F59" s="50">
        <f t="shared" si="10"/>
        <v>0</v>
      </c>
      <c r="G59" s="50">
        <f t="shared" si="10"/>
        <v>0</v>
      </c>
      <c r="H59" s="50">
        <f t="shared" si="10"/>
        <v>0</v>
      </c>
      <c r="I59" s="50">
        <f t="shared" si="10"/>
        <v>0</v>
      </c>
      <c r="J59" s="50">
        <f t="shared" si="10"/>
        <v>0</v>
      </c>
      <c r="K59" s="50">
        <f t="shared" si="10"/>
        <v>0</v>
      </c>
      <c r="L59" s="50">
        <f t="shared" si="10"/>
        <v>0</v>
      </c>
      <c r="M59" s="50">
        <f t="shared" si="10"/>
        <v>0</v>
      </c>
      <c r="N59" s="50">
        <f t="shared" si="10"/>
        <v>0</v>
      </c>
    </row>
    <row r="60" spans="1:14" x14ac:dyDescent="0.25">
      <c r="A60" s="43" t="s">
        <v>59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52" t="s">
        <v>41</v>
      </c>
      <c r="B61" s="50">
        <v>432000</v>
      </c>
      <c r="C61" s="50">
        <v>36000</v>
      </c>
      <c r="D61" s="50">
        <v>36000</v>
      </c>
      <c r="E61" s="50">
        <v>36000</v>
      </c>
      <c r="F61" s="50">
        <v>36000</v>
      </c>
      <c r="G61" s="50">
        <v>36000</v>
      </c>
      <c r="H61" s="50">
        <v>36000</v>
      </c>
      <c r="I61" s="50">
        <v>36000</v>
      </c>
      <c r="J61" s="50">
        <v>36000</v>
      </c>
      <c r="K61" s="50">
        <v>36000</v>
      </c>
      <c r="L61" s="50">
        <v>36000</v>
      </c>
      <c r="M61" s="50">
        <v>36000</v>
      </c>
      <c r="N61" s="50">
        <v>36000</v>
      </c>
    </row>
    <row r="62" spans="1:14" x14ac:dyDescent="0.25">
      <c r="A62" s="40" t="s">
        <v>43</v>
      </c>
      <c r="B62" s="41">
        <f>SUM(B61)</f>
        <v>432000</v>
      </c>
      <c r="C62" s="42">
        <f t="shared" ref="C62:N62" si="11">SUM(C61)</f>
        <v>36000</v>
      </c>
      <c r="D62" s="42">
        <f t="shared" si="11"/>
        <v>36000</v>
      </c>
      <c r="E62" s="42">
        <f t="shared" si="11"/>
        <v>36000</v>
      </c>
      <c r="F62" s="42">
        <f t="shared" si="11"/>
        <v>36000</v>
      </c>
      <c r="G62" s="42">
        <f t="shared" si="11"/>
        <v>36000</v>
      </c>
      <c r="H62" s="42">
        <f t="shared" si="11"/>
        <v>36000</v>
      </c>
      <c r="I62" s="42">
        <f t="shared" si="11"/>
        <v>36000</v>
      </c>
      <c r="J62" s="42">
        <f t="shared" si="11"/>
        <v>36000</v>
      </c>
      <c r="K62" s="42">
        <f t="shared" si="11"/>
        <v>36000</v>
      </c>
      <c r="L62" s="42">
        <f t="shared" si="11"/>
        <v>36000</v>
      </c>
      <c r="M62" s="42">
        <f t="shared" si="11"/>
        <v>36000</v>
      </c>
      <c r="N62" s="42">
        <f t="shared" si="11"/>
        <v>36000</v>
      </c>
    </row>
    <row r="63" spans="1:14" x14ac:dyDescent="0.25">
      <c r="A63" s="43" t="s">
        <v>60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45" t="s">
        <v>41</v>
      </c>
      <c r="B64" s="48">
        <v>172800</v>
      </c>
      <c r="C64" s="48">
        <v>14400</v>
      </c>
      <c r="D64" s="48">
        <v>14400</v>
      </c>
      <c r="E64" s="48">
        <v>14400</v>
      </c>
      <c r="F64" s="48">
        <v>14400</v>
      </c>
      <c r="G64" s="48">
        <v>14400</v>
      </c>
      <c r="H64" s="48">
        <v>14400</v>
      </c>
      <c r="I64" s="48">
        <v>14400</v>
      </c>
      <c r="J64" s="48">
        <v>14400</v>
      </c>
      <c r="K64" s="48">
        <v>14400</v>
      </c>
      <c r="L64" s="48">
        <v>14400</v>
      </c>
      <c r="M64" s="48">
        <v>14400</v>
      </c>
      <c r="N64" s="48">
        <v>14400</v>
      </c>
    </row>
    <row r="65" spans="1:14" x14ac:dyDescent="0.25">
      <c r="A65" s="38" t="s">
        <v>42</v>
      </c>
      <c r="B65" s="49">
        <v>5000</v>
      </c>
      <c r="C65" s="49">
        <v>0</v>
      </c>
      <c r="D65" s="49">
        <v>5000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</row>
    <row r="66" spans="1:14" x14ac:dyDescent="0.25">
      <c r="A66" s="40" t="s">
        <v>43</v>
      </c>
      <c r="B66" s="41">
        <f>SUM(B64:B65)</f>
        <v>177800</v>
      </c>
      <c r="C66" s="42">
        <f t="shared" ref="C66:N66" si="12">SUM(C64:C65)</f>
        <v>14400</v>
      </c>
      <c r="D66" s="42">
        <f t="shared" si="12"/>
        <v>19400</v>
      </c>
      <c r="E66" s="42">
        <f t="shared" si="12"/>
        <v>14400</v>
      </c>
      <c r="F66" s="42">
        <f t="shared" si="12"/>
        <v>14400</v>
      </c>
      <c r="G66" s="42">
        <f t="shared" si="12"/>
        <v>14400</v>
      </c>
      <c r="H66" s="42">
        <f t="shared" si="12"/>
        <v>14400</v>
      </c>
      <c r="I66" s="42">
        <f t="shared" si="12"/>
        <v>14400</v>
      </c>
      <c r="J66" s="42">
        <f t="shared" si="12"/>
        <v>14400</v>
      </c>
      <c r="K66" s="42">
        <f t="shared" si="12"/>
        <v>14400</v>
      </c>
      <c r="L66" s="42">
        <f t="shared" si="12"/>
        <v>14400</v>
      </c>
      <c r="M66" s="42">
        <f t="shared" si="12"/>
        <v>14400</v>
      </c>
      <c r="N66" s="42">
        <f t="shared" si="12"/>
        <v>14400</v>
      </c>
    </row>
    <row r="67" spans="1:14" x14ac:dyDescent="0.25">
      <c r="A67" s="43" t="s">
        <v>61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52" t="s">
        <v>41</v>
      </c>
      <c r="B68" s="50">
        <v>820800</v>
      </c>
      <c r="C68" s="50">
        <v>68400</v>
      </c>
      <c r="D68" s="50">
        <v>68400</v>
      </c>
      <c r="E68" s="50">
        <v>68400</v>
      </c>
      <c r="F68" s="50">
        <v>68400</v>
      </c>
      <c r="G68" s="50">
        <v>68400</v>
      </c>
      <c r="H68" s="50">
        <v>68400</v>
      </c>
      <c r="I68" s="50">
        <v>68400</v>
      </c>
      <c r="J68" s="50">
        <v>68400</v>
      </c>
      <c r="K68" s="50">
        <v>68400</v>
      </c>
      <c r="L68" s="50">
        <v>68400</v>
      </c>
      <c r="M68" s="50">
        <v>68400</v>
      </c>
      <c r="N68" s="50">
        <v>68400</v>
      </c>
    </row>
    <row r="69" spans="1:14" x14ac:dyDescent="0.25">
      <c r="A69" s="40" t="s">
        <v>43</v>
      </c>
      <c r="B69" s="41">
        <f>SUM(B68)</f>
        <v>820800</v>
      </c>
      <c r="C69" s="42">
        <f t="shared" ref="C69:N69" si="13">SUM(C68)</f>
        <v>68400</v>
      </c>
      <c r="D69" s="42">
        <f t="shared" si="13"/>
        <v>68400</v>
      </c>
      <c r="E69" s="42">
        <f t="shared" si="13"/>
        <v>68400</v>
      </c>
      <c r="F69" s="42">
        <f t="shared" si="13"/>
        <v>68400</v>
      </c>
      <c r="G69" s="42">
        <f t="shared" si="13"/>
        <v>68400</v>
      </c>
      <c r="H69" s="42">
        <f t="shared" si="13"/>
        <v>68400</v>
      </c>
      <c r="I69" s="42">
        <f t="shared" si="13"/>
        <v>68400</v>
      </c>
      <c r="J69" s="42">
        <f t="shared" si="13"/>
        <v>68400</v>
      </c>
      <c r="K69" s="42">
        <f t="shared" si="13"/>
        <v>68400</v>
      </c>
      <c r="L69" s="42">
        <f t="shared" si="13"/>
        <v>68400</v>
      </c>
      <c r="M69" s="42">
        <f t="shared" si="13"/>
        <v>68400</v>
      </c>
      <c r="N69" s="42">
        <f t="shared" si="13"/>
        <v>68400</v>
      </c>
    </row>
    <row r="70" spans="1:14" x14ac:dyDescent="0.25">
      <c r="A70" s="43" t="s">
        <v>62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52" t="s">
        <v>42</v>
      </c>
      <c r="B71" s="50">
        <v>2600</v>
      </c>
      <c r="C71" s="50">
        <v>0</v>
      </c>
      <c r="D71" s="50">
        <v>2600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</row>
    <row r="72" spans="1:14" x14ac:dyDescent="0.25">
      <c r="A72" s="40" t="s">
        <v>43</v>
      </c>
      <c r="B72" s="41">
        <f>SUM(B71)</f>
        <v>2600</v>
      </c>
      <c r="C72" s="50">
        <f t="shared" ref="C72:N72" si="14">SUM(C71)</f>
        <v>0</v>
      </c>
      <c r="D72" s="50">
        <f t="shared" si="14"/>
        <v>2600</v>
      </c>
      <c r="E72" s="50">
        <f t="shared" si="14"/>
        <v>0</v>
      </c>
      <c r="F72" s="50">
        <f t="shared" si="14"/>
        <v>0</v>
      </c>
      <c r="G72" s="50">
        <f t="shared" si="14"/>
        <v>0</v>
      </c>
      <c r="H72" s="50">
        <f t="shared" si="14"/>
        <v>0</v>
      </c>
      <c r="I72" s="50">
        <f t="shared" si="14"/>
        <v>0</v>
      </c>
      <c r="J72" s="50">
        <f t="shared" si="14"/>
        <v>0</v>
      </c>
      <c r="K72" s="50">
        <f t="shared" si="14"/>
        <v>0</v>
      </c>
      <c r="L72" s="50">
        <f t="shared" si="14"/>
        <v>0</v>
      </c>
      <c r="M72" s="50">
        <f t="shared" si="14"/>
        <v>0</v>
      </c>
      <c r="N72" s="50">
        <f t="shared" si="14"/>
        <v>0</v>
      </c>
    </row>
    <row r="73" spans="1:14" x14ac:dyDescent="0.25">
      <c r="A73" s="43" t="s">
        <v>63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42" x14ac:dyDescent="0.25">
      <c r="A74" s="53" t="s">
        <v>64</v>
      </c>
      <c r="B74" s="51">
        <v>3324000</v>
      </c>
      <c r="C74" s="48">
        <v>277000</v>
      </c>
      <c r="D74" s="48">
        <v>277000</v>
      </c>
      <c r="E74" s="48">
        <v>277000</v>
      </c>
      <c r="F74" s="48">
        <v>277000</v>
      </c>
      <c r="G74" s="48">
        <v>277000</v>
      </c>
      <c r="H74" s="48">
        <v>277000</v>
      </c>
      <c r="I74" s="48">
        <v>277000</v>
      </c>
      <c r="J74" s="48">
        <v>277000</v>
      </c>
      <c r="K74" s="48">
        <v>277000</v>
      </c>
      <c r="L74" s="48">
        <v>277000</v>
      </c>
      <c r="M74" s="48">
        <v>277000</v>
      </c>
      <c r="N74" s="48">
        <v>277000</v>
      </c>
    </row>
    <row r="75" spans="1:14" ht="42" x14ac:dyDescent="0.25">
      <c r="A75" s="53" t="s">
        <v>65</v>
      </c>
      <c r="B75" s="51">
        <v>3511200</v>
      </c>
      <c r="C75" s="51">
        <v>292600</v>
      </c>
      <c r="D75" s="51">
        <v>292600</v>
      </c>
      <c r="E75" s="51">
        <v>292600</v>
      </c>
      <c r="F75" s="51">
        <v>292600</v>
      </c>
      <c r="G75" s="51">
        <v>292600</v>
      </c>
      <c r="H75" s="51">
        <v>292600</v>
      </c>
      <c r="I75" s="51">
        <v>292600</v>
      </c>
      <c r="J75" s="51">
        <v>292600</v>
      </c>
      <c r="K75" s="51">
        <v>292600</v>
      </c>
      <c r="L75" s="51">
        <v>292600</v>
      </c>
      <c r="M75" s="51">
        <v>292600</v>
      </c>
      <c r="N75" s="51">
        <v>292600</v>
      </c>
    </row>
    <row r="76" spans="1:14" x14ac:dyDescent="0.25">
      <c r="A76" s="38" t="s">
        <v>66</v>
      </c>
      <c r="B76" s="49">
        <v>372000</v>
      </c>
      <c r="C76" s="49">
        <v>31000</v>
      </c>
      <c r="D76" s="49">
        <v>31000</v>
      </c>
      <c r="E76" s="49">
        <v>31000</v>
      </c>
      <c r="F76" s="49">
        <v>31000</v>
      </c>
      <c r="G76" s="49">
        <v>31000</v>
      </c>
      <c r="H76" s="49">
        <v>31000</v>
      </c>
      <c r="I76" s="49">
        <v>31000</v>
      </c>
      <c r="J76" s="49">
        <v>31000</v>
      </c>
      <c r="K76" s="49">
        <v>31000</v>
      </c>
      <c r="L76" s="49">
        <v>31000</v>
      </c>
      <c r="M76" s="49">
        <v>31000</v>
      </c>
      <c r="N76" s="49">
        <v>31000</v>
      </c>
    </row>
    <row r="77" spans="1:14" x14ac:dyDescent="0.25">
      <c r="A77" s="40" t="s">
        <v>43</v>
      </c>
      <c r="B77" s="54">
        <f t="shared" ref="B77:N77" si="15">SUM(B74:B76)</f>
        <v>7207200</v>
      </c>
      <c r="C77" s="55">
        <f t="shared" si="15"/>
        <v>600600</v>
      </c>
      <c r="D77" s="55">
        <f t="shared" si="15"/>
        <v>600600</v>
      </c>
      <c r="E77" s="55">
        <f t="shared" si="15"/>
        <v>600600</v>
      </c>
      <c r="F77" s="55">
        <f t="shared" si="15"/>
        <v>600600</v>
      </c>
      <c r="G77" s="55">
        <f t="shared" si="15"/>
        <v>600600</v>
      </c>
      <c r="H77" s="55">
        <f t="shared" si="15"/>
        <v>600600</v>
      </c>
      <c r="I77" s="55">
        <f t="shared" si="15"/>
        <v>600600</v>
      </c>
      <c r="J77" s="55">
        <f t="shared" si="15"/>
        <v>600600</v>
      </c>
      <c r="K77" s="55">
        <f t="shared" si="15"/>
        <v>600600</v>
      </c>
      <c r="L77" s="55">
        <f t="shared" si="15"/>
        <v>600600</v>
      </c>
      <c r="M77" s="55">
        <f t="shared" si="15"/>
        <v>600600</v>
      </c>
      <c r="N77" s="55">
        <f t="shared" si="15"/>
        <v>600600</v>
      </c>
    </row>
    <row r="78" spans="1:14" s="59" customFormat="1" x14ac:dyDescent="0.25">
      <c r="A78" s="56" t="s">
        <v>0</v>
      </c>
      <c r="B78" s="57">
        <f t="shared" ref="B78:N78" si="16">B14+B19+B23+B27+B32+B37+B43+B47+B51+B56+B59+B62+B66+B69+B72+B77</f>
        <v>18958800</v>
      </c>
      <c r="C78" s="58">
        <f t="shared" si="16"/>
        <v>4452575</v>
      </c>
      <c r="D78" s="58">
        <f t="shared" si="16"/>
        <v>2990475</v>
      </c>
      <c r="E78" s="58">
        <f t="shared" si="16"/>
        <v>1151575</v>
      </c>
      <c r="F78" s="58">
        <f t="shared" si="16"/>
        <v>1151575</v>
      </c>
      <c r="G78" s="58">
        <f t="shared" si="16"/>
        <v>1151575</v>
      </c>
      <c r="H78" s="58">
        <f t="shared" si="16"/>
        <v>1151575</v>
      </c>
      <c r="I78" s="58">
        <f t="shared" si="16"/>
        <v>1151575</v>
      </c>
      <c r="J78" s="58">
        <f t="shared" si="16"/>
        <v>1151575</v>
      </c>
      <c r="K78" s="58">
        <f t="shared" si="16"/>
        <v>1151575</v>
      </c>
      <c r="L78" s="58">
        <f t="shared" si="16"/>
        <v>1151575</v>
      </c>
      <c r="M78" s="58">
        <f t="shared" si="16"/>
        <v>1151575</v>
      </c>
      <c r="N78" s="58">
        <f t="shared" si="16"/>
        <v>1151575</v>
      </c>
    </row>
  </sheetData>
  <autoFilter ref="A1:A78" xr:uid="{00000000-0009-0000-0000-000002000000}"/>
  <mergeCells count="5">
    <mergeCell ref="A1:B1"/>
    <mergeCell ref="A2:B2"/>
    <mergeCell ref="A5:A6"/>
    <mergeCell ref="B5:B6"/>
    <mergeCell ref="C5:N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outlinePr summaryBelow="0" summaryRight="0"/>
    <pageSetUpPr autoPageBreaks="0"/>
  </sheetPr>
  <dimension ref="A1:F397"/>
  <sheetViews>
    <sheetView showOutlineSymbols="0" topLeftCell="A133" zoomScaleNormal="100" workbookViewId="0">
      <selection activeCell="E398" sqref="E398"/>
    </sheetView>
  </sheetViews>
  <sheetFormatPr defaultColWidth="6" defaultRowHeight="21" x14ac:dyDescent="0.25"/>
  <cols>
    <col min="1" max="1" width="11" style="26" customWidth="1"/>
    <col min="2" max="2" width="41.59765625" style="26" customWidth="1"/>
    <col min="3" max="3" width="14.5" style="62" customWidth="1"/>
    <col min="4" max="4" width="14.5" style="63" customWidth="1"/>
    <col min="5" max="5" width="14.5" style="64" customWidth="1"/>
    <col min="6" max="6" width="16.3984375" style="26" customWidth="1"/>
    <col min="7" max="256" width="6" style="26"/>
    <col min="257" max="257" width="11" style="26" customWidth="1"/>
    <col min="258" max="258" width="41.59765625" style="26" customWidth="1"/>
    <col min="259" max="261" width="14.5" style="26" customWidth="1"/>
    <col min="262" max="262" width="16.3984375" style="26" customWidth="1"/>
    <col min="263" max="512" width="6" style="26"/>
    <col min="513" max="513" width="11" style="26" customWidth="1"/>
    <col min="514" max="514" width="41.59765625" style="26" customWidth="1"/>
    <col min="515" max="517" width="14.5" style="26" customWidth="1"/>
    <col min="518" max="518" width="16.3984375" style="26" customWidth="1"/>
    <col min="519" max="768" width="6" style="26"/>
    <col min="769" max="769" width="11" style="26" customWidth="1"/>
    <col min="770" max="770" width="41.59765625" style="26" customWidth="1"/>
    <col min="771" max="773" width="14.5" style="26" customWidth="1"/>
    <col min="774" max="774" width="16.3984375" style="26" customWidth="1"/>
    <col min="775" max="1024" width="6" style="26"/>
    <col min="1025" max="1025" width="11" style="26" customWidth="1"/>
    <col min="1026" max="1026" width="41.59765625" style="26" customWidth="1"/>
    <col min="1027" max="1029" width="14.5" style="26" customWidth="1"/>
    <col min="1030" max="1030" width="16.3984375" style="26" customWidth="1"/>
    <col min="1031" max="1280" width="6" style="26"/>
    <col min="1281" max="1281" width="11" style="26" customWidth="1"/>
    <col min="1282" max="1282" width="41.59765625" style="26" customWidth="1"/>
    <col min="1283" max="1285" width="14.5" style="26" customWidth="1"/>
    <col min="1286" max="1286" width="16.3984375" style="26" customWidth="1"/>
    <col min="1287" max="1536" width="6" style="26"/>
    <col min="1537" max="1537" width="11" style="26" customWidth="1"/>
    <col min="1538" max="1538" width="41.59765625" style="26" customWidth="1"/>
    <col min="1539" max="1541" width="14.5" style="26" customWidth="1"/>
    <col min="1542" max="1542" width="16.3984375" style="26" customWidth="1"/>
    <col min="1543" max="1792" width="6" style="26"/>
    <col min="1793" max="1793" width="11" style="26" customWidth="1"/>
    <col min="1794" max="1794" width="41.59765625" style="26" customWidth="1"/>
    <col min="1795" max="1797" width="14.5" style="26" customWidth="1"/>
    <col min="1798" max="1798" width="16.3984375" style="26" customWidth="1"/>
    <col min="1799" max="2048" width="6" style="26"/>
    <col min="2049" max="2049" width="11" style="26" customWidth="1"/>
    <col min="2050" max="2050" width="41.59765625" style="26" customWidth="1"/>
    <col min="2051" max="2053" width="14.5" style="26" customWidth="1"/>
    <col min="2054" max="2054" width="16.3984375" style="26" customWidth="1"/>
    <col min="2055" max="2304" width="6" style="26"/>
    <col min="2305" max="2305" width="11" style="26" customWidth="1"/>
    <col min="2306" max="2306" width="41.59765625" style="26" customWidth="1"/>
    <col min="2307" max="2309" width="14.5" style="26" customWidth="1"/>
    <col min="2310" max="2310" width="16.3984375" style="26" customWidth="1"/>
    <col min="2311" max="2560" width="6" style="26"/>
    <col min="2561" max="2561" width="11" style="26" customWidth="1"/>
    <col min="2562" max="2562" width="41.59765625" style="26" customWidth="1"/>
    <col min="2563" max="2565" width="14.5" style="26" customWidth="1"/>
    <col min="2566" max="2566" width="16.3984375" style="26" customWidth="1"/>
    <col min="2567" max="2816" width="6" style="26"/>
    <col min="2817" max="2817" width="11" style="26" customWidth="1"/>
    <col min="2818" max="2818" width="41.59765625" style="26" customWidth="1"/>
    <col min="2819" max="2821" width="14.5" style="26" customWidth="1"/>
    <col min="2822" max="2822" width="16.3984375" style="26" customWidth="1"/>
    <col min="2823" max="3072" width="6" style="26"/>
    <col min="3073" max="3073" width="11" style="26" customWidth="1"/>
    <col min="3074" max="3074" width="41.59765625" style="26" customWidth="1"/>
    <col min="3075" max="3077" width="14.5" style="26" customWidth="1"/>
    <col min="3078" max="3078" width="16.3984375" style="26" customWidth="1"/>
    <col min="3079" max="3328" width="6" style="26"/>
    <col min="3329" max="3329" width="11" style="26" customWidth="1"/>
    <col min="3330" max="3330" width="41.59765625" style="26" customWidth="1"/>
    <col min="3331" max="3333" width="14.5" style="26" customWidth="1"/>
    <col min="3334" max="3334" width="16.3984375" style="26" customWidth="1"/>
    <col min="3335" max="3584" width="6" style="26"/>
    <col min="3585" max="3585" width="11" style="26" customWidth="1"/>
    <col min="3586" max="3586" width="41.59765625" style="26" customWidth="1"/>
    <col min="3587" max="3589" width="14.5" style="26" customWidth="1"/>
    <col min="3590" max="3590" width="16.3984375" style="26" customWidth="1"/>
    <col min="3591" max="3840" width="6" style="26"/>
    <col min="3841" max="3841" width="11" style="26" customWidth="1"/>
    <col min="3842" max="3842" width="41.59765625" style="26" customWidth="1"/>
    <col min="3843" max="3845" width="14.5" style="26" customWidth="1"/>
    <col min="3846" max="3846" width="16.3984375" style="26" customWidth="1"/>
    <col min="3847" max="4096" width="6" style="26"/>
    <col min="4097" max="4097" width="11" style="26" customWidth="1"/>
    <col min="4098" max="4098" width="41.59765625" style="26" customWidth="1"/>
    <col min="4099" max="4101" width="14.5" style="26" customWidth="1"/>
    <col min="4102" max="4102" width="16.3984375" style="26" customWidth="1"/>
    <col min="4103" max="4352" width="6" style="26"/>
    <col min="4353" max="4353" width="11" style="26" customWidth="1"/>
    <col min="4354" max="4354" width="41.59765625" style="26" customWidth="1"/>
    <col min="4355" max="4357" width="14.5" style="26" customWidth="1"/>
    <col min="4358" max="4358" width="16.3984375" style="26" customWidth="1"/>
    <col min="4359" max="4608" width="6" style="26"/>
    <col min="4609" max="4609" width="11" style="26" customWidth="1"/>
    <col min="4610" max="4610" width="41.59765625" style="26" customWidth="1"/>
    <col min="4611" max="4613" width="14.5" style="26" customWidth="1"/>
    <col min="4614" max="4614" width="16.3984375" style="26" customWidth="1"/>
    <col min="4615" max="4864" width="6" style="26"/>
    <col min="4865" max="4865" width="11" style="26" customWidth="1"/>
    <col min="4866" max="4866" width="41.59765625" style="26" customWidth="1"/>
    <col min="4867" max="4869" width="14.5" style="26" customWidth="1"/>
    <col min="4870" max="4870" width="16.3984375" style="26" customWidth="1"/>
    <col min="4871" max="5120" width="6" style="26"/>
    <col min="5121" max="5121" width="11" style="26" customWidth="1"/>
    <col min="5122" max="5122" width="41.59765625" style="26" customWidth="1"/>
    <col min="5123" max="5125" width="14.5" style="26" customWidth="1"/>
    <col min="5126" max="5126" width="16.3984375" style="26" customWidth="1"/>
    <col min="5127" max="5376" width="6" style="26"/>
    <col min="5377" max="5377" width="11" style="26" customWidth="1"/>
    <col min="5378" max="5378" width="41.59765625" style="26" customWidth="1"/>
    <col min="5379" max="5381" width="14.5" style="26" customWidth="1"/>
    <col min="5382" max="5382" width="16.3984375" style="26" customWidth="1"/>
    <col min="5383" max="5632" width="6" style="26"/>
    <col min="5633" max="5633" width="11" style="26" customWidth="1"/>
    <col min="5634" max="5634" width="41.59765625" style="26" customWidth="1"/>
    <col min="5635" max="5637" width="14.5" style="26" customWidth="1"/>
    <col min="5638" max="5638" width="16.3984375" style="26" customWidth="1"/>
    <col min="5639" max="5888" width="6" style="26"/>
    <col min="5889" max="5889" width="11" style="26" customWidth="1"/>
    <col min="5890" max="5890" width="41.59765625" style="26" customWidth="1"/>
    <col min="5891" max="5893" width="14.5" style="26" customWidth="1"/>
    <col min="5894" max="5894" width="16.3984375" style="26" customWidth="1"/>
    <col min="5895" max="6144" width="6" style="26"/>
    <col min="6145" max="6145" width="11" style="26" customWidth="1"/>
    <col min="6146" max="6146" width="41.59765625" style="26" customWidth="1"/>
    <col min="6147" max="6149" width="14.5" style="26" customWidth="1"/>
    <col min="6150" max="6150" width="16.3984375" style="26" customWidth="1"/>
    <col min="6151" max="6400" width="6" style="26"/>
    <col min="6401" max="6401" width="11" style="26" customWidth="1"/>
    <col min="6402" max="6402" width="41.59765625" style="26" customWidth="1"/>
    <col min="6403" max="6405" width="14.5" style="26" customWidth="1"/>
    <col min="6406" max="6406" width="16.3984375" style="26" customWidth="1"/>
    <col min="6407" max="6656" width="6" style="26"/>
    <col min="6657" max="6657" width="11" style="26" customWidth="1"/>
    <col min="6658" max="6658" width="41.59765625" style="26" customWidth="1"/>
    <col min="6659" max="6661" width="14.5" style="26" customWidth="1"/>
    <col min="6662" max="6662" width="16.3984375" style="26" customWidth="1"/>
    <col min="6663" max="6912" width="6" style="26"/>
    <col min="6913" max="6913" width="11" style="26" customWidth="1"/>
    <col min="6914" max="6914" width="41.59765625" style="26" customWidth="1"/>
    <col min="6915" max="6917" width="14.5" style="26" customWidth="1"/>
    <col min="6918" max="6918" width="16.3984375" style="26" customWidth="1"/>
    <col min="6919" max="7168" width="6" style="26"/>
    <col min="7169" max="7169" width="11" style="26" customWidth="1"/>
    <col min="7170" max="7170" width="41.59765625" style="26" customWidth="1"/>
    <col min="7171" max="7173" width="14.5" style="26" customWidth="1"/>
    <col min="7174" max="7174" width="16.3984375" style="26" customWidth="1"/>
    <col min="7175" max="7424" width="6" style="26"/>
    <col min="7425" max="7425" width="11" style="26" customWidth="1"/>
    <col min="7426" max="7426" width="41.59765625" style="26" customWidth="1"/>
    <col min="7427" max="7429" width="14.5" style="26" customWidth="1"/>
    <col min="7430" max="7430" width="16.3984375" style="26" customWidth="1"/>
    <col min="7431" max="7680" width="6" style="26"/>
    <col min="7681" max="7681" width="11" style="26" customWidth="1"/>
    <col min="7682" max="7682" width="41.59765625" style="26" customWidth="1"/>
    <col min="7683" max="7685" width="14.5" style="26" customWidth="1"/>
    <col min="7686" max="7686" width="16.3984375" style="26" customWidth="1"/>
    <col min="7687" max="7936" width="6" style="26"/>
    <col min="7937" max="7937" width="11" style="26" customWidth="1"/>
    <col min="7938" max="7938" width="41.59765625" style="26" customWidth="1"/>
    <col min="7939" max="7941" width="14.5" style="26" customWidth="1"/>
    <col min="7942" max="7942" width="16.3984375" style="26" customWidth="1"/>
    <col min="7943" max="8192" width="6" style="26"/>
    <col min="8193" max="8193" width="11" style="26" customWidth="1"/>
    <col min="8194" max="8194" width="41.59765625" style="26" customWidth="1"/>
    <col min="8195" max="8197" width="14.5" style="26" customWidth="1"/>
    <col min="8198" max="8198" width="16.3984375" style="26" customWidth="1"/>
    <col min="8199" max="8448" width="6" style="26"/>
    <col min="8449" max="8449" width="11" style="26" customWidth="1"/>
    <col min="8450" max="8450" width="41.59765625" style="26" customWidth="1"/>
    <col min="8451" max="8453" width="14.5" style="26" customWidth="1"/>
    <col min="8454" max="8454" width="16.3984375" style="26" customWidth="1"/>
    <col min="8455" max="8704" width="6" style="26"/>
    <col min="8705" max="8705" width="11" style="26" customWidth="1"/>
    <col min="8706" max="8706" width="41.59765625" style="26" customWidth="1"/>
    <col min="8707" max="8709" width="14.5" style="26" customWidth="1"/>
    <col min="8710" max="8710" width="16.3984375" style="26" customWidth="1"/>
    <col min="8711" max="8960" width="6" style="26"/>
    <col min="8961" max="8961" width="11" style="26" customWidth="1"/>
    <col min="8962" max="8962" width="41.59765625" style="26" customWidth="1"/>
    <col min="8963" max="8965" width="14.5" style="26" customWidth="1"/>
    <col min="8966" max="8966" width="16.3984375" style="26" customWidth="1"/>
    <col min="8967" max="9216" width="6" style="26"/>
    <col min="9217" max="9217" width="11" style="26" customWidth="1"/>
    <col min="9218" max="9218" width="41.59765625" style="26" customWidth="1"/>
    <col min="9219" max="9221" width="14.5" style="26" customWidth="1"/>
    <col min="9222" max="9222" width="16.3984375" style="26" customWidth="1"/>
    <col min="9223" max="9472" width="6" style="26"/>
    <col min="9473" max="9473" width="11" style="26" customWidth="1"/>
    <col min="9474" max="9474" width="41.59765625" style="26" customWidth="1"/>
    <col min="9475" max="9477" width="14.5" style="26" customWidth="1"/>
    <col min="9478" max="9478" width="16.3984375" style="26" customWidth="1"/>
    <col min="9479" max="9728" width="6" style="26"/>
    <col min="9729" max="9729" width="11" style="26" customWidth="1"/>
    <col min="9730" max="9730" width="41.59765625" style="26" customWidth="1"/>
    <col min="9731" max="9733" width="14.5" style="26" customWidth="1"/>
    <col min="9734" max="9734" width="16.3984375" style="26" customWidth="1"/>
    <col min="9735" max="9984" width="6" style="26"/>
    <col min="9985" max="9985" width="11" style="26" customWidth="1"/>
    <col min="9986" max="9986" width="41.59765625" style="26" customWidth="1"/>
    <col min="9987" max="9989" width="14.5" style="26" customWidth="1"/>
    <col min="9990" max="9990" width="16.3984375" style="26" customWidth="1"/>
    <col min="9991" max="10240" width="6" style="26"/>
    <col min="10241" max="10241" width="11" style="26" customWidth="1"/>
    <col min="10242" max="10242" width="41.59765625" style="26" customWidth="1"/>
    <col min="10243" max="10245" width="14.5" style="26" customWidth="1"/>
    <col min="10246" max="10246" width="16.3984375" style="26" customWidth="1"/>
    <col min="10247" max="10496" width="6" style="26"/>
    <col min="10497" max="10497" width="11" style="26" customWidth="1"/>
    <col min="10498" max="10498" width="41.59765625" style="26" customWidth="1"/>
    <col min="10499" max="10501" width="14.5" style="26" customWidth="1"/>
    <col min="10502" max="10502" width="16.3984375" style="26" customWidth="1"/>
    <col min="10503" max="10752" width="6" style="26"/>
    <col min="10753" max="10753" width="11" style="26" customWidth="1"/>
    <col min="10754" max="10754" width="41.59765625" style="26" customWidth="1"/>
    <col min="10755" max="10757" width="14.5" style="26" customWidth="1"/>
    <col min="10758" max="10758" width="16.3984375" style="26" customWidth="1"/>
    <col min="10759" max="11008" width="6" style="26"/>
    <col min="11009" max="11009" width="11" style="26" customWidth="1"/>
    <col min="11010" max="11010" width="41.59765625" style="26" customWidth="1"/>
    <col min="11011" max="11013" width="14.5" style="26" customWidth="1"/>
    <col min="11014" max="11014" width="16.3984375" style="26" customWidth="1"/>
    <col min="11015" max="11264" width="6" style="26"/>
    <col min="11265" max="11265" width="11" style="26" customWidth="1"/>
    <col min="11266" max="11266" width="41.59765625" style="26" customWidth="1"/>
    <col min="11267" max="11269" width="14.5" style="26" customWidth="1"/>
    <col min="11270" max="11270" width="16.3984375" style="26" customWidth="1"/>
    <col min="11271" max="11520" width="6" style="26"/>
    <col min="11521" max="11521" width="11" style="26" customWidth="1"/>
    <col min="11522" max="11522" width="41.59765625" style="26" customWidth="1"/>
    <col min="11523" max="11525" width="14.5" style="26" customWidth="1"/>
    <col min="11526" max="11526" width="16.3984375" style="26" customWidth="1"/>
    <col min="11527" max="11776" width="6" style="26"/>
    <col min="11777" max="11777" width="11" style="26" customWidth="1"/>
    <col min="11778" max="11778" width="41.59765625" style="26" customWidth="1"/>
    <col min="11779" max="11781" width="14.5" style="26" customWidth="1"/>
    <col min="11782" max="11782" width="16.3984375" style="26" customWidth="1"/>
    <col min="11783" max="12032" width="6" style="26"/>
    <col min="12033" max="12033" width="11" style="26" customWidth="1"/>
    <col min="12034" max="12034" width="41.59765625" style="26" customWidth="1"/>
    <col min="12035" max="12037" width="14.5" style="26" customWidth="1"/>
    <col min="12038" max="12038" width="16.3984375" style="26" customWidth="1"/>
    <col min="12039" max="12288" width="6" style="26"/>
    <col min="12289" max="12289" width="11" style="26" customWidth="1"/>
    <col min="12290" max="12290" width="41.59765625" style="26" customWidth="1"/>
    <col min="12291" max="12293" width="14.5" style="26" customWidth="1"/>
    <col min="12294" max="12294" width="16.3984375" style="26" customWidth="1"/>
    <col min="12295" max="12544" width="6" style="26"/>
    <col min="12545" max="12545" width="11" style="26" customWidth="1"/>
    <col min="12546" max="12546" width="41.59765625" style="26" customWidth="1"/>
    <col min="12547" max="12549" width="14.5" style="26" customWidth="1"/>
    <col min="12550" max="12550" width="16.3984375" style="26" customWidth="1"/>
    <col min="12551" max="12800" width="6" style="26"/>
    <col min="12801" max="12801" width="11" style="26" customWidth="1"/>
    <col min="12802" max="12802" width="41.59765625" style="26" customWidth="1"/>
    <col min="12803" max="12805" width="14.5" style="26" customWidth="1"/>
    <col min="12806" max="12806" width="16.3984375" style="26" customWidth="1"/>
    <col min="12807" max="13056" width="6" style="26"/>
    <col min="13057" max="13057" width="11" style="26" customWidth="1"/>
    <col min="13058" max="13058" width="41.59765625" style="26" customWidth="1"/>
    <col min="13059" max="13061" width="14.5" style="26" customWidth="1"/>
    <col min="13062" max="13062" width="16.3984375" style="26" customWidth="1"/>
    <col min="13063" max="13312" width="6" style="26"/>
    <col min="13313" max="13313" width="11" style="26" customWidth="1"/>
    <col min="13314" max="13314" width="41.59765625" style="26" customWidth="1"/>
    <col min="13315" max="13317" width="14.5" style="26" customWidth="1"/>
    <col min="13318" max="13318" width="16.3984375" style="26" customWidth="1"/>
    <col min="13319" max="13568" width="6" style="26"/>
    <col min="13569" max="13569" width="11" style="26" customWidth="1"/>
    <col min="13570" max="13570" width="41.59765625" style="26" customWidth="1"/>
    <col min="13571" max="13573" width="14.5" style="26" customWidth="1"/>
    <col min="13574" max="13574" width="16.3984375" style="26" customWidth="1"/>
    <col min="13575" max="13824" width="6" style="26"/>
    <col min="13825" max="13825" width="11" style="26" customWidth="1"/>
    <col min="13826" max="13826" width="41.59765625" style="26" customWidth="1"/>
    <col min="13827" max="13829" width="14.5" style="26" customWidth="1"/>
    <col min="13830" max="13830" width="16.3984375" style="26" customWidth="1"/>
    <col min="13831" max="14080" width="6" style="26"/>
    <col min="14081" max="14081" width="11" style="26" customWidth="1"/>
    <col min="14082" max="14082" width="41.59765625" style="26" customWidth="1"/>
    <col min="14083" max="14085" width="14.5" style="26" customWidth="1"/>
    <col min="14086" max="14086" width="16.3984375" style="26" customWidth="1"/>
    <col min="14087" max="14336" width="6" style="26"/>
    <col min="14337" max="14337" width="11" style="26" customWidth="1"/>
    <col min="14338" max="14338" width="41.59765625" style="26" customWidth="1"/>
    <col min="14339" max="14341" width="14.5" style="26" customWidth="1"/>
    <col min="14342" max="14342" width="16.3984375" style="26" customWidth="1"/>
    <col min="14343" max="14592" width="6" style="26"/>
    <col min="14593" max="14593" width="11" style="26" customWidth="1"/>
    <col min="14594" max="14594" width="41.59765625" style="26" customWidth="1"/>
    <col min="14595" max="14597" width="14.5" style="26" customWidth="1"/>
    <col min="14598" max="14598" width="16.3984375" style="26" customWidth="1"/>
    <col min="14599" max="14848" width="6" style="26"/>
    <col min="14849" max="14849" width="11" style="26" customWidth="1"/>
    <col min="14850" max="14850" width="41.59765625" style="26" customWidth="1"/>
    <col min="14851" max="14853" width="14.5" style="26" customWidth="1"/>
    <col min="14854" max="14854" width="16.3984375" style="26" customWidth="1"/>
    <col min="14855" max="15104" width="6" style="26"/>
    <col min="15105" max="15105" width="11" style="26" customWidth="1"/>
    <col min="15106" max="15106" width="41.59765625" style="26" customWidth="1"/>
    <col min="15107" max="15109" width="14.5" style="26" customWidth="1"/>
    <col min="15110" max="15110" width="16.3984375" style="26" customWidth="1"/>
    <col min="15111" max="15360" width="6" style="26"/>
    <col min="15361" max="15361" width="11" style="26" customWidth="1"/>
    <col min="15362" max="15362" width="41.59765625" style="26" customWidth="1"/>
    <col min="15363" max="15365" width="14.5" style="26" customWidth="1"/>
    <col min="15366" max="15366" width="16.3984375" style="26" customWidth="1"/>
    <col min="15367" max="15616" width="6" style="26"/>
    <col min="15617" max="15617" width="11" style="26" customWidth="1"/>
    <col min="15618" max="15618" width="41.59765625" style="26" customWidth="1"/>
    <col min="15619" max="15621" width="14.5" style="26" customWidth="1"/>
    <col min="15622" max="15622" width="16.3984375" style="26" customWidth="1"/>
    <col min="15623" max="15872" width="6" style="26"/>
    <col min="15873" max="15873" width="11" style="26" customWidth="1"/>
    <col min="15874" max="15874" width="41.59765625" style="26" customWidth="1"/>
    <col min="15875" max="15877" width="14.5" style="26" customWidth="1"/>
    <col min="15878" max="15878" width="16.3984375" style="26" customWidth="1"/>
    <col min="15879" max="16128" width="6" style="26"/>
    <col min="16129" max="16129" width="11" style="26" customWidth="1"/>
    <col min="16130" max="16130" width="41.59765625" style="26" customWidth="1"/>
    <col min="16131" max="16133" width="14.5" style="26" customWidth="1"/>
    <col min="16134" max="16134" width="16.3984375" style="26" customWidth="1"/>
    <col min="16135" max="16384" width="6" style="26"/>
  </cols>
  <sheetData>
    <row r="1" spans="1:6" x14ac:dyDescent="0.25">
      <c r="A1" s="59" t="s">
        <v>69</v>
      </c>
    </row>
    <row r="2" spans="1:6" x14ac:dyDescent="0.25">
      <c r="A2" s="65"/>
      <c r="B2" s="65" t="s">
        <v>36</v>
      </c>
      <c r="C2" s="66" t="s">
        <v>70</v>
      </c>
      <c r="D2" s="67" t="s">
        <v>71</v>
      </c>
      <c r="E2" s="68" t="s">
        <v>72</v>
      </c>
      <c r="F2" s="69" t="s">
        <v>73</v>
      </c>
    </row>
    <row r="3" spans="1:6" s="59" customFormat="1" x14ac:dyDescent="0.25">
      <c r="A3" s="59" t="s">
        <v>74</v>
      </c>
      <c r="B3" s="59" t="s">
        <v>75</v>
      </c>
      <c r="C3" s="70"/>
      <c r="D3" s="71"/>
      <c r="E3" s="72"/>
    </row>
    <row r="4" spans="1:6" x14ac:dyDescent="0.25">
      <c r="A4" s="26" t="s">
        <v>76</v>
      </c>
      <c r="B4" s="26" t="s">
        <v>77</v>
      </c>
    </row>
    <row r="5" spans="1:6" x14ac:dyDescent="0.25">
      <c r="A5" s="26" t="s">
        <v>78</v>
      </c>
      <c r="B5" s="26" t="s">
        <v>79</v>
      </c>
      <c r="C5" s="62">
        <v>384400</v>
      </c>
      <c r="E5" s="73">
        <f t="shared" ref="E5:E74" si="0">C5-D5</f>
        <v>384400</v>
      </c>
    </row>
    <row r="6" spans="1:6" x14ac:dyDescent="0.25">
      <c r="A6" s="26" t="s">
        <v>80</v>
      </c>
      <c r="B6" s="26" t="s">
        <v>81</v>
      </c>
      <c r="C6" s="62">
        <v>10100</v>
      </c>
      <c r="E6" s="73">
        <f t="shared" si="0"/>
        <v>10100</v>
      </c>
      <c r="F6" s="26" t="s">
        <v>82</v>
      </c>
    </row>
    <row r="7" spans="1:6" x14ac:dyDescent="0.25">
      <c r="A7" s="26" t="s">
        <v>83</v>
      </c>
      <c r="B7" s="26" t="s">
        <v>84</v>
      </c>
      <c r="E7" s="73">
        <f t="shared" si="0"/>
        <v>0</v>
      </c>
    </row>
    <row r="8" spans="1:6" x14ac:dyDescent="0.25">
      <c r="A8" s="26" t="s">
        <v>85</v>
      </c>
      <c r="B8" s="26" t="s">
        <v>86</v>
      </c>
      <c r="C8" s="62">
        <v>274700</v>
      </c>
      <c r="E8" s="73">
        <f t="shared" si="0"/>
        <v>274700</v>
      </c>
    </row>
    <row r="9" spans="1:6" x14ac:dyDescent="0.25">
      <c r="A9" s="26" t="s">
        <v>87</v>
      </c>
      <c r="B9" s="26" t="s">
        <v>37</v>
      </c>
      <c r="C9" s="62">
        <v>89000</v>
      </c>
      <c r="E9" s="73">
        <f t="shared" si="0"/>
        <v>89000</v>
      </c>
    </row>
    <row r="10" spans="1:6" x14ac:dyDescent="0.25">
      <c r="A10" s="26" t="s">
        <v>88</v>
      </c>
      <c r="B10" s="26" t="s">
        <v>89</v>
      </c>
      <c r="C10" s="62">
        <v>85500</v>
      </c>
      <c r="E10" s="73">
        <f t="shared" si="0"/>
        <v>85500</v>
      </c>
    </row>
    <row r="11" spans="1:6" x14ac:dyDescent="0.25">
      <c r="A11" s="26" t="s">
        <v>90</v>
      </c>
      <c r="B11" s="26" t="s">
        <v>91</v>
      </c>
      <c r="C11" s="62">
        <v>7200</v>
      </c>
      <c r="E11" s="73">
        <f t="shared" si="0"/>
        <v>7200</v>
      </c>
      <c r="F11" s="26" t="s">
        <v>82</v>
      </c>
    </row>
    <row r="12" spans="1:6" x14ac:dyDescent="0.25">
      <c r="A12" s="26" t="s">
        <v>92</v>
      </c>
      <c r="B12" s="26" t="s">
        <v>38</v>
      </c>
      <c r="C12" s="62">
        <v>4800</v>
      </c>
      <c r="E12" s="73">
        <f t="shared" si="0"/>
        <v>4800</v>
      </c>
    </row>
    <row r="13" spans="1:6" x14ac:dyDescent="0.25">
      <c r="A13" s="26" t="s">
        <v>93</v>
      </c>
      <c r="B13" s="26" t="s">
        <v>94</v>
      </c>
      <c r="C13" s="62">
        <v>62400</v>
      </c>
      <c r="E13" s="73">
        <f t="shared" si="0"/>
        <v>62400</v>
      </c>
    </row>
    <row r="14" spans="1:6" x14ac:dyDescent="0.25">
      <c r="A14" s="26" t="s">
        <v>95</v>
      </c>
      <c r="B14" s="26" t="s">
        <v>39</v>
      </c>
      <c r="C14" s="62">
        <v>1250000</v>
      </c>
      <c r="E14" s="73">
        <f t="shared" si="0"/>
        <v>1250000</v>
      </c>
    </row>
    <row r="15" spans="1:6" x14ac:dyDescent="0.25">
      <c r="A15" s="26" t="s">
        <v>96</v>
      </c>
      <c r="B15" s="26" t="s">
        <v>40</v>
      </c>
      <c r="C15" s="62">
        <v>1260300</v>
      </c>
      <c r="E15" s="73">
        <f t="shared" si="0"/>
        <v>1260300</v>
      </c>
    </row>
    <row r="16" spans="1:6" x14ac:dyDescent="0.25">
      <c r="A16" s="26" t="s">
        <v>97</v>
      </c>
      <c r="B16" s="26" t="s">
        <v>41</v>
      </c>
      <c r="C16" s="62">
        <v>1080000</v>
      </c>
      <c r="E16" s="73">
        <f t="shared" si="0"/>
        <v>1080000</v>
      </c>
    </row>
    <row r="17" spans="1:5" x14ac:dyDescent="0.25">
      <c r="A17" s="26" t="s">
        <v>98</v>
      </c>
      <c r="B17" s="26" t="s">
        <v>99</v>
      </c>
      <c r="E17" s="73">
        <f t="shared" si="0"/>
        <v>0</v>
      </c>
    </row>
    <row r="18" spans="1:5" x14ac:dyDescent="0.25">
      <c r="A18" s="26" t="s">
        <v>100</v>
      </c>
      <c r="B18" s="26" t="s">
        <v>101</v>
      </c>
      <c r="C18" s="62">
        <v>170000</v>
      </c>
      <c r="D18" s="74">
        <v>170000</v>
      </c>
      <c r="E18" s="73">
        <f t="shared" si="0"/>
        <v>0</v>
      </c>
    </row>
    <row r="19" spans="1:5" x14ac:dyDescent="0.25">
      <c r="A19" s="26" t="s">
        <v>102</v>
      </c>
      <c r="B19" s="26" t="s">
        <v>103</v>
      </c>
      <c r="C19" s="62">
        <v>148000</v>
      </c>
      <c r="D19" s="74">
        <v>8000</v>
      </c>
      <c r="E19" s="73">
        <f t="shared" si="0"/>
        <v>140000</v>
      </c>
    </row>
    <row r="20" spans="1:5" x14ac:dyDescent="0.25">
      <c r="A20" s="26" t="s">
        <v>104</v>
      </c>
      <c r="B20" s="26" t="s">
        <v>105</v>
      </c>
      <c r="C20" s="62">
        <v>109000</v>
      </c>
      <c r="E20" s="73">
        <f t="shared" si="0"/>
        <v>109000</v>
      </c>
    </row>
    <row r="21" spans="1:5" x14ac:dyDescent="0.25">
      <c r="A21" s="26" t="s">
        <v>106</v>
      </c>
      <c r="B21" s="26" t="s">
        <v>107</v>
      </c>
      <c r="C21" s="62">
        <v>56800</v>
      </c>
      <c r="D21" s="74">
        <v>0</v>
      </c>
      <c r="E21" s="73">
        <f t="shared" si="0"/>
        <v>56800</v>
      </c>
    </row>
    <row r="22" spans="1:5" x14ac:dyDescent="0.25">
      <c r="A22" s="26" t="s">
        <v>108</v>
      </c>
      <c r="B22" s="26" t="s">
        <v>42</v>
      </c>
      <c r="C22" s="62">
        <v>9100</v>
      </c>
      <c r="E22" s="73">
        <f t="shared" si="0"/>
        <v>9100</v>
      </c>
    </row>
    <row r="23" spans="1:5" x14ac:dyDescent="0.25">
      <c r="A23" s="26" t="s">
        <v>109</v>
      </c>
      <c r="B23" s="26" t="s">
        <v>110</v>
      </c>
      <c r="C23" s="62">
        <v>300000</v>
      </c>
      <c r="E23" s="73">
        <f t="shared" si="0"/>
        <v>300000</v>
      </c>
    </row>
    <row r="24" spans="1:5" x14ac:dyDescent="0.25">
      <c r="A24" s="26" t="s">
        <v>111</v>
      </c>
      <c r="B24" s="26" t="s">
        <v>112</v>
      </c>
      <c r="C24" s="62">
        <v>24000</v>
      </c>
      <c r="E24" s="73">
        <f t="shared" si="0"/>
        <v>24000</v>
      </c>
    </row>
    <row r="25" spans="1:5" x14ac:dyDescent="0.25">
      <c r="A25" s="26" t="s">
        <v>113</v>
      </c>
      <c r="B25" s="26" t="s">
        <v>114</v>
      </c>
      <c r="C25" s="62">
        <v>10000</v>
      </c>
      <c r="E25" s="73">
        <f t="shared" si="0"/>
        <v>10000</v>
      </c>
    </row>
    <row r="26" spans="1:5" x14ac:dyDescent="0.25">
      <c r="E26" s="73">
        <f t="shared" si="0"/>
        <v>0</v>
      </c>
    </row>
    <row r="27" spans="1:5" s="59" customFormat="1" x14ac:dyDescent="0.25">
      <c r="A27" s="59" t="s">
        <v>115</v>
      </c>
      <c r="B27" s="59" t="s">
        <v>116</v>
      </c>
      <c r="C27" s="70"/>
      <c r="D27" s="71"/>
      <c r="E27" s="73">
        <f t="shared" si="0"/>
        <v>0</v>
      </c>
    </row>
    <row r="28" spans="1:5" x14ac:dyDescent="0.25">
      <c r="A28" s="26" t="s">
        <v>117</v>
      </c>
      <c r="B28" s="26" t="s">
        <v>118</v>
      </c>
      <c r="C28" s="62">
        <v>461300</v>
      </c>
      <c r="E28" s="73">
        <f t="shared" si="0"/>
        <v>461300</v>
      </c>
    </row>
    <row r="29" spans="1:5" x14ac:dyDescent="0.25">
      <c r="E29" s="73"/>
    </row>
    <row r="30" spans="1:5" x14ac:dyDescent="0.25">
      <c r="E30" s="73"/>
    </row>
    <row r="31" spans="1:5" x14ac:dyDescent="0.25">
      <c r="E31" s="73"/>
    </row>
    <row r="32" spans="1:5" x14ac:dyDescent="0.25">
      <c r="E32" s="73"/>
    </row>
    <row r="33" spans="1:6" x14ac:dyDescent="0.25">
      <c r="A33" s="65"/>
      <c r="B33" s="65" t="s">
        <v>119</v>
      </c>
      <c r="C33" s="66" t="s">
        <v>70</v>
      </c>
      <c r="D33" s="67" t="s">
        <v>71</v>
      </c>
      <c r="E33" s="68" t="s">
        <v>72</v>
      </c>
      <c r="F33" s="69" t="s">
        <v>73</v>
      </c>
    </row>
    <row r="34" spans="1:6" s="59" customFormat="1" x14ac:dyDescent="0.25">
      <c r="A34" s="59" t="s">
        <v>115</v>
      </c>
      <c r="B34" s="59" t="s">
        <v>116</v>
      </c>
      <c r="C34" s="70"/>
      <c r="D34" s="71"/>
      <c r="E34" s="73"/>
    </row>
    <row r="35" spans="1:6" x14ac:dyDescent="0.25">
      <c r="A35" s="26" t="s">
        <v>120</v>
      </c>
      <c r="B35" s="26" t="s">
        <v>121</v>
      </c>
      <c r="C35" s="62">
        <v>41500</v>
      </c>
      <c r="E35" s="73">
        <f t="shared" si="0"/>
        <v>41500</v>
      </c>
    </row>
    <row r="36" spans="1:6" x14ac:dyDescent="0.25">
      <c r="A36" s="26" t="s">
        <v>122</v>
      </c>
      <c r="B36" s="26" t="s">
        <v>123</v>
      </c>
      <c r="C36" s="62">
        <v>352000</v>
      </c>
      <c r="E36" s="73">
        <f t="shared" si="0"/>
        <v>352000</v>
      </c>
    </row>
    <row r="37" spans="1:6" ht="42" x14ac:dyDescent="0.25">
      <c r="A37" s="26" t="s">
        <v>124</v>
      </c>
      <c r="B37" s="75" t="s">
        <v>125</v>
      </c>
      <c r="C37" s="62">
        <v>161400</v>
      </c>
      <c r="E37" s="73">
        <f t="shared" si="0"/>
        <v>161400</v>
      </c>
      <c r="F37" s="26" t="s">
        <v>126</v>
      </c>
    </row>
    <row r="38" spans="1:6" x14ac:dyDescent="0.25">
      <c r="E38" s="73">
        <f t="shared" si="0"/>
        <v>0</v>
      </c>
    </row>
    <row r="39" spans="1:6" x14ac:dyDescent="0.25">
      <c r="E39" s="73">
        <f t="shared" si="0"/>
        <v>0</v>
      </c>
    </row>
    <row r="40" spans="1:6" x14ac:dyDescent="0.25">
      <c r="A40" s="65"/>
      <c r="B40" s="65" t="s">
        <v>44</v>
      </c>
      <c r="C40" s="76"/>
      <c r="E40" s="73">
        <f t="shared" si="0"/>
        <v>0</v>
      </c>
    </row>
    <row r="41" spans="1:6" s="59" customFormat="1" x14ac:dyDescent="0.25">
      <c r="A41" s="59" t="s">
        <v>74</v>
      </c>
      <c r="B41" s="59" t="s">
        <v>75</v>
      </c>
      <c r="C41" s="70"/>
      <c r="D41" s="71"/>
      <c r="E41" s="73">
        <f t="shared" si="0"/>
        <v>0</v>
      </c>
    </row>
    <row r="42" spans="1:6" x14ac:dyDescent="0.25">
      <c r="A42" s="26" t="s">
        <v>76</v>
      </c>
      <c r="B42" s="26" t="s">
        <v>77</v>
      </c>
      <c r="E42" s="73">
        <f t="shared" si="0"/>
        <v>0</v>
      </c>
    </row>
    <row r="43" spans="1:6" x14ac:dyDescent="0.25">
      <c r="A43" s="26" t="s">
        <v>78</v>
      </c>
      <c r="B43" s="26" t="s">
        <v>79</v>
      </c>
      <c r="C43" s="62">
        <v>403200</v>
      </c>
      <c r="E43" s="73">
        <f t="shared" si="0"/>
        <v>403200</v>
      </c>
    </row>
    <row r="44" spans="1:6" x14ac:dyDescent="0.25">
      <c r="A44" s="26" t="s">
        <v>83</v>
      </c>
      <c r="B44" s="26" t="s">
        <v>84</v>
      </c>
      <c r="E44" s="73">
        <f t="shared" si="0"/>
        <v>0</v>
      </c>
    </row>
    <row r="45" spans="1:6" x14ac:dyDescent="0.25">
      <c r="A45" s="26" t="s">
        <v>88</v>
      </c>
      <c r="B45" s="26" t="s">
        <v>89</v>
      </c>
      <c r="C45" s="62">
        <v>18100</v>
      </c>
      <c r="E45" s="73">
        <f t="shared" si="0"/>
        <v>18100</v>
      </c>
    </row>
    <row r="46" spans="1:6" x14ac:dyDescent="0.25">
      <c r="A46" s="26" t="s">
        <v>93</v>
      </c>
      <c r="B46" s="26" t="s">
        <v>94</v>
      </c>
      <c r="C46" s="62">
        <v>32000</v>
      </c>
      <c r="E46" s="73">
        <f t="shared" si="0"/>
        <v>32000</v>
      </c>
    </row>
    <row r="47" spans="1:6" x14ac:dyDescent="0.25">
      <c r="A47" s="26" t="s">
        <v>97</v>
      </c>
      <c r="B47" s="26" t="s">
        <v>41</v>
      </c>
      <c r="C47" s="62">
        <v>388800</v>
      </c>
      <c r="E47" s="73">
        <f t="shared" si="0"/>
        <v>388800</v>
      </c>
    </row>
    <row r="48" spans="1:6" x14ac:dyDescent="0.25">
      <c r="A48" s="26" t="s">
        <v>98</v>
      </c>
      <c r="B48" s="26" t="s">
        <v>99</v>
      </c>
      <c r="E48" s="73">
        <f t="shared" si="0"/>
        <v>0</v>
      </c>
    </row>
    <row r="49" spans="1:5" x14ac:dyDescent="0.25">
      <c r="A49" s="26" t="s">
        <v>100</v>
      </c>
      <c r="B49" s="26" t="s">
        <v>101</v>
      </c>
      <c r="C49" s="62">
        <v>25200</v>
      </c>
      <c r="D49" s="74">
        <v>25200</v>
      </c>
      <c r="E49" s="73">
        <f t="shared" si="0"/>
        <v>0</v>
      </c>
    </row>
    <row r="50" spans="1:5" x14ac:dyDescent="0.25">
      <c r="A50" s="26" t="s">
        <v>102</v>
      </c>
      <c r="B50" s="26" t="s">
        <v>103</v>
      </c>
      <c r="C50" s="62">
        <v>190000</v>
      </c>
      <c r="D50" s="74">
        <v>100000</v>
      </c>
      <c r="E50" s="73">
        <f t="shared" si="0"/>
        <v>90000</v>
      </c>
    </row>
    <row r="51" spans="1:5" x14ac:dyDescent="0.25">
      <c r="A51" s="26" t="s">
        <v>104</v>
      </c>
      <c r="B51" s="26" t="s">
        <v>105</v>
      </c>
      <c r="C51" s="62">
        <v>39000</v>
      </c>
      <c r="E51" s="73">
        <f t="shared" si="0"/>
        <v>39000</v>
      </c>
    </row>
    <row r="52" spans="1:5" x14ac:dyDescent="0.25">
      <c r="A52" s="26" t="s">
        <v>106</v>
      </c>
      <c r="B52" s="26" t="s">
        <v>107</v>
      </c>
      <c r="C52" s="62">
        <v>12000</v>
      </c>
      <c r="D52" s="74">
        <v>0</v>
      </c>
      <c r="E52" s="73">
        <f t="shared" si="0"/>
        <v>12000</v>
      </c>
    </row>
    <row r="53" spans="1:5" x14ac:dyDescent="0.25">
      <c r="A53" s="26" t="s">
        <v>108</v>
      </c>
      <c r="B53" s="26" t="s">
        <v>42</v>
      </c>
      <c r="C53" s="62">
        <v>1300</v>
      </c>
      <c r="E53" s="73">
        <f t="shared" si="0"/>
        <v>1300</v>
      </c>
    </row>
    <row r="54" spans="1:5" x14ac:dyDescent="0.25">
      <c r="A54" s="26" t="s">
        <v>127</v>
      </c>
      <c r="B54" s="26" t="s">
        <v>45</v>
      </c>
      <c r="C54" s="62">
        <v>389200</v>
      </c>
      <c r="E54" s="73">
        <f t="shared" si="0"/>
        <v>389200</v>
      </c>
    </row>
    <row r="55" spans="1:5" x14ac:dyDescent="0.25">
      <c r="E55" s="73">
        <f t="shared" si="0"/>
        <v>0</v>
      </c>
    </row>
    <row r="56" spans="1:5" x14ac:dyDescent="0.25">
      <c r="E56" s="73">
        <f t="shared" si="0"/>
        <v>0</v>
      </c>
    </row>
    <row r="57" spans="1:5" x14ac:dyDescent="0.25">
      <c r="A57" s="65"/>
      <c r="B57" s="65" t="s">
        <v>46</v>
      </c>
      <c r="C57" s="76"/>
      <c r="E57" s="73">
        <f t="shared" si="0"/>
        <v>0</v>
      </c>
    </row>
    <row r="58" spans="1:5" s="59" customFormat="1" x14ac:dyDescent="0.25">
      <c r="A58" s="59" t="s">
        <v>74</v>
      </c>
      <c r="B58" s="59" t="s">
        <v>75</v>
      </c>
      <c r="C58" s="70"/>
      <c r="D58" s="71"/>
      <c r="E58" s="73">
        <f t="shared" si="0"/>
        <v>0</v>
      </c>
    </row>
    <row r="59" spans="1:5" x14ac:dyDescent="0.25">
      <c r="A59" s="26" t="s">
        <v>76</v>
      </c>
      <c r="B59" s="26" t="s">
        <v>77</v>
      </c>
      <c r="E59" s="73">
        <f t="shared" si="0"/>
        <v>0</v>
      </c>
    </row>
    <row r="60" spans="1:5" x14ac:dyDescent="0.25">
      <c r="A60" s="26" t="s">
        <v>78</v>
      </c>
      <c r="B60" s="26" t="s">
        <v>79</v>
      </c>
      <c r="C60" s="62">
        <v>253900</v>
      </c>
      <c r="E60" s="73">
        <f t="shared" si="0"/>
        <v>253900</v>
      </c>
    </row>
    <row r="61" spans="1:5" x14ac:dyDescent="0.25">
      <c r="A61" s="26" t="s">
        <v>83</v>
      </c>
      <c r="B61" s="26" t="s">
        <v>84</v>
      </c>
      <c r="E61" s="73">
        <f t="shared" si="0"/>
        <v>0</v>
      </c>
    </row>
    <row r="62" spans="1:5" x14ac:dyDescent="0.25">
      <c r="A62" s="26" t="s">
        <v>88</v>
      </c>
      <c r="B62" s="26" t="s">
        <v>89</v>
      </c>
      <c r="C62" s="62">
        <v>18100</v>
      </c>
      <c r="E62" s="73">
        <f t="shared" si="0"/>
        <v>18100</v>
      </c>
    </row>
    <row r="63" spans="1:5" x14ac:dyDescent="0.25">
      <c r="A63" s="26" t="s">
        <v>93</v>
      </c>
      <c r="B63" s="26" t="s">
        <v>94</v>
      </c>
      <c r="C63" s="62">
        <v>22000</v>
      </c>
      <c r="E63" s="73">
        <f t="shared" si="0"/>
        <v>22000</v>
      </c>
    </row>
    <row r="64" spans="1:5" x14ac:dyDescent="0.25">
      <c r="A64" s="26" t="s">
        <v>97</v>
      </c>
      <c r="B64" s="26" t="s">
        <v>41</v>
      </c>
      <c r="C64" s="62">
        <v>172800</v>
      </c>
      <c r="E64" s="73">
        <f t="shared" si="0"/>
        <v>172800</v>
      </c>
    </row>
    <row r="65" spans="1:6" x14ac:dyDescent="0.25">
      <c r="A65" s="26" t="s">
        <v>128</v>
      </c>
      <c r="B65" s="26" t="s">
        <v>129</v>
      </c>
      <c r="C65" s="62">
        <v>78200</v>
      </c>
      <c r="E65" s="73">
        <f t="shared" si="0"/>
        <v>78200</v>
      </c>
      <c r="F65" s="26" t="s">
        <v>82</v>
      </c>
    </row>
    <row r="66" spans="1:6" x14ac:dyDescent="0.25">
      <c r="A66" s="26" t="s">
        <v>98</v>
      </c>
      <c r="B66" s="26" t="s">
        <v>99</v>
      </c>
      <c r="E66" s="73">
        <f t="shared" si="0"/>
        <v>0</v>
      </c>
    </row>
    <row r="67" spans="1:6" x14ac:dyDescent="0.25">
      <c r="A67" s="26" t="s">
        <v>100</v>
      </c>
      <c r="B67" s="26" t="s">
        <v>101</v>
      </c>
      <c r="C67" s="62">
        <v>30000</v>
      </c>
      <c r="D67" s="74">
        <v>30000</v>
      </c>
      <c r="E67" s="73">
        <f t="shared" si="0"/>
        <v>0</v>
      </c>
    </row>
    <row r="68" spans="1:6" x14ac:dyDescent="0.25">
      <c r="A68" s="26" t="s">
        <v>102</v>
      </c>
      <c r="B68" s="26" t="s">
        <v>103</v>
      </c>
      <c r="C68" s="62">
        <v>65000</v>
      </c>
      <c r="D68" s="74">
        <v>5000</v>
      </c>
      <c r="E68" s="73">
        <f t="shared" si="0"/>
        <v>60000</v>
      </c>
    </row>
    <row r="69" spans="1:6" x14ac:dyDescent="0.25">
      <c r="A69" s="26" t="s">
        <v>104</v>
      </c>
      <c r="B69" s="26" t="s">
        <v>105</v>
      </c>
      <c r="C69" s="62">
        <v>60000</v>
      </c>
      <c r="E69" s="73">
        <f t="shared" si="0"/>
        <v>60000</v>
      </c>
    </row>
    <row r="70" spans="1:6" x14ac:dyDescent="0.25">
      <c r="A70" s="26" t="s">
        <v>106</v>
      </c>
      <c r="B70" s="26" t="s">
        <v>107</v>
      </c>
      <c r="C70" s="62">
        <v>12000</v>
      </c>
      <c r="D70" s="74">
        <v>0</v>
      </c>
      <c r="E70" s="73">
        <f t="shared" si="0"/>
        <v>12000</v>
      </c>
    </row>
    <row r="71" spans="1:6" x14ac:dyDescent="0.25">
      <c r="A71" s="26" t="s">
        <v>108</v>
      </c>
      <c r="B71" s="26" t="s">
        <v>42</v>
      </c>
      <c r="C71" s="62">
        <v>1300</v>
      </c>
      <c r="E71" s="73">
        <f t="shared" si="0"/>
        <v>1300</v>
      </c>
    </row>
    <row r="72" spans="1:6" x14ac:dyDescent="0.25">
      <c r="E72" s="73">
        <f t="shared" si="0"/>
        <v>0</v>
      </c>
    </row>
    <row r="73" spans="1:6" s="59" customFormat="1" x14ac:dyDescent="0.25">
      <c r="A73" s="59" t="s">
        <v>115</v>
      </c>
      <c r="B73" s="59" t="s">
        <v>116</v>
      </c>
      <c r="C73" s="70"/>
      <c r="D73" s="71"/>
      <c r="E73" s="73">
        <f t="shared" si="0"/>
        <v>0</v>
      </c>
    </row>
    <row r="74" spans="1:6" x14ac:dyDescent="0.25">
      <c r="A74" s="26" t="s">
        <v>130</v>
      </c>
      <c r="B74" s="26" t="s">
        <v>131</v>
      </c>
      <c r="C74" s="62">
        <v>25303900</v>
      </c>
      <c r="E74" s="73">
        <f t="shared" si="0"/>
        <v>25303900</v>
      </c>
      <c r="F74" s="26" t="s">
        <v>132</v>
      </c>
    </row>
    <row r="75" spans="1:6" x14ac:dyDescent="0.25">
      <c r="E75" s="73">
        <f t="shared" ref="E75:E138" si="1">C75-D75</f>
        <v>0</v>
      </c>
    </row>
    <row r="76" spans="1:6" x14ac:dyDescent="0.25">
      <c r="E76" s="73">
        <f t="shared" si="1"/>
        <v>0</v>
      </c>
    </row>
    <row r="77" spans="1:6" x14ac:dyDescent="0.25">
      <c r="A77" s="65"/>
      <c r="B77" s="65" t="s">
        <v>47</v>
      </c>
      <c r="C77" s="76"/>
      <c r="E77" s="73">
        <f t="shared" si="1"/>
        <v>0</v>
      </c>
    </row>
    <row r="78" spans="1:6" s="59" customFormat="1" x14ac:dyDescent="0.25">
      <c r="A78" s="59" t="s">
        <v>74</v>
      </c>
      <c r="B78" s="59" t="s">
        <v>75</v>
      </c>
      <c r="C78" s="70"/>
      <c r="D78" s="71"/>
      <c r="E78" s="73">
        <f t="shared" si="1"/>
        <v>0</v>
      </c>
    </row>
    <row r="79" spans="1:6" x14ac:dyDescent="0.25">
      <c r="A79" s="26" t="s">
        <v>76</v>
      </c>
      <c r="B79" s="26" t="s">
        <v>77</v>
      </c>
      <c r="E79" s="73">
        <f t="shared" si="1"/>
        <v>0</v>
      </c>
    </row>
    <row r="80" spans="1:6" x14ac:dyDescent="0.25">
      <c r="A80" s="26" t="s">
        <v>78</v>
      </c>
      <c r="B80" s="26" t="s">
        <v>79</v>
      </c>
      <c r="C80" s="62">
        <v>117000</v>
      </c>
      <c r="E80" s="73">
        <f t="shared" si="1"/>
        <v>117000</v>
      </c>
    </row>
    <row r="81" spans="1:6" x14ac:dyDescent="0.25">
      <c r="A81" s="26" t="s">
        <v>83</v>
      </c>
      <c r="B81" s="26" t="s">
        <v>84</v>
      </c>
      <c r="E81" s="73">
        <f t="shared" si="1"/>
        <v>0</v>
      </c>
    </row>
    <row r="82" spans="1:6" x14ac:dyDescent="0.25">
      <c r="A82" s="26" t="s">
        <v>88</v>
      </c>
      <c r="B82" s="26" t="s">
        <v>89</v>
      </c>
      <c r="C82" s="62">
        <v>36200</v>
      </c>
      <c r="E82" s="73">
        <f t="shared" si="1"/>
        <v>36200</v>
      </c>
    </row>
    <row r="83" spans="1:6" x14ac:dyDescent="0.25">
      <c r="A83" s="26" t="s">
        <v>90</v>
      </c>
      <c r="B83" s="26" t="s">
        <v>91</v>
      </c>
      <c r="C83" s="62">
        <v>7200</v>
      </c>
      <c r="E83" s="73">
        <f t="shared" si="1"/>
        <v>7200</v>
      </c>
      <c r="F83" s="26" t="s">
        <v>82</v>
      </c>
    </row>
    <row r="84" spans="1:6" x14ac:dyDescent="0.25">
      <c r="A84" s="26" t="s">
        <v>93</v>
      </c>
      <c r="B84" s="26" t="s">
        <v>94</v>
      </c>
      <c r="C84" s="62">
        <v>12800</v>
      </c>
      <c r="E84" s="73">
        <f t="shared" si="1"/>
        <v>12800</v>
      </c>
    </row>
    <row r="85" spans="1:6" x14ac:dyDescent="0.25">
      <c r="A85" s="26" t="s">
        <v>97</v>
      </c>
      <c r="B85" s="26" t="s">
        <v>41</v>
      </c>
      <c r="C85" s="62">
        <v>172800</v>
      </c>
      <c r="E85" s="73">
        <f t="shared" si="1"/>
        <v>172800</v>
      </c>
    </row>
    <row r="86" spans="1:6" x14ac:dyDescent="0.25">
      <c r="A86" s="26" t="s">
        <v>98</v>
      </c>
      <c r="B86" s="26" t="s">
        <v>99</v>
      </c>
      <c r="E86" s="73">
        <f t="shared" si="1"/>
        <v>0</v>
      </c>
    </row>
    <row r="87" spans="1:6" x14ac:dyDescent="0.25">
      <c r="A87" s="26" t="s">
        <v>100</v>
      </c>
      <c r="B87" s="26" t="s">
        <v>101</v>
      </c>
      <c r="C87" s="62">
        <v>62600</v>
      </c>
      <c r="D87" s="74">
        <v>62600</v>
      </c>
      <c r="E87" s="73">
        <f t="shared" si="1"/>
        <v>0</v>
      </c>
    </row>
    <row r="88" spans="1:6" x14ac:dyDescent="0.25">
      <c r="A88" s="26" t="s">
        <v>102</v>
      </c>
      <c r="B88" s="26" t="s">
        <v>103</v>
      </c>
      <c r="C88" s="62">
        <v>50000</v>
      </c>
      <c r="D88" s="74">
        <v>5000</v>
      </c>
      <c r="E88" s="73">
        <f t="shared" si="1"/>
        <v>45000</v>
      </c>
    </row>
    <row r="89" spans="1:6" x14ac:dyDescent="0.25">
      <c r="A89" s="26" t="s">
        <v>104</v>
      </c>
      <c r="B89" s="26" t="s">
        <v>105</v>
      </c>
      <c r="C89" s="62">
        <v>67400</v>
      </c>
      <c r="E89" s="73">
        <f t="shared" si="1"/>
        <v>67400</v>
      </c>
    </row>
    <row r="90" spans="1:6" x14ac:dyDescent="0.25">
      <c r="A90" s="26" t="s">
        <v>106</v>
      </c>
      <c r="B90" s="26" t="s">
        <v>107</v>
      </c>
      <c r="C90" s="62">
        <v>24000</v>
      </c>
      <c r="D90" s="74">
        <v>0</v>
      </c>
      <c r="E90" s="73">
        <f t="shared" si="1"/>
        <v>24000</v>
      </c>
    </row>
    <row r="91" spans="1:6" x14ac:dyDescent="0.25">
      <c r="A91" s="26" t="s">
        <v>108</v>
      </c>
      <c r="B91" s="26" t="s">
        <v>42</v>
      </c>
      <c r="C91" s="62">
        <v>2600</v>
      </c>
      <c r="E91" s="73">
        <f t="shared" si="1"/>
        <v>2600</v>
      </c>
    </row>
    <row r="92" spans="1:6" x14ac:dyDescent="0.25">
      <c r="E92" s="73">
        <f t="shared" si="1"/>
        <v>0</v>
      </c>
    </row>
    <row r="93" spans="1:6" x14ac:dyDescent="0.25">
      <c r="E93" s="73">
        <f t="shared" si="1"/>
        <v>0</v>
      </c>
    </row>
    <row r="94" spans="1:6" x14ac:dyDescent="0.25">
      <c r="A94" s="65"/>
      <c r="B94" s="65" t="s">
        <v>133</v>
      </c>
      <c r="C94" s="76"/>
      <c r="E94" s="73">
        <f t="shared" si="1"/>
        <v>0</v>
      </c>
    </row>
    <row r="95" spans="1:6" s="59" customFormat="1" x14ac:dyDescent="0.25">
      <c r="A95" s="59" t="s">
        <v>74</v>
      </c>
      <c r="B95" s="59" t="s">
        <v>75</v>
      </c>
      <c r="C95" s="70"/>
      <c r="D95" s="71"/>
      <c r="E95" s="73">
        <f t="shared" si="1"/>
        <v>0</v>
      </c>
    </row>
    <row r="96" spans="1:6" x14ac:dyDescent="0.25">
      <c r="A96" s="26" t="s">
        <v>76</v>
      </c>
      <c r="B96" s="26" t="s">
        <v>77</v>
      </c>
      <c r="E96" s="73">
        <f t="shared" si="1"/>
        <v>0</v>
      </c>
    </row>
    <row r="97" spans="1:6" x14ac:dyDescent="0.25">
      <c r="A97" s="26" t="s">
        <v>78</v>
      </c>
      <c r="B97" s="26" t="s">
        <v>79</v>
      </c>
      <c r="C97" s="62">
        <v>11208200</v>
      </c>
      <c r="E97" s="73">
        <f t="shared" si="1"/>
        <v>11208200</v>
      </c>
    </row>
    <row r="98" spans="1:6" x14ac:dyDescent="0.25">
      <c r="A98" s="26" t="s">
        <v>80</v>
      </c>
      <c r="B98" s="26" t="s">
        <v>81</v>
      </c>
      <c r="C98" s="62">
        <v>848300</v>
      </c>
      <c r="E98" s="73">
        <f t="shared" si="1"/>
        <v>848300</v>
      </c>
      <c r="F98" s="26" t="s">
        <v>82</v>
      </c>
    </row>
    <row r="99" spans="1:6" x14ac:dyDescent="0.25">
      <c r="A99" s="26" t="s">
        <v>83</v>
      </c>
      <c r="B99" s="26" t="s">
        <v>84</v>
      </c>
      <c r="E99" s="73">
        <f t="shared" si="1"/>
        <v>0</v>
      </c>
    </row>
    <row r="100" spans="1:6" x14ac:dyDescent="0.25">
      <c r="A100" s="26" t="s">
        <v>88</v>
      </c>
      <c r="B100" s="26" t="s">
        <v>89</v>
      </c>
      <c r="C100" s="62">
        <v>650200</v>
      </c>
      <c r="E100" s="73">
        <f t="shared" si="1"/>
        <v>650200</v>
      </c>
    </row>
    <row r="101" spans="1:6" x14ac:dyDescent="0.25">
      <c r="A101" s="26" t="s">
        <v>134</v>
      </c>
      <c r="B101" s="26" t="s">
        <v>135</v>
      </c>
      <c r="C101" s="62">
        <v>13000</v>
      </c>
      <c r="D101" s="74">
        <v>13000</v>
      </c>
      <c r="E101" s="73">
        <f t="shared" si="1"/>
        <v>0</v>
      </c>
    </row>
    <row r="102" spans="1:6" x14ac:dyDescent="0.25">
      <c r="A102" s="26" t="s">
        <v>90</v>
      </c>
      <c r="B102" s="26" t="s">
        <v>91</v>
      </c>
      <c r="C102" s="62">
        <v>1062000</v>
      </c>
      <c r="E102" s="73">
        <f t="shared" si="1"/>
        <v>1062000</v>
      </c>
      <c r="F102" s="26" t="s">
        <v>82</v>
      </c>
    </row>
    <row r="103" spans="1:6" x14ac:dyDescent="0.25">
      <c r="A103" s="26" t="s">
        <v>93</v>
      </c>
      <c r="B103" s="26" t="s">
        <v>94</v>
      </c>
      <c r="C103" s="62">
        <v>24800</v>
      </c>
      <c r="E103" s="73">
        <f t="shared" si="1"/>
        <v>24800</v>
      </c>
    </row>
    <row r="104" spans="1:6" x14ac:dyDescent="0.25">
      <c r="A104" s="26" t="s">
        <v>98</v>
      </c>
      <c r="B104" s="26" t="s">
        <v>99</v>
      </c>
      <c r="E104" s="73">
        <f t="shared" si="1"/>
        <v>0</v>
      </c>
    </row>
    <row r="105" spans="1:6" x14ac:dyDescent="0.25">
      <c r="A105" s="26" t="s">
        <v>100</v>
      </c>
      <c r="B105" s="26" t="s">
        <v>101</v>
      </c>
      <c r="C105" s="62">
        <v>11328000</v>
      </c>
      <c r="D105" s="74">
        <v>11328000</v>
      </c>
      <c r="E105" s="73">
        <f t="shared" si="1"/>
        <v>0</v>
      </c>
    </row>
    <row r="106" spans="1:6" x14ac:dyDescent="0.25">
      <c r="A106" s="26" t="s">
        <v>102</v>
      </c>
      <c r="B106" s="26" t="s">
        <v>103</v>
      </c>
      <c r="C106" s="62">
        <v>90000</v>
      </c>
      <c r="D106" s="74">
        <v>4000</v>
      </c>
      <c r="E106" s="73">
        <f t="shared" si="1"/>
        <v>86000</v>
      </c>
    </row>
    <row r="107" spans="1:6" x14ac:dyDescent="0.25">
      <c r="A107" s="26" t="s">
        <v>104</v>
      </c>
      <c r="B107" s="26" t="s">
        <v>105</v>
      </c>
      <c r="C107" s="62">
        <v>100000</v>
      </c>
      <c r="E107" s="73">
        <f t="shared" si="1"/>
        <v>100000</v>
      </c>
    </row>
    <row r="108" spans="1:6" x14ac:dyDescent="0.25">
      <c r="A108" s="26" t="s">
        <v>106</v>
      </c>
      <c r="B108" s="26" t="s">
        <v>107</v>
      </c>
      <c r="C108" s="62">
        <v>943000</v>
      </c>
      <c r="D108" s="74">
        <v>943000</v>
      </c>
      <c r="E108" s="73">
        <f t="shared" si="1"/>
        <v>0</v>
      </c>
    </row>
    <row r="109" spans="1:6" x14ac:dyDescent="0.25">
      <c r="A109" s="26" t="s">
        <v>136</v>
      </c>
      <c r="B109" s="26" t="s">
        <v>137</v>
      </c>
      <c r="C109" s="62">
        <v>7800</v>
      </c>
      <c r="D109" s="74">
        <v>7800</v>
      </c>
      <c r="E109" s="73">
        <f t="shared" si="1"/>
        <v>0</v>
      </c>
    </row>
    <row r="110" spans="1:6" x14ac:dyDescent="0.25">
      <c r="E110" s="73">
        <f t="shared" si="1"/>
        <v>0</v>
      </c>
    </row>
    <row r="111" spans="1:6" x14ac:dyDescent="0.25">
      <c r="E111" s="73">
        <f t="shared" si="1"/>
        <v>0</v>
      </c>
    </row>
    <row r="112" spans="1:6" x14ac:dyDescent="0.25">
      <c r="A112" s="65"/>
      <c r="B112" s="65" t="s">
        <v>48</v>
      </c>
      <c r="C112" s="76"/>
      <c r="E112" s="73">
        <f t="shared" si="1"/>
        <v>0</v>
      </c>
    </row>
    <row r="113" spans="1:5" s="59" customFormat="1" x14ac:dyDescent="0.25">
      <c r="A113" s="59" t="s">
        <v>74</v>
      </c>
      <c r="B113" s="59" t="s">
        <v>75</v>
      </c>
      <c r="C113" s="70"/>
      <c r="D113" s="71"/>
      <c r="E113" s="73">
        <f t="shared" si="1"/>
        <v>0</v>
      </c>
    </row>
    <row r="114" spans="1:5" x14ac:dyDescent="0.25">
      <c r="A114" s="26" t="s">
        <v>98</v>
      </c>
      <c r="B114" s="26" t="s">
        <v>99</v>
      </c>
      <c r="E114" s="73">
        <f t="shared" si="1"/>
        <v>0</v>
      </c>
    </row>
    <row r="115" spans="1:5" x14ac:dyDescent="0.25">
      <c r="A115" s="26" t="s">
        <v>138</v>
      </c>
      <c r="B115" s="26" t="s">
        <v>139</v>
      </c>
      <c r="C115" s="62">
        <v>456500</v>
      </c>
      <c r="E115" s="73">
        <f t="shared" si="1"/>
        <v>456500</v>
      </c>
    </row>
    <row r="116" spans="1:5" x14ac:dyDescent="0.25">
      <c r="A116" s="26" t="s">
        <v>140</v>
      </c>
      <c r="B116" s="26" t="s">
        <v>42</v>
      </c>
      <c r="C116" s="62">
        <v>6500</v>
      </c>
      <c r="E116" s="73">
        <f t="shared" si="1"/>
        <v>6500</v>
      </c>
    </row>
    <row r="117" spans="1:5" x14ac:dyDescent="0.25">
      <c r="A117" s="26" t="s">
        <v>141</v>
      </c>
      <c r="B117" s="26" t="s">
        <v>49</v>
      </c>
      <c r="C117" s="62">
        <v>139600</v>
      </c>
      <c r="E117" s="73">
        <f t="shared" si="1"/>
        <v>139600</v>
      </c>
    </row>
    <row r="118" spans="1:5" x14ac:dyDescent="0.25">
      <c r="A118" s="26" t="s">
        <v>142</v>
      </c>
      <c r="B118" s="26" t="s">
        <v>50</v>
      </c>
      <c r="C118" s="62">
        <v>340300</v>
      </c>
      <c r="E118" s="73">
        <f t="shared" si="1"/>
        <v>340300</v>
      </c>
    </row>
    <row r="119" spans="1:5" x14ac:dyDescent="0.25">
      <c r="E119" s="73">
        <f t="shared" si="1"/>
        <v>0</v>
      </c>
    </row>
    <row r="120" spans="1:5" x14ac:dyDescent="0.25">
      <c r="E120" s="73">
        <f t="shared" si="1"/>
        <v>0</v>
      </c>
    </row>
    <row r="121" spans="1:5" x14ac:dyDescent="0.25">
      <c r="A121" s="65"/>
      <c r="B121" s="65" t="s">
        <v>51</v>
      </c>
      <c r="C121" s="76"/>
      <c r="E121" s="73">
        <f t="shared" si="1"/>
        <v>0</v>
      </c>
    </row>
    <row r="122" spans="1:5" s="59" customFormat="1" x14ac:dyDescent="0.25">
      <c r="A122" s="59" t="s">
        <v>74</v>
      </c>
      <c r="B122" s="59" t="s">
        <v>75</v>
      </c>
      <c r="C122" s="70"/>
      <c r="D122" s="71"/>
      <c r="E122" s="73">
        <f t="shared" si="1"/>
        <v>0</v>
      </c>
    </row>
    <row r="123" spans="1:5" x14ac:dyDescent="0.25">
      <c r="A123" s="26" t="s">
        <v>76</v>
      </c>
      <c r="B123" s="26" t="s">
        <v>77</v>
      </c>
      <c r="E123" s="73">
        <f t="shared" si="1"/>
        <v>0</v>
      </c>
    </row>
    <row r="124" spans="1:5" x14ac:dyDescent="0.25">
      <c r="A124" s="26" t="s">
        <v>143</v>
      </c>
      <c r="B124" s="26" t="s">
        <v>144</v>
      </c>
      <c r="C124" s="62">
        <v>3219000</v>
      </c>
      <c r="E124" s="73">
        <f t="shared" si="1"/>
        <v>3219000</v>
      </c>
    </row>
    <row r="125" spans="1:5" x14ac:dyDescent="0.25">
      <c r="A125" s="26" t="s">
        <v>145</v>
      </c>
      <c r="B125" s="26" t="s">
        <v>146</v>
      </c>
      <c r="C125" s="62">
        <v>186000</v>
      </c>
      <c r="E125" s="73">
        <f t="shared" si="1"/>
        <v>186000</v>
      </c>
    </row>
    <row r="126" spans="1:5" x14ac:dyDescent="0.25">
      <c r="A126" s="26" t="s">
        <v>147</v>
      </c>
      <c r="B126" s="26" t="s">
        <v>148</v>
      </c>
      <c r="C126" s="62">
        <v>58100</v>
      </c>
      <c r="E126" s="73">
        <f t="shared" si="1"/>
        <v>58100</v>
      </c>
    </row>
    <row r="127" spans="1:5" x14ac:dyDescent="0.25">
      <c r="A127" s="26" t="s">
        <v>98</v>
      </c>
      <c r="B127" s="26" t="s">
        <v>99</v>
      </c>
      <c r="E127" s="73">
        <f t="shared" si="1"/>
        <v>0</v>
      </c>
    </row>
    <row r="128" spans="1:5" x14ac:dyDescent="0.25">
      <c r="A128" s="26" t="s">
        <v>149</v>
      </c>
      <c r="B128" s="26" t="s">
        <v>139</v>
      </c>
      <c r="C128" s="62">
        <v>252600</v>
      </c>
      <c r="E128" s="73">
        <f t="shared" si="1"/>
        <v>252600</v>
      </c>
    </row>
    <row r="129" spans="1:6" x14ac:dyDescent="0.25">
      <c r="A129" s="26" t="s">
        <v>150</v>
      </c>
      <c r="B129" s="26" t="s">
        <v>42</v>
      </c>
      <c r="C129" s="62">
        <v>128700</v>
      </c>
      <c r="E129" s="73">
        <f t="shared" si="1"/>
        <v>128700</v>
      </c>
    </row>
    <row r="130" spans="1:6" x14ac:dyDescent="0.25">
      <c r="A130" s="26" t="s">
        <v>151</v>
      </c>
      <c r="B130" s="26" t="s">
        <v>49</v>
      </c>
      <c r="C130" s="62">
        <v>142000</v>
      </c>
      <c r="E130" s="73">
        <f t="shared" si="1"/>
        <v>142000</v>
      </c>
    </row>
    <row r="131" spans="1:6" x14ac:dyDescent="0.25">
      <c r="A131" s="26" t="s">
        <v>152</v>
      </c>
      <c r="B131" s="26" t="s">
        <v>153</v>
      </c>
      <c r="C131" s="62">
        <v>111200</v>
      </c>
      <c r="E131" s="73">
        <f t="shared" si="1"/>
        <v>111200</v>
      </c>
    </row>
    <row r="132" spans="1:6" x14ac:dyDescent="0.25">
      <c r="A132" s="26" t="s">
        <v>154</v>
      </c>
      <c r="B132" s="26" t="s">
        <v>50</v>
      </c>
      <c r="C132" s="62">
        <v>252800</v>
      </c>
      <c r="E132" s="73">
        <f t="shared" si="1"/>
        <v>252800</v>
      </c>
    </row>
    <row r="133" spans="1:6" x14ac:dyDescent="0.25">
      <c r="A133" s="26" t="s">
        <v>155</v>
      </c>
      <c r="B133" s="26" t="s">
        <v>156</v>
      </c>
      <c r="C133" s="62">
        <v>292500</v>
      </c>
      <c r="E133" s="73">
        <f t="shared" si="1"/>
        <v>292500</v>
      </c>
    </row>
    <row r="134" spans="1:6" x14ac:dyDescent="0.25">
      <c r="E134" s="73">
        <f t="shared" si="1"/>
        <v>0</v>
      </c>
    </row>
    <row r="135" spans="1:6" s="59" customFormat="1" x14ac:dyDescent="0.25">
      <c r="A135" s="59" t="s">
        <v>115</v>
      </c>
      <c r="B135" s="59" t="s">
        <v>116</v>
      </c>
      <c r="C135" s="70"/>
      <c r="D135" s="71"/>
      <c r="E135" s="73">
        <f t="shared" si="1"/>
        <v>0</v>
      </c>
    </row>
    <row r="136" spans="1:6" x14ac:dyDescent="0.25">
      <c r="A136" s="26" t="s">
        <v>124</v>
      </c>
      <c r="B136" s="26" t="s">
        <v>157</v>
      </c>
      <c r="C136" s="62">
        <v>50000</v>
      </c>
      <c r="E136" s="73">
        <f t="shared" si="1"/>
        <v>50000</v>
      </c>
    </row>
    <row r="137" spans="1:6" x14ac:dyDescent="0.25">
      <c r="A137" s="26" t="s">
        <v>158</v>
      </c>
      <c r="B137" s="26" t="s">
        <v>159</v>
      </c>
      <c r="C137" s="62">
        <v>173100</v>
      </c>
      <c r="E137" s="73">
        <f t="shared" si="1"/>
        <v>173100</v>
      </c>
    </row>
    <row r="138" spans="1:6" x14ac:dyDescent="0.25">
      <c r="E138" s="73">
        <f t="shared" si="1"/>
        <v>0</v>
      </c>
    </row>
    <row r="139" spans="1:6" x14ac:dyDescent="0.25">
      <c r="E139" s="73">
        <f t="shared" ref="E139:E202" si="2">C139-D139</f>
        <v>0</v>
      </c>
    </row>
    <row r="140" spans="1:6" x14ac:dyDescent="0.25">
      <c r="A140" s="65"/>
      <c r="B140" s="65" t="s">
        <v>52</v>
      </c>
      <c r="C140" s="76"/>
      <c r="E140" s="73">
        <f t="shared" si="2"/>
        <v>0</v>
      </c>
    </row>
    <row r="141" spans="1:6" s="59" customFormat="1" x14ac:dyDescent="0.25">
      <c r="A141" s="59" t="s">
        <v>74</v>
      </c>
      <c r="B141" s="59" t="s">
        <v>75</v>
      </c>
      <c r="C141" s="70"/>
      <c r="D141" s="71"/>
      <c r="E141" s="73">
        <f t="shared" si="2"/>
        <v>0</v>
      </c>
    </row>
    <row r="142" spans="1:6" x14ac:dyDescent="0.25">
      <c r="A142" s="26" t="s">
        <v>76</v>
      </c>
      <c r="B142" s="26" t="s">
        <v>77</v>
      </c>
      <c r="E142" s="73">
        <f t="shared" si="2"/>
        <v>0</v>
      </c>
    </row>
    <row r="143" spans="1:6" x14ac:dyDescent="0.25">
      <c r="A143" s="26" t="s">
        <v>78</v>
      </c>
      <c r="B143" s="26" t="s">
        <v>79</v>
      </c>
      <c r="C143" s="62">
        <v>1044300</v>
      </c>
      <c r="E143" s="73">
        <f t="shared" si="2"/>
        <v>1044300</v>
      </c>
    </row>
    <row r="144" spans="1:6" x14ac:dyDescent="0.25">
      <c r="A144" s="26" t="s">
        <v>80</v>
      </c>
      <c r="B144" s="26" t="s">
        <v>81</v>
      </c>
      <c r="C144" s="62">
        <v>165900</v>
      </c>
      <c r="E144" s="73">
        <f t="shared" si="2"/>
        <v>165900</v>
      </c>
      <c r="F144" s="26" t="s">
        <v>82</v>
      </c>
    </row>
    <row r="145" spans="1:6" x14ac:dyDescent="0.25">
      <c r="A145" s="26" t="s">
        <v>83</v>
      </c>
      <c r="B145" s="26" t="s">
        <v>84</v>
      </c>
      <c r="E145" s="73">
        <f t="shared" si="2"/>
        <v>0</v>
      </c>
    </row>
    <row r="146" spans="1:6" x14ac:dyDescent="0.25">
      <c r="A146" s="26" t="s">
        <v>88</v>
      </c>
      <c r="B146" s="26" t="s">
        <v>89</v>
      </c>
      <c r="C146" s="62">
        <v>212000</v>
      </c>
      <c r="E146" s="73">
        <f t="shared" si="2"/>
        <v>212000</v>
      </c>
    </row>
    <row r="147" spans="1:6" x14ac:dyDescent="0.25">
      <c r="A147" s="26" t="s">
        <v>134</v>
      </c>
      <c r="B147" s="26" t="s">
        <v>135</v>
      </c>
      <c r="C147" s="62">
        <v>19000</v>
      </c>
      <c r="D147" s="74">
        <v>19000</v>
      </c>
      <c r="E147" s="73">
        <f t="shared" si="2"/>
        <v>0</v>
      </c>
    </row>
    <row r="148" spans="1:6" x14ac:dyDescent="0.25">
      <c r="A148" s="26" t="s">
        <v>90</v>
      </c>
      <c r="B148" s="26" t="s">
        <v>91</v>
      </c>
      <c r="C148" s="62">
        <v>187200</v>
      </c>
      <c r="E148" s="73">
        <f t="shared" si="2"/>
        <v>187200</v>
      </c>
      <c r="F148" s="26" t="s">
        <v>82</v>
      </c>
    </row>
    <row r="149" spans="1:6" x14ac:dyDescent="0.25">
      <c r="A149" s="26" t="s">
        <v>96</v>
      </c>
      <c r="B149" s="26" t="s">
        <v>53</v>
      </c>
      <c r="C149" s="62">
        <v>856600</v>
      </c>
      <c r="E149" s="73">
        <f t="shared" si="2"/>
        <v>856600</v>
      </c>
    </row>
    <row r="150" spans="1:6" x14ac:dyDescent="0.25">
      <c r="A150" s="26" t="s">
        <v>98</v>
      </c>
      <c r="B150" s="26" t="s">
        <v>99</v>
      </c>
      <c r="E150" s="73">
        <f t="shared" si="2"/>
        <v>0</v>
      </c>
    </row>
    <row r="151" spans="1:6" x14ac:dyDescent="0.25">
      <c r="A151" s="26" t="s">
        <v>100</v>
      </c>
      <c r="B151" s="26" t="s">
        <v>101</v>
      </c>
      <c r="C151" s="62">
        <v>1248000</v>
      </c>
      <c r="D151" s="74">
        <v>1248000</v>
      </c>
      <c r="E151" s="73">
        <f t="shared" si="2"/>
        <v>0</v>
      </c>
    </row>
    <row r="152" spans="1:6" x14ac:dyDescent="0.25">
      <c r="A152" s="26" t="s">
        <v>106</v>
      </c>
      <c r="B152" s="26" t="s">
        <v>107</v>
      </c>
      <c r="C152" s="62">
        <v>315700</v>
      </c>
      <c r="D152" s="74">
        <v>315700</v>
      </c>
      <c r="E152" s="73">
        <f t="shared" si="2"/>
        <v>0</v>
      </c>
    </row>
    <row r="153" spans="1:6" x14ac:dyDescent="0.25">
      <c r="A153" s="26" t="s">
        <v>136</v>
      </c>
      <c r="B153" s="26" t="s">
        <v>137</v>
      </c>
      <c r="C153" s="62">
        <v>11400</v>
      </c>
      <c r="D153" s="74">
        <v>11400</v>
      </c>
      <c r="E153" s="73">
        <f t="shared" si="2"/>
        <v>0</v>
      </c>
    </row>
    <row r="154" spans="1:6" x14ac:dyDescent="0.25">
      <c r="A154" s="26" t="s">
        <v>160</v>
      </c>
      <c r="B154" s="26" t="s">
        <v>161</v>
      </c>
      <c r="C154" s="62">
        <v>600000</v>
      </c>
      <c r="E154" s="73">
        <f t="shared" si="2"/>
        <v>600000</v>
      </c>
    </row>
    <row r="155" spans="1:6" x14ac:dyDescent="0.25">
      <c r="A155" s="26" t="s">
        <v>108</v>
      </c>
      <c r="B155" s="26" t="s">
        <v>42</v>
      </c>
      <c r="C155" s="62">
        <v>24700</v>
      </c>
      <c r="E155" s="73">
        <f t="shared" si="2"/>
        <v>24700</v>
      </c>
    </row>
    <row r="156" spans="1:6" x14ac:dyDescent="0.25">
      <c r="A156" s="26" t="s">
        <v>162</v>
      </c>
      <c r="B156" s="26" t="s">
        <v>49</v>
      </c>
      <c r="C156" s="62">
        <v>53200</v>
      </c>
      <c r="E156" s="73">
        <f t="shared" si="2"/>
        <v>53200</v>
      </c>
    </row>
    <row r="157" spans="1:6" x14ac:dyDescent="0.25">
      <c r="A157" s="26" t="s">
        <v>163</v>
      </c>
      <c r="B157" s="26" t="s">
        <v>50</v>
      </c>
      <c r="C157" s="62">
        <v>117500</v>
      </c>
      <c r="E157" s="73">
        <f t="shared" si="2"/>
        <v>117500</v>
      </c>
    </row>
    <row r="158" spans="1:6" x14ac:dyDescent="0.25">
      <c r="E158" s="73">
        <f t="shared" si="2"/>
        <v>0</v>
      </c>
    </row>
    <row r="159" spans="1:6" x14ac:dyDescent="0.25">
      <c r="E159" s="73">
        <f t="shared" si="2"/>
        <v>0</v>
      </c>
    </row>
    <row r="160" spans="1:6" x14ac:dyDescent="0.25">
      <c r="A160" s="65"/>
      <c r="B160" s="65" t="s">
        <v>164</v>
      </c>
      <c r="C160" s="76"/>
      <c r="E160" s="73">
        <f t="shared" si="2"/>
        <v>0</v>
      </c>
    </row>
    <row r="161" spans="1:6" s="59" customFormat="1" x14ac:dyDescent="0.25">
      <c r="A161" s="59" t="s">
        <v>74</v>
      </c>
      <c r="B161" s="59" t="s">
        <v>75</v>
      </c>
      <c r="C161" s="70"/>
      <c r="D161" s="71"/>
      <c r="E161" s="73">
        <f t="shared" si="2"/>
        <v>0</v>
      </c>
    </row>
    <row r="162" spans="1:6" x14ac:dyDescent="0.25">
      <c r="A162" s="26" t="s">
        <v>76</v>
      </c>
      <c r="B162" s="26" t="s">
        <v>77</v>
      </c>
      <c r="E162" s="73">
        <f t="shared" si="2"/>
        <v>0</v>
      </c>
    </row>
    <row r="163" spans="1:6" x14ac:dyDescent="0.25">
      <c r="A163" s="26" t="s">
        <v>78</v>
      </c>
      <c r="B163" s="26" t="s">
        <v>79</v>
      </c>
      <c r="C163" s="62">
        <v>2703900</v>
      </c>
      <c r="E163" s="73">
        <f t="shared" si="2"/>
        <v>2703900</v>
      </c>
    </row>
    <row r="164" spans="1:6" x14ac:dyDescent="0.25">
      <c r="A164" s="26" t="s">
        <v>165</v>
      </c>
      <c r="B164" s="26" t="s">
        <v>166</v>
      </c>
      <c r="C164" s="62">
        <v>41600</v>
      </c>
      <c r="E164" s="73">
        <f t="shared" si="2"/>
        <v>41600</v>
      </c>
    </row>
    <row r="165" spans="1:6" x14ac:dyDescent="0.25">
      <c r="A165" s="26" t="s">
        <v>80</v>
      </c>
      <c r="B165" s="26" t="s">
        <v>81</v>
      </c>
      <c r="C165" s="62">
        <v>24700</v>
      </c>
      <c r="E165" s="73">
        <f t="shared" si="2"/>
        <v>24700</v>
      </c>
      <c r="F165" s="26" t="s">
        <v>82</v>
      </c>
    </row>
    <row r="166" spans="1:6" x14ac:dyDescent="0.25">
      <c r="A166" s="26" t="s">
        <v>83</v>
      </c>
      <c r="B166" s="26" t="s">
        <v>84</v>
      </c>
      <c r="E166" s="73">
        <f t="shared" si="2"/>
        <v>0</v>
      </c>
    </row>
    <row r="167" spans="1:6" x14ac:dyDescent="0.25">
      <c r="A167" s="26" t="s">
        <v>88</v>
      </c>
      <c r="B167" s="26" t="s">
        <v>89</v>
      </c>
      <c r="C167" s="62">
        <v>65200</v>
      </c>
      <c r="E167" s="73">
        <f t="shared" si="2"/>
        <v>65200</v>
      </c>
    </row>
    <row r="168" spans="1:6" x14ac:dyDescent="0.25">
      <c r="A168" s="26" t="s">
        <v>93</v>
      </c>
      <c r="B168" s="26" t="s">
        <v>94</v>
      </c>
      <c r="C168" s="62">
        <v>12000</v>
      </c>
      <c r="E168" s="73">
        <f t="shared" si="2"/>
        <v>12000</v>
      </c>
    </row>
    <row r="169" spans="1:6" x14ac:dyDescent="0.25">
      <c r="A169" s="26" t="s">
        <v>98</v>
      </c>
      <c r="B169" s="26" t="s">
        <v>99</v>
      </c>
      <c r="E169" s="73">
        <f t="shared" si="2"/>
        <v>0</v>
      </c>
    </row>
    <row r="170" spans="1:6" x14ac:dyDescent="0.25">
      <c r="A170" s="26" t="s">
        <v>100</v>
      </c>
      <c r="B170" s="26" t="s">
        <v>101</v>
      </c>
      <c r="C170" s="62">
        <v>171000</v>
      </c>
      <c r="D170" s="74">
        <v>171000</v>
      </c>
      <c r="E170" s="73">
        <f t="shared" si="2"/>
        <v>0</v>
      </c>
    </row>
    <row r="171" spans="1:6" x14ac:dyDescent="0.25">
      <c r="A171" s="26" t="s">
        <v>102</v>
      </c>
      <c r="B171" s="26" t="s">
        <v>103</v>
      </c>
      <c r="C171" s="62">
        <v>40300</v>
      </c>
      <c r="D171" s="74">
        <v>3300</v>
      </c>
      <c r="E171" s="73">
        <f t="shared" si="2"/>
        <v>37000</v>
      </c>
    </row>
    <row r="172" spans="1:6" x14ac:dyDescent="0.25">
      <c r="A172" s="26" t="s">
        <v>104</v>
      </c>
      <c r="B172" s="26" t="s">
        <v>105</v>
      </c>
      <c r="C172" s="62">
        <v>35500</v>
      </c>
      <c r="E172" s="73">
        <f t="shared" si="2"/>
        <v>35500</v>
      </c>
    </row>
    <row r="173" spans="1:6" x14ac:dyDescent="0.25">
      <c r="A173" s="26" t="s">
        <v>106</v>
      </c>
      <c r="B173" s="26" t="s">
        <v>107</v>
      </c>
      <c r="C173" s="62">
        <v>43500</v>
      </c>
      <c r="D173" s="74">
        <v>0</v>
      </c>
      <c r="E173" s="73">
        <f t="shared" si="2"/>
        <v>43500</v>
      </c>
    </row>
    <row r="174" spans="1:6" x14ac:dyDescent="0.25">
      <c r="E174" s="73">
        <f t="shared" si="2"/>
        <v>0</v>
      </c>
    </row>
    <row r="175" spans="1:6" x14ac:dyDescent="0.25">
      <c r="E175" s="73">
        <f t="shared" si="2"/>
        <v>0</v>
      </c>
    </row>
    <row r="176" spans="1:6" x14ac:dyDescent="0.25">
      <c r="A176" s="65"/>
      <c r="B176" s="65" t="s">
        <v>54</v>
      </c>
      <c r="C176" s="76"/>
      <c r="E176" s="73">
        <f t="shared" si="2"/>
        <v>0</v>
      </c>
    </row>
    <row r="177" spans="1:6" s="59" customFormat="1" x14ac:dyDescent="0.25">
      <c r="A177" s="59" t="s">
        <v>74</v>
      </c>
      <c r="B177" s="59" t="s">
        <v>75</v>
      </c>
      <c r="C177" s="70"/>
      <c r="D177" s="71"/>
      <c r="E177" s="73">
        <f t="shared" si="2"/>
        <v>0</v>
      </c>
    </row>
    <row r="178" spans="1:6" x14ac:dyDescent="0.25">
      <c r="A178" s="26" t="s">
        <v>98</v>
      </c>
      <c r="B178" s="26" t="s">
        <v>99</v>
      </c>
      <c r="E178" s="73">
        <f t="shared" si="2"/>
        <v>0</v>
      </c>
    </row>
    <row r="179" spans="1:6" x14ac:dyDescent="0.25">
      <c r="A179" s="26" t="s">
        <v>140</v>
      </c>
      <c r="B179" s="26" t="s">
        <v>42</v>
      </c>
      <c r="C179" s="62">
        <v>5200</v>
      </c>
      <c r="E179" s="73">
        <f t="shared" si="2"/>
        <v>5200</v>
      </c>
    </row>
    <row r="180" spans="1:6" x14ac:dyDescent="0.25">
      <c r="A180" s="26" t="s">
        <v>142</v>
      </c>
      <c r="B180" s="26" t="s">
        <v>50</v>
      </c>
      <c r="C180" s="62">
        <v>122200</v>
      </c>
      <c r="E180" s="73">
        <f t="shared" si="2"/>
        <v>122200</v>
      </c>
    </row>
    <row r="181" spans="1:6" x14ac:dyDescent="0.25">
      <c r="E181" s="73">
        <f t="shared" si="2"/>
        <v>0</v>
      </c>
    </row>
    <row r="182" spans="1:6" x14ac:dyDescent="0.25">
      <c r="E182" s="73">
        <f t="shared" si="2"/>
        <v>0</v>
      </c>
    </row>
    <row r="183" spans="1:6" x14ac:dyDescent="0.25">
      <c r="A183" s="65"/>
      <c r="B183" s="65" t="s">
        <v>167</v>
      </c>
      <c r="C183" s="76"/>
      <c r="E183" s="73">
        <f t="shared" si="2"/>
        <v>0</v>
      </c>
    </row>
    <row r="184" spans="1:6" s="59" customFormat="1" x14ac:dyDescent="0.25">
      <c r="A184" s="59" t="s">
        <v>74</v>
      </c>
      <c r="B184" s="59" t="s">
        <v>75</v>
      </c>
      <c r="C184" s="70"/>
      <c r="D184" s="71"/>
      <c r="E184" s="73">
        <f t="shared" si="2"/>
        <v>0</v>
      </c>
    </row>
    <row r="185" spans="1:6" x14ac:dyDescent="0.25">
      <c r="A185" s="26" t="s">
        <v>76</v>
      </c>
      <c r="B185" s="26" t="s">
        <v>77</v>
      </c>
      <c r="E185" s="73">
        <f t="shared" si="2"/>
        <v>0</v>
      </c>
    </row>
    <row r="186" spans="1:6" x14ac:dyDescent="0.25">
      <c r="A186" s="26" t="s">
        <v>78</v>
      </c>
      <c r="B186" s="26" t="s">
        <v>79</v>
      </c>
      <c r="C186" s="62">
        <v>1165300</v>
      </c>
      <c r="E186" s="73">
        <f t="shared" si="2"/>
        <v>1165300</v>
      </c>
    </row>
    <row r="187" spans="1:6" x14ac:dyDescent="0.25">
      <c r="A187" s="26" t="s">
        <v>80</v>
      </c>
      <c r="B187" s="26" t="s">
        <v>81</v>
      </c>
      <c r="C187" s="62">
        <v>10100</v>
      </c>
      <c r="E187" s="73">
        <f t="shared" si="2"/>
        <v>10100</v>
      </c>
      <c r="F187" s="26" t="s">
        <v>82</v>
      </c>
    </row>
    <row r="188" spans="1:6" x14ac:dyDescent="0.25">
      <c r="A188" s="26" t="s">
        <v>83</v>
      </c>
      <c r="B188" s="26" t="s">
        <v>84</v>
      </c>
      <c r="E188" s="73">
        <f t="shared" si="2"/>
        <v>0</v>
      </c>
    </row>
    <row r="189" spans="1:6" x14ac:dyDescent="0.25">
      <c r="A189" s="26" t="s">
        <v>88</v>
      </c>
      <c r="B189" s="26" t="s">
        <v>89</v>
      </c>
      <c r="C189" s="62">
        <v>124600</v>
      </c>
      <c r="E189" s="73">
        <f t="shared" si="2"/>
        <v>124600</v>
      </c>
    </row>
    <row r="190" spans="1:6" x14ac:dyDescent="0.25">
      <c r="A190" s="26" t="s">
        <v>134</v>
      </c>
      <c r="B190" s="26" t="s">
        <v>135</v>
      </c>
      <c r="C190" s="62">
        <v>7000</v>
      </c>
      <c r="D190" s="74">
        <v>7000</v>
      </c>
      <c r="E190" s="73">
        <f t="shared" si="2"/>
        <v>0</v>
      </c>
    </row>
    <row r="191" spans="1:6" x14ac:dyDescent="0.25">
      <c r="A191" s="26" t="s">
        <v>93</v>
      </c>
      <c r="B191" s="26" t="s">
        <v>94</v>
      </c>
      <c r="C191" s="62">
        <v>44000</v>
      </c>
      <c r="E191" s="73">
        <f t="shared" si="2"/>
        <v>44000</v>
      </c>
    </row>
    <row r="192" spans="1:6" x14ac:dyDescent="0.25">
      <c r="A192" s="26" t="s">
        <v>98</v>
      </c>
      <c r="B192" s="26" t="s">
        <v>99</v>
      </c>
      <c r="E192" s="73">
        <f t="shared" si="2"/>
        <v>0</v>
      </c>
    </row>
    <row r="193" spans="1:5" x14ac:dyDescent="0.25">
      <c r="A193" s="26" t="s">
        <v>100</v>
      </c>
      <c r="B193" s="26" t="s">
        <v>101</v>
      </c>
      <c r="C193" s="62">
        <v>165000</v>
      </c>
      <c r="D193" s="74">
        <v>165000</v>
      </c>
      <c r="E193" s="73">
        <f t="shared" si="2"/>
        <v>0</v>
      </c>
    </row>
    <row r="194" spans="1:5" x14ac:dyDescent="0.25">
      <c r="A194" s="26" t="s">
        <v>102</v>
      </c>
      <c r="B194" s="26" t="s">
        <v>103</v>
      </c>
      <c r="C194" s="62">
        <v>142700</v>
      </c>
      <c r="D194" s="74">
        <v>2700</v>
      </c>
      <c r="E194" s="73">
        <f t="shared" si="2"/>
        <v>140000</v>
      </c>
    </row>
    <row r="195" spans="1:5" x14ac:dyDescent="0.25">
      <c r="A195" s="26" t="s">
        <v>104</v>
      </c>
      <c r="B195" s="26" t="s">
        <v>105</v>
      </c>
      <c r="C195" s="62">
        <v>80000</v>
      </c>
      <c r="E195" s="73">
        <f t="shared" si="2"/>
        <v>80000</v>
      </c>
    </row>
    <row r="196" spans="1:5" x14ac:dyDescent="0.25">
      <c r="A196" s="26" t="s">
        <v>106</v>
      </c>
      <c r="B196" s="26" t="s">
        <v>107</v>
      </c>
      <c r="C196" s="62">
        <v>145700</v>
      </c>
      <c r="D196" s="74">
        <v>45700</v>
      </c>
      <c r="E196" s="73">
        <f t="shared" si="2"/>
        <v>100000</v>
      </c>
    </row>
    <row r="197" spans="1:5" x14ac:dyDescent="0.25">
      <c r="A197" s="26" t="s">
        <v>136</v>
      </c>
      <c r="B197" s="26" t="s">
        <v>137</v>
      </c>
      <c r="C197" s="62">
        <v>7000</v>
      </c>
      <c r="D197" s="74">
        <v>7000</v>
      </c>
      <c r="E197" s="73">
        <f t="shared" si="2"/>
        <v>0</v>
      </c>
    </row>
    <row r="198" spans="1:5" x14ac:dyDescent="0.25">
      <c r="E198" s="73">
        <f t="shared" si="2"/>
        <v>0</v>
      </c>
    </row>
    <row r="199" spans="1:5" x14ac:dyDescent="0.25">
      <c r="E199" s="73">
        <f t="shared" si="2"/>
        <v>0</v>
      </c>
    </row>
    <row r="200" spans="1:5" x14ac:dyDescent="0.25">
      <c r="A200" s="65"/>
      <c r="B200" s="65" t="s">
        <v>168</v>
      </c>
      <c r="C200" s="76"/>
      <c r="E200" s="73">
        <f t="shared" si="2"/>
        <v>0</v>
      </c>
    </row>
    <row r="201" spans="1:5" s="59" customFormat="1" x14ac:dyDescent="0.25">
      <c r="A201" s="59" t="s">
        <v>74</v>
      </c>
      <c r="B201" s="59" t="s">
        <v>75</v>
      </c>
      <c r="C201" s="70"/>
      <c r="D201" s="71"/>
      <c r="E201" s="73">
        <f t="shared" si="2"/>
        <v>0</v>
      </c>
    </row>
    <row r="202" spans="1:5" x14ac:dyDescent="0.25">
      <c r="A202" s="26" t="s">
        <v>83</v>
      </c>
      <c r="B202" s="26" t="s">
        <v>84</v>
      </c>
      <c r="E202" s="73">
        <f t="shared" si="2"/>
        <v>0</v>
      </c>
    </row>
    <row r="203" spans="1:5" x14ac:dyDescent="0.25">
      <c r="A203" s="26" t="s">
        <v>169</v>
      </c>
      <c r="B203" s="26" t="s">
        <v>170</v>
      </c>
      <c r="C203" s="62">
        <v>3000000</v>
      </c>
      <c r="E203" s="73">
        <f t="shared" ref="E203:E266" si="3">C203-D203</f>
        <v>3000000</v>
      </c>
    </row>
    <row r="204" spans="1:5" x14ac:dyDescent="0.25">
      <c r="E204" s="73">
        <f t="shared" si="3"/>
        <v>0</v>
      </c>
    </row>
    <row r="205" spans="1:5" x14ac:dyDescent="0.25">
      <c r="E205" s="73">
        <f t="shared" si="3"/>
        <v>0</v>
      </c>
    </row>
    <row r="206" spans="1:5" x14ac:dyDescent="0.25">
      <c r="A206" s="65"/>
      <c r="B206" s="65" t="s">
        <v>55</v>
      </c>
      <c r="C206" s="76"/>
      <c r="E206" s="73">
        <f t="shared" si="3"/>
        <v>0</v>
      </c>
    </row>
    <row r="207" spans="1:5" s="59" customFormat="1" x14ac:dyDescent="0.25">
      <c r="A207" s="59" t="s">
        <v>74</v>
      </c>
      <c r="B207" s="59" t="s">
        <v>75</v>
      </c>
      <c r="C207" s="70"/>
      <c r="D207" s="71"/>
      <c r="E207" s="73">
        <f t="shared" si="3"/>
        <v>0</v>
      </c>
    </row>
    <row r="208" spans="1:5" x14ac:dyDescent="0.25">
      <c r="A208" s="26" t="s">
        <v>83</v>
      </c>
      <c r="B208" s="26" t="s">
        <v>84</v>
      </c>
      <c r="E208" s="73">
        <f t="shared" si="3"/>
        <v>0</v>
      </c>
    </row>
    <row r="209" spans="1:6" x14ac:dyDescent="0.25">
      <c r="A209" s="26" t="s">
        <v>171</v>
      </c>
      <c r="B209" s="26" t="s">
        <v>172</v>
      </c>
      <c r="C209" s="62">
        <v>250000</v>
      </c>
      <c r="E209" s="73">
        <f t="shared" si="3"/>
        <v>250000</v>
      </c>
    </row>
    <row r="210" spans="1:6" x14ac:dyDescent="0.25">
      <c r="A210" s="26" t="s">
        <v>98</v>
      </c>
      <c r="B210" s="26" t="s">
        <v>99</v>
      </c>
      <c r="E210" s="73">
        <f t="shared" si="3"/>
        <v>0</v>
      </c>
    </row>
    <row r="211" spans="1:6" x14ac:dyDescent="0.25">
      <c r="A211" s="26" t="s">
        <v>173</v>
      </c>
      <c r="B211" s="26" t="s">
        <v>174</v>
      </c>
      <c r="C211" s="62">
        <v>350000</v>
      </c>
      <c r="E211" s="73">
        <f t="shared" si="3"/>
        <v>350000</v>
      </c>
    </row>
    <row r="212" spans="1:6" x14ac:dyDescent="0.25">
      <c r="A212" s="26" t="s">
        <v>150</v>
      </c>
      <c r="B212" s="26" t="s">
        <v>42</v>
      </c>
      <c r="C212" s="62">
        <v>13000</v>
      </c>
      <c r="E212" s="73">
        <f t="shared" si="3"/>
        <v>13000</v>
      </c>
    </row>
    <row r="213" spans="1:6" x14ac:dyDescent="0.25">
      <c r="A213" s="26" t="s">
        <v>151</v>
      </c>
      <c r="B213" s="26" t="s">
        <v>49</v>
      </c>
      <c r="C213" s="62">
        <v>4900</v>
      </c>
      <c r="E213" s="73">
        <f t="shared" si="3"/>
        <v>4900</v>
      </c>
    </row>
    <row r="214" spans="1:6" x14ac:dyDescent="0.25">
      <c r="A214" s="26" t="s">
        <v>175</v>
      </c>
      <c r="B214" s="26" t="s">
        <v>176</v>
      </c>
      <c r="C214" s="62">
        <v>900000</v>
      </c>
      <c r="E214" s="73">
        <f t="shared" si="3"/>
        <v>900000</v>
      </c>
    </row>
    <row r="215" spans="1:6" x14ac:dyDescent="0.25">
      <c r="E215" s="73">
        <f t="shared" si="3"/>
        <v>0</v>
      </c>
    </row>
    <row r="216" spans="1:6" s="59" customFormat="1" x14ac:dyDescent="0.25">
      <c r="A216" s="59" t="s">
        <v>115</v>
      </c>
      <c r="B216" s="59" t="s">
        <v>116</v>
      </c>
      <c r="C216" s="70"/>
      <c r="D216" s="71"/>
      <c r="E216" s="73">
        <f t="shared" si="3"/>
        <v>0</v>
      </c>
    </row>
    <row r="217" spans="1:6" x14ac:dyDescent="0.25">
      <c r="A217" s="26" t="s">
        <v>177</v>
      </c>
      <c r="B217" s="26" t="s">
        <v>178</v>
      </c>
      <c r="C217" s="62">
        <v>3000000</v>
      </c>
      <c r="E217" s="73">
        <f t="shared" si="3"/>
        <v>3000000</v>
      </c>
    </row>
    <row r="218" spans="1:6" x14ac:dyDescent="0.25">
      <c r="E218" s="73">
        <f t="shared" si="3"/>
        <v>0</v>
      </c>
    </row>
    <row r="219" spans="1:6" x14ac:dyDescent="0.25">
      <c r="E219" s="73">
        <f t="shared" si="3"/>
        <v>0</v>
      </c>
    </row>
    <row r="220" spans="1:6" x14ac:dyDescent="0.25">
      <c r="A220" s="65"/>
      <c r="B220" s="65" t="s">
        <v>56</v>
      </c>
      <c r="C220" s="76"/>
      <c r="E220" s="73">
        <f t="shared" si="3"/>
        <v>0</v>
      </c>
    </row>
    <row r="221" spans="1:6" s="59" customFormat="1" x14ac:dyDescent="0.25">
      <c r="A221" s="59" t="s">
        <v>74</v>
      </c>
      <c r="B221" s="59" t="s">
        <v>75</v>
      </c>
      <c r="C221" s="70"/>
      <c r="D221" s="71"/>
      <c r="E221" s="73">
        <f t="shared" si="3"/>
        <v>0</v>
      </c>
    </row>
    <row r="222" spans="1:6" x14ac:dyDescent="0.25">
      <c r="A222" s="26" t="s">
        <v>76</v>
      </c>
      <c r="B222" s="26" t="s">
        <v>77</v>
      </c>
      <c r="E222" s="73">
        <f t="shared" si="3"/>
        <v>0</v>
      </c>
    </row>
    <row r="223" spans="1:6" x14ac:dyDescent="0.25">
      <c r="A223" s="26" t="s">
        <v>78</v>
      </c>
      <c r="B223" s="26" t="s">
        <v>79</v>
      </c>
      <c r="C223" s="62">
        <v>649500</v>
      </c>
      <c r="E223" s="73">
        <f t="shared" si="3"/>
        <v>649500</v>
      </c>
    </row>
    <row r="224" spans="1:6" x14ac:dyDescent="0.25">
      <c r="A224" s="26" t="s">
        <v>80</v>
      </c>
      <c r="B224" s="26" t="s">
        <v>81</v>
      </c>
      <c r="C224" s="62">
        <v>115500</v>
      </c>
      <c r="E224" s="73">
        <f t="shared" si="3"/>
        <v>115500</v>
      </c>
      <c r="F224" s="26" t="s">
        <v>82</v>
      </c>
    </row>
    <row r="225" spans="1:6" x14ac:dyDescent="0.25">
      <c r="A225" s="26" t="s">
        <v>83</v>
      </c>
      <c r="B225" s="26" t="s">
        <v>84</v>
      </c>
      <c r="E225" s="73">
        <f t="shared" si="3"/>
        <v>0</v>
      </c>
    </row>
    <row r="226" spans="1:6" x14ac:dyDescent="0.25">
      <c r="A226" s="26" t="s">
        <v>88</v>
      </c>
      <c r="B226" s="26" t="s">
        <v>89</v>
      </c>
      <c r="C226" s="62">
        <v>119200</v>
      </c>
      <c r="E226" s="73">
        <f t="shared" si="3"/>
        <v>119200</v>
      </c>
    </row>
    <row r="227" spans="1:6" x14ac:dyDescent="0.25">
      <c r="A227" s="26" t="s">
        <v>134</v>
      </c>
      <c r="B227" s="26" t="s">
        <v>135</v>
      </c>
      <c r="C227" s="62">
        <v>24000</v>
      </c>
      <c r="D227" s="74">
        <v>24000</v>
      </c>
      <c r="E227" s="73">
        <f t="shared" si="3"/>
        <v>0</v>
      </c>
    </row>
    <row r="228" spans="1:6" x14ac:dyDescent="0.25">
      <c r="A228" s="26" t="s">
        <v>179</v>
      </c>
      <c r="B228" s="26" t="s">
        <v>57</v>
      </c>
      <c r="C228" s="62">
        <v>3212000</v>
      </c>
      <c r="E228" s="73">
        <f t="shared" si="3"/>
        <v>3212000</v>
      </c>
    </row>
    <row r="229" spans="1:6" x14ac:dyDescent="0.25">
      <c r="A229" s="26" t="s">
        <v>90</v>
      </c>
      <c r="B229" s="26" t="s">
        <v>91</v>
      </c>
      <c r="C229" s="62">
        <v>79200</v>
      </c>
      <c r="E229" s="73">
        <f t="shared" si="3"/>
        <v>79200</v>
      </c>
      <c r="F229" s="26" t="s">
        <v>82</v>
      </c>
    </row>
    <row r="230" spans="1:6" x14ac:dyDescent="0.25">
      <c r="A230" s="26" t="s">
        <v>98</v>
      </c>
      <c r="B230" s="26" t="s">
        <v>99</v>
      </c>
      <c r="E230" s="73">
        <f t="shared" si="3"/>
        <v>0</v>
      </c>
    </row>
    <row r="231" spans="1:6" x14ac:dyDescent="0.25">
      <c r="A231" s="26" t="s">
        <v>100</v>
      </c>
      <c r="B231" s="26" t="s">
        <v>101</v>
      </c>
      <c r="C231" s="62">
        <v>635000</v>
      </c>
      <c r="D231" s="74">
        <v>635000</v>
      </c>
      <c r="E231" s="73">
        <f t="shared" si="3"/>
        <v>0</v>
      </c>
    </row>
    <row r="232" spans="1:6" x14ac:dyDescent="0.25">
      <c r="A232" s="26" t="s">
        <v>106</v>
      </c>
      <c r="B232" s="26" t="s">
        <v>107</v>
      </c>
      <c r="C232" s="62">
        <v>176400</v>
      </c>
      <c r="D232" s="74">
        <v>176400</v>
      </c>
      <c r="E232" s="73">
        <f t="shared" si="3"/>
        <v>0</v>
      </c>
    </row>
    <row r="233" spans="1:6" x14ac:dyDescent="0.25">
      <c r="A233" s="26" t="s">
        <v>136</v>
      </c>
      <c r="B233" s="26" t="s">
        <v>137</v>
      </c>
      <c r="C233" s="62">
        <v>14600</v>
      </c>
      <c r="D233" s="74">
        <v>14600</v>
      </c>
      <c r="E233" s="73">
        <f t="shared" si="3"/>
        <v>0</v>
      </c>
    </row>
    <row r="234" spans="1:6" x14ac:dyDescent="0.25">
      <c r="A234" s="26" t="s">
        <v>180</v>
      </c>
      <c r="B234" s="26" t="s">
        <v>181</v>
      </c>
      <c r="C234" s="62">
        <v>36000</v>
      </c>
      <c r="E234" s="73">
        <f t="shared" si="3"/>
        <v>36000</v>
      </c>
    </row>
    <row r="235" spans="1:6" x14ac:dyDescent="0.25">
      <c r="A235" s="26" t="s">
        <v>182</v>
      </c>
      <c r="B235" s="26" t="s">
        <v>183</v>
      </c>
      <c r="C235" s="62">
        <v>50000</v>
      </c>
      <c r="E235" s="73">
        <f t="shared" si="3"/>
        <v>50000</v>
      </c>
    </row>
    <row r="236" spans="1:6" x14ac:dyDescent="0.25">
      <c r="A236" s="26" t="s">
        <v>108</v>
      </c>
      <c r="B236" s="26" t="s">
        <v>42</v>
      </c>
      <c r="C236" s="62">
        <v>49400</v>
      </c>
      <c r="E236" s="73">
        <f t="shared" si="3"/>
        <v>49400</v>
      </c>
    </row>
    <row r="237" spans="1:6" x14ac:dyDescent="0.25">
      <c r="A237" s="26" t="s">
        <v>162</v>
      </c>
      <c r="B237" s="26" t="s">
        <v>49</v>
      </c>
      <c r="C237" s="62">
        <v>25200</v>
      </c>
      <c r="E237" s="73">
        <f t="shared" si="3"/>
        <v>25200</v>
      </c>
    </row>
    <row r="238" spans="1:6" x14ac:dyDescent="0.25">
      <c r="E238" s="73">
        <f t="shared" si="3"/>
        <v>0</v>
      </c>
    </row>
    <row r="239" spans="1:6" x14ac:dyDescent="0.25">
      <c r="E239" s="73">
        <f t="shared" si="3"/>
        <v>0</v>
      </c>
    </row>
    <row r="240" spans="1:6" x14ac:dyDescent="0.25">
      <c r="A240" s="65"/>
      <c r="B240" s="65" t="s">
        <v>58</v>
      </c>
      <c r="C240" s="76"/>
      <c r="E240" s="73">
        <f t="shared" si="3"/>
        <v>0</v>
      </c>
    </row>
    <row r="241" spans="1:6" s="59" customFormat="1" x14ac:dyDescent="0.25">
      <c r="A241" s="59" t="s">
        <v>74</v>
      </c>
      <c r="B241" s="59" t="s">
        <v>75</v>
      </c>
      <c r="C241" s="70"/>
      <c r="D241" s="71"/>
      <c r="E241" s="73">
        <f t="shared" si="3"/>
        <v>0</v>
      </c>
    </row>
    <row r="242" spans="1:6" x14ac:dyDescent="0.25">
      <c r="A242" s="26" t="s">
        <v>76</v>
      </c>
      <c r="B242" s="26" t="s">
        <v>77</v>
      </c>
      <c r="E242" s="73">
        <f t="shared" si="3"/>
        <v>0</v>
      </c>
    </row>
    <row r="243" spans="1:6" x14ac:dyDescent="0.25">
      <c r="A243" s="26" t="s">
        <v>78</v>
      </c>
      <c r="B243" s="26" t="s">
        <v>79</v>
      </c>
      <c r="C243" s="62">
        <v>895000</v>
      </c>
      <c r="E243" s="73">
        <f t="shared" si="3"/>
        <v>895000</v>
      </c>
    </row>
    <row r="244" spans="1:6" x14ac:dyDescent="0.25">
      <c r="A244" s="26" t="s">
        <v>184</v>
      </c>
      <c r="B244" s="26" t="s">
        <v>185</v>
      </c>
      <c r="C244" s="62">
        <v>28100</v>
      </c>
      <c r="E244" s="73">
        <f t="shared" si="3"/>
        <v>28100</v>
      </c>
      <c r="F244" s="26" t="s">
        <v>82</v>
      </c>
    </row>
    <row r="245" spans="1:6" x14ac:dyDescent="0.25">
      <c r="A245" s="26" t="s">
        <v>83</v>
      </c>
      <c r="B245" s="26" t="s">
        <v>84</v>
      </c>
      <c r="E245" s="73">
        <f t="shared" si="3"/>
        <v>0</v>
      </c>
    </row>
    <row r="246" spans="1:6" x14ac:dyDescent="0.25">
      <c r="A246" s="26" t="s">
        <v>88</v>
      </c>
      <c r="B246" s="26" t="s">
        <v>89</v>
      </c>
      <c r="C246" s="62">
        <v>36800</v>
      </c>
      <c r="E246" s="73">
        <f t="shared" si="3"/>
        <v>36800</v>
      </c>
    </row>
    <row r="247" spans="1:6" x14ac:dyDescent="0.25">
      <c r="A247" s="26" t="s">
        <v>93</v>
      </c>
      <c r="B247" s="26" t="s">
        <v>94</v>
      </c>
      <c r="C247" s="62">
        <v>52000</v>
      </c>
      <c r="E247" s="73">
        <f t="shared" si="3"/>
        <v>52000</v>
      </c>
    </row>
    <row r="248" spans="1:6" x14ac:dyDescent="0.25">
      <c r="A248" s="26" t="s">
        <v>98</v>
      </c>
      <c r="B248" s="26" t="s">
        <v>99</v>
      </c>
      <c r="E248" s="73">
        <f t="shared" si="3"/>
        <v>0</v>
      </c>
    </row>
    <row r="249" spans="1:6" x14ac:dyDescent="0.25">
      <c r="A249" s="26" t="s">
        <v>100</v>
      </c>
      <c r="B249" s="26" t="s">
        <v>101</v>
      </c>
      <c r="C249" s="62">
        <v>63800</v>
      </c>
      <c r="D249" s="74">
        <v>63800</v>
      </c>
      <c r="E249" s="73">
        <f t="shared" si="3"/>
        <v>0</v>
      </c>
    </row>
    <row r="250" spans="1:6" x14ac:dyDescent="0.25">
      <c r="A250" s="26" t="s">
        <v>102</v>
      </c>
      <c r="B250" s="26" t="s">
        <v>103</v>
      </c>
      <c r="C250" s="62">
        <v>100000</v>
      </c>
      <c r="D250" s="74">
        <v>4000</v>
      </c>
      <c r="E250" s="73">
        <f t="shared" si="3"/>
        <v>96000</v>
      </c>
    </row>
    <row r="251" spans="1:6" x14ac:dyDescent="0.25">
      <c r="A251" s="26" t="s">
        <v>104</v>
      </c>
      <c r="B251" s="26" t="s">
        <v>105</v>
      </c>
      <c r="C251" s="62">
        <v>16000</v>
      </c>
      <c r="E251" s="73">
        <f t="shared" si="3"/>
        <v>16000</v>
      </c>
    </row>
    <row r="252" spans="1:6" x14ac:dyDescent="0.25">
      <c r="A252" s="26" t="s">
        <v>106</v>
      </c>
      <c r="B252" s="26" t="s">
        <v>107</v>
      </c>
      <c r="C252" s="62">
        <v>24600</v>
      </c>
      <c r="D252" s="74">
        <v>24600</v>
      </c>
      <c r="E252" s="73">
        <f t="shared" si="3"/>
        <v>0</v>
      </c>
    </row>
    <row r="253" spans="1:6" x14ac:dyDescent="0.25">
      <c r="A253" s="26" t="s">
        <v>108</v>
      </c>
      <c r="B253" s="26" t="s">
        <v>42</v>
      </c>
      <c r="C253" s="62">
        <v>2600</v>
      </c>
      <c r="E253" s="73">
        <f t="shared" si="3"/>
        <v>2600</v>
      </c>
    </row>
    <row r="254" spans="1:6" x14ac:dyDescent="0.25">
      <c r="E254" s="73">
        <f t="shared" si="3"/>
        <v>0</v>
      </c>
    </row>
    <row r="255" spans="1:6" x14ac:dyDescent="0.25">
      <c r="A255" s="65"/>
      <c r="B255" s="65" t="s">
        <v>59</v>
      </c>
      <c r="C255" s="76"/>
      <c r="E255" s="73">
        <f t="shared" si="3"/>
        <v>0</v>
      </c>
    </row>
    <row r="256" spans="1:6" s="59" customFormat="1" x14ac:dyDescent="0.25">
      <c r="A256" s="59" t="s">
        <v>74</v>
      </c>
      <c r="B256" s="59" t="s">
        <v>75</v>
      </c>
      <c r="C256" s="70"/>
      <c r="D256" s="71"/>
      <c r="E256" s="73">
        <f t="shared" si="3"/>
        <v>0</v>
      </c>
    </row>
    <row r="257" spans="1:5" x14ac:dyDescent="0.25">
      <c r="A257" s="26" t="s">
        <v>76</v>
      </c>
      <c r="B257" s="26" t="s">
        <v>77</v>
      </c>
      <c r="E257" s="73">
        <f t="shared" si="3"/>
        <v>0</v>
      </c>
    </row>
    <row r="258" spans="1:5" x14ac:dyDescent="0.25">
      <c r="A258" s="26" t="s">
        <v>186</v>
      </c>
      <c r="B258" s="26" t="s">
        <v>187</v>
      </c>
      <c r="C258" s="62">
        <v>4720000</v>
      </c>
      <c r="E258" s="73">
        <f t="shared" si="3"/>
        <v>4720000</v>
      </c>
    </row>
    <row r="259" spans="1:5" x14ac:dyDescent="0.25">
      <c r="A259" s="26" t="s">
        <v>188</v>
      </c>
      <c r="B259" s="26" t="s">
        <v>189</v>
      </c>
      <c r="C259" s="62">
        <v>1201600</v>
      </c>
      <c r="E259" s="73">
        <f t="shared" si="3"/>
        <v>1201600</v>
      </c>
    </row>
    <row r="260" spans="1:5" x14ac:dyDescent="0.25">
      <c r="A260" s="26" t="s">
        <v>190</v>
      </c>
      <c r="B260" s="26" t="s">
        <v>191</v>
      </c>
      <c r="C260" s="62">
        <v>1872000</v>
      </c>
      <c r="E260" s="73">
        <f t="shared" si="3"/>
        <v>1872000</v>
      </c>
    </row>
    <row r="261" spans="1:5" x14ac:dyDescent="0.25">
      <c r="A261" s="26" t="s">
        <v>83</v>
      </c>
      <c r="B261" s="26" t="s">
        <v>84</v>
      </c>
      <c r="E261" s="73">
        <f t="shared" si="3"/>
        <v>0</v>
      </c>
    </row>
    <row r="262" spans="1:5" x14ac:dyDescent="0.25">
      <c r="A262" s="26" t="s">
        <v>192</v>
      </c>
      <c r="B262" s="26" t="s">
        <v>193</v>
      </c>
      <c r="C262" s="62">
        <v>22400</v>
      </c>
      <c r="E262" s="73">
        <f t="shared" si="3"/>
        <v>22400</v>
      </c>
    </row>
    <row r="263" spans="1:5" x14ac:dyDescent="0.25">
      <c r="A263" s="26" t="s">
        <v>194</v>
      </c>
      <c r="B263" s="26" t="s">
        <v>41</v>
      </c>
      <c r="C263" s="62">
        <v>432000</v>
      </c>
      <c r="E263" s="73">
        <f t="shared" si="3"/>
        <v>432000</v>
      </c>
    </row>
    <row r="264" spans="1:5" x14ac:dyDescent="0.25">
      <c r="A264" s="26" t="s">
        <v>98</v>
      </c>
      <c r="B264" s="26" t="s">
        <v>99</v>
      </c>
      <c r="E264" s="73">
        <f t="shared" si="3"/>
        <v>0</v>
      </c>
    </row>
    <row r="265" spans="1:5" x14ac:dyDescent="0.25">
      <c r="A265" s="26" t="s">
        <v>195</v>
      </c>
      <c r="B265" s="26" t="s">
        <v>112</v>
      </c>
      <c r="C265" s="62">
        <v>144000</v>
      </c>
      <c r="E265" s="73">
        <f t="shared" si="3"/>
        <v>144000</v>
      </c>
    </row>
    <row r="266" spans="1:5" x14ac:dyDescent="0.25">
      <c r="A266" s="26" t="s">
        <v>196</v>
      </c>
      <c r="B266" s="26" t="s">
        <v>197</v>
      </c>
      <c r="C266" s="62">
        <v>30000</v>
      </c>
      <c r="E266" s="73">
        <f t="shared" si="3"/>
        <v>30000</v>
      </c>
    </row>
    <row r="267" spans="1:5" x14ac:dyDescent="0.25">
      <c r="A267" s="26" t="s">
        <v>198</v>
      </c>
      <c r="B267" s="26" t="s">
        <v>199</v>
      </c>
      <c r="C267" s="62">
        <v>34000</v>
      </c>
      <c r="E267" s="73">
        <f t="shared" ref="E267:E330" si="4">C267-D267</f>
        <v>34000</v>
      </c>
    </row>
    <row r="268" spans="1:5" x14ac:dyDescent="0.25">
      <c r="A268" s="26" t="s">
        <v>200</v>
      </c>
      <c r="B268" s="26" t="s">
        <v>201</v>
      </c>
      <c r="C268" s="62">
        <v>1476000</v>
      </c>
      <c r="E268" s="73">
        <f t="shared" si="4"/>
        <v>1476000</v>
      </c>
    </row>
    <row r="269" spans="1:5" x14ac:dyDescent="0.25">
      <c r="E269" s="73">
        <f t="shared" si="4"/>
        <v>0</v>
      </c>
    </row>
    <row r="270" spans="1:5" s="59" customFormat="1" x14ac:dyDescent="0.25">
      <c r="A270" s="59" t="s">
        <v>115</v>
      </c>
      <c r="B270" s="59" t="s">
        <v>116</v>
      </c>
      <c r="C270" s="70"/>
      <c r="D270" s="71"/>
      <c r="E270" s="73">
        <f t="shared" si="4"/>
        <v>0</v>
      </c>
    </row>
    <row r="271" spans="1:5" x14ac:dyDescent="0.25">
      <c r="A271" s="26" t="s">
        <v>202</v>
      </c>
      <c r="B271" s="26" t="s">
        <v>203</v>
      </c>
      <c r="C271" s="62">
        <v>5370000</v>
      </c>
      <c r="E271" s="73">
        <f t="shared" si="4"/>
        <v>5370000</v>
      </c>
    </row>
    <row r="272" spans="1:5" x14ac:dyDescent="0.25">
      <c r="A272" s="26" t="s">
        <v>158</v>
      </c>
      <c r="B272" s="26" t="s">
        <v>204</v>
      </c>
      <c r="C272" s="62">
        <v>10000</v>
      </c>
      <c r="E272" s="73">
        <f t="shared" si="4"/>
        <v>10000</v>
      </c>
    </row>
    <row r="273" spans="1:6" x14ac:dyDescent="0.25">
      <c r="A273" s="26" t="s">
        <v>205</v>
      </c>
      <c r="B273" s="26" t="s">
        <v>206</v>
      </c>
      <c r="C273" s="62">
        <v>514600</v>
      </c>
      <c r="E273" s="73">
        <f t="shared" si="4"/>
        <v>514600</v>
      </c>
    </row>
    <row r="274" spans="1:6" x14ac:dyDescent="0.25">
      <c r="A274" s="26" t="s">
        <v>207</v>
      </c>
      <c r="B274" s="26" t="s">
        <v>208</v>
      </c>
      <c r="C274" s="62">
        <v>585200</v>
      </c>
      <c r="E274" s="73">
        <f t="shared" si="4"/>
        <v>585200</v>
      </c>
    </row>
    <row r="275" spans="1:6" x14ac:dyDescent="0.25">
      <c r="A275" s="26" t="s">
        <v>209</v>
      </c>
      <c r="B275" s="26" t="s">
        <v>210</v>
      </c>
      <c r="C275" s="62">
        <v>180000</v>
      </c>
      <c r="E275" s="73">
        <f t="shared" si="4"/>
        <v>180000</v>
      </c>
    </row>
    <row r="276" spans="1:6" x14ac:dyDescent="0.25">
      <c r="A276" s="26" t="s">
        <v>211</v>
      </c>
      <c r="B276" s="26" t="s">
        <v>212</v>
      </c>
      <c r="C276" s="62">
        <v>1799700</v>
      </c>
      <c r="E276" s="73">
        <f t="shared" si="4"/>
        <v>1799700</v>
      </c>
    </row>
    <row r="277" spans="1:6" x14ac:dyDescent="0.25">
      <c r="A277" s="26" t="s">
        <v>213</v>
      </c>
      <c r="B277" s="26" t="s">
        <v>214</v>
      </c>
      <c r="C277" s="62">
        <v>160000</v>
      </c>
      <c r="E277" s="73">
        <f t="shared" si="4"/>
        <v>160000</v>
      </c>
      <c r="F277" s="26" t="s">
        <v>126</v>
      </c>
    </row>
    <row r="278" spans="1:6" x14ac:dyDescent="0.25">
      <c r="A278" s="26" t="s">
        <v>215</v>
      </c>
      <c r="B278" s="26" t="s">
        <v>216</v>
      </c>
      <c r="C278" s="62">
        <v>1476000</v>
      </c>
      <c r="E278" s="73">
        <f t="shared" si="4"/>
        <v>1476000</v>
      </c>
    </row>
    <row r="279" spans="1:6" x14ac:dyDescent="0.25">
      <c r="A279" s="26" t="s">
        <v>217</v>
      </c>
      <c r="B279" s="26" t="s">
        <v>218</v>
      </c>
      <c r="C279" s="62">
        <v>115100</v>
      </c>
      <c r="E279" s="73">
        <f t="shared" si="4"/>
        <v>115100</v>
      </c>
    </row>
    <row r="280" spans="1:6" x14ac:dyDescent="0.25">
      <c r="A280" s="26" t="s">
        <v>219</v>
      </c>
      <c r="B280" s="26" t="s">
        <v>220</v>
      </c>
      <c r="C280" s="62">
        <v>20000</v>
      </c>
      <c r="E280" s="73">
        <f t="shared" si="4"/>
        <v>20000</v>
      </c>
    </row>
    <row r="281" spans="1:6" x14ac:dyDescent="0.25">
      <c r="A281" s="26" t="s">
        <v>221</v>
      </c>
      <c r="B281" s="26" t="s">
        <v>222</v>
      </c>
      <c r="C281" s="62">
        <v>77100</v>
      </c>
      <c r="E281" s="73">
        <f t="shared" si="4"/>
        <v>77100</v>
      </c>
    </row>
    <row r="282" spans="1:6" ht="63" x14ac:dyDescent="0.25">
      <c r="A282" s="26" t="s">
        <v>223</v>
      </c>
      <c r="B282" s="75" t="s">
        <v>224</v>
      </c>
      <c r="C282" s="62">
        <v>250500</v>
      </c>
      <c r="E282" s="73">
        <f t="shared" si="4"/>
        <v>250500</v>
      </c>
      <c r="F282" s="26" t="s">
        <v>225</v>
      </c>
    </row>
    <row r="283" spans="1:6" x14ac:dyDescent="0.25">
      <c r="A283" s="26" t="s">
        <v>226</v>
      </c>
      <c r="B283" s="26" t="s">
        <v>227</v>
      </c>
      <c r="C283" s="62">
        <v>100000</v>
      </c>
      <c r="E283" s="73">
        <f t="shared" si="4"/>
        <v>100000</v>
      </c>
    </row>
    <row r="284" spans="1:6" x14ac:dyDescent="0.25">
      <c r="A284" s="26" t="s">
        <v>228</v>
      </c>
      <c r="B284" s="26" t="s">
        <v>229</v>
      </c>
      <c r="C284" s="62">
        <v>500000</v>
      </c>
      <c r="E284" s="73">
        <f t="shared" si="4"/>
        <v>500000</v>
      </c>
    </row>
    <row r="285" spans="1:6" x14ac:dyDescent="0.25">
      <c r="A285" s="26" t="s">
        <v>230</v>
      </c>
      <c r="B285" s="26" t="s">
        <v>231</v>
      </c>
      <c r="C285" s="62">
        <v>567000</v>
      </c>
      <c r="E285" s="73">
        <f t="shared" si="4"/>
        <v>567000</v>
      </c>
    </row>
    <row r="286" spans="1:6" x14ac:dyDescent="0.25">
      <c r="E286" s="73">
        <f t="shared" si="4"/>
        <v>0</v>
      </c>
    </row>
    <row r="287" spans="1:6" x14ac:dyDescent="0.25">
      <c r="E287" s="73">
        <f t="shared" si="4"/>
        <v>0</v>
      </c>
    </row>
    <row r="288" spans="1:6" x14ac:dyDescent="0.25">
      <c r="A288" s="65"/>
      <c r="B288" s="65" t="s">
        <v>60</v>
      </c>
      <c r="C288" s="76"/>
      <c r="E288" s="73">
        <f t="shared" si="4"/>
        <v>0</v>
      </c>
    </row>
    <row r="289" spans="1:6" s="59" customFormat="1" x14ac:dyDescent="0.25">
      <c r="A289" s="59" t="s">
        <v>74</v>
      </c>
      <c r="B289" s="59" t="s">
        <v>75</v>
      </c>
      <c r="C289" s="70"/>
      <c r="D289" s="71"/>
      <c r="E289" s="73">
        <f t="shared" si="4"/>
        <v>0</v>
      </c>
    </row>
    <row r="290" spans="1:6" x14ac:dyDescent="0.25">
      <c r="A290" s="26" t="s">
        <v>76</v>
      </c>
      <c r="B290" s="26" t="s">
        <v>77</v>
      </c>
      <c r="E290" s="73">
        <f t="shared" si="4"/>
        <v>0</v>
      </c>
    </row>
    <row r="291" spans="1:6" x14ac:dyDescent="0.25">
      <c r="A291" s="26" t="s">
        <v>78</v>
      </c>
      <c r="B291" s="26" t="s">
        <v>79</v>
      </c>
      <c r="C291" s="62">
        <v>11700</v>
      </c>
      <c r="E291" s="73">
        <f t="shared" si="4"/>
        <v>11700</v>
      </c>
    </row>
    <row r="292" spans="1:6" x14ac:dyDescent="0.25">
      <c r="A292" s="26" t="s">
        <v>80</v>
      </c>
      <c r="B292" s="26" t="s">
        <v>81</v>
      </c>
      <c r="C292" s="62">
        <v>10100</v>
      </c>
      <c r="E292" s="73">
        <f t="shared" si="4"/>
        <v>10100</v>
      </c>
      <c r="F292" s="26" t="s">
        <v>82</v>
      </c>
    </row>
    <row r="293" spans="1:6" x14ac:dyDescent="0.25">
      <c r="A293" s="26" t="s">
        <v>83</v>
      </c>
      <c r="B293" s="26" t="s">
        <v>84</v>
      </c>
      <c r="E293" s="73">
        <f t="shared" si="4"/>
        <v>0</v>
      </c>
    </row>
    <row r="294" spans="1:6" x14ac:dyDescent="0.25">
      <c r="A294" s="26" t="s">
        <v>88</v>
      </c>
      <c r="B294" s="26" t="s">
        <v>89</v>
      </c>
      <c r="C294" s="62">
        <v>36200</v>
      </c>
      <c r="E294" s="73">
        <f t="shared" si="4"/>
        <v>36200</v>
      </c>
    </row>
    <row r="295" spans="1:6" x14ac:dyDescent="0.25">
      <c r="A295" s="26" t="s">
        <v>134</v>
      </c>
      <c r="B295" s="26" t="s">
        <v>135</v>
      </c>
      <c r="C295" s="62">
        <v>6000</v>
      </c>
      <c r="D295" s="74">
        <v>0</v>
      </c>
      <c r="E295" s="73">
        <f t="shared" si="4"/>
        <v>6000</v>
      </c>
    </row>
    <row r="296" spans="1:6" x14ac:dyDescent="0.25">
      <c r="A296" s="26" t="s">
        <v>90</v>
      </c>
      <c r="B296" s="26" t="s">
        <v>91</v>
      </c>
      <c r="C296" s="62">
        <v>14400</v>
      </c>
      <c r="E296" s="73">
        <f t="shared" si="4"/>
        <v>14400</v>
      </c>
      <c r="F296" s="26" t="s">
        <v>82</v>
      </c>
    </row>
    <row r="297" spans="1:6" x14ac:dyDescent="0.25">
      <c r="A297" s="26" t="s">
        <v>93</v>
      </c>
      <c r="B297" s="26" t="s">
        <v>94</v>
      </c>
      <c r="C297" s="62">
        <v>12000</v>
      </c>
      <c r="E297" s="73">
        <f t="shared" si="4"/>
        <v>12000</v>
      </c>
    </row>
    <row r="298" spans="1:6" x14ac:dyDescent="0.25">
      <c r="A298" s="26" t="s">
        <v>97</v>
      </c>
      <c r="B298" s="26" t="s">
        <v>41</v>
      </c>
      <c r="C298" s="62">
        <v>172800</v>
      </c>
      <c r="E298" s="73">
        <f t="shared" si="4"/>
        <v>172800</v>
      </c>
    </row>
    <row r="299" spans="1:6" x14ac:dyDescent="0.25">
      <c r="A299" s="26" t="s">
        <v>98</v>
      </c>
      <c r="B299" s="26" t="s">
        <v>99</v>
      </c>
      <c r="E299" s="73">
        <f t="shared" si="4"/>
        <v>0</v>
      </c>
    </row>
    <row r="300" spans="1:6" x14ac:dyDescent="0.25">
      <c r="A300" s="26" t="s">
        <v>100</v>
      </c>
      <c r="B300" s="26" t="s">
        <v>101</v>
      </c>
      <c r="C300" s="62">
        <v>135000</v>
      </c>
      <c r="D300" s="74">
        <v>135000</v>
      </c>
      <c r="E300" s="73">
        <f t="shared" si="4"/>
        <v>0</v>
      </c>
    </row>
    <row r="301" spans="1:6" x14ac:dyDescent="0.25">
      <c r="A301" s="26" t="s">
        <v>102</v>
      </c>
      <c r="B301" s="26" t="s">
        <v>103</v>
      </c>
      <c r="C301" s="62">
        <v>34100</v>
      </c>
      <c r="D301" s="74">
        <v>1600</v>
      </c>
      <c r="E301" s="73">
        <f t="shared" si="4"/>
        <v>32500</v>
      </c>
    </row>
    <row r="302" spans="1:6" x14ac:dyDescent="0.25">
      <c r="A302" s="26" t="s">
        <v>104</v>
      </c>
      <c r="B302" s="26" t="s">
        <v>105</v>
      </c>
      <c r="C302" s="62">
        <v>39200</v>
      </c>
      <c r="E302" s="73">
        <f t="shared" si="4"/>
        <v>39200</v>
      </c>
    </row>
    <row r="303" spans="1:6" x14ac:dyDescent="0.25">
      <c r="A303" s="26" t="s">
        <v>106</v>
      </c>
      <c r="B303" s="26" t="s">
        <v>107</v>
      </c>
      <c r="C303" s="62">
        <v>24000</v>
      </c>
      <c r="D303" s="74">
        <v>0</v>
      </c>
      <c r="E303" s="73">
        <f t="shared" si="4"/>
        <v>24000</v>
      </c>
    </row>
    <row r="304" spans="1:6" x14ac:dyDescent="0.25">
      <c r="A304" s="26" t="s">
        <v>136</v>
      </c>
      <c r="B304" s="26" t="s">
        <v>137</v>
      </c>
      <c r="C304" s="62">
        <v>3600</v>
      </c>
      <c r="D304" s="74">
        <v>0</v>
      </c>
      <c r="E304" s="73">
        <f t="shared" si="4"/>
        <v>3600</v>
      </c>
    </row>
    <row r="305" spans="1:6" x14ac:dyDescent="0.25">
      <c r="A305" s="26" t="s">
        <v>108</v>
      </c>
      <c r="B305" s="26" t="s">
        <v>42</v>
      </c>
      <c r="C305" s="62">
        <v>5000</v>
      </c>
      <c r="E305" s="73">
        <f t="shared" si="4"/>
        <v>5000</v>
      </c>
    </row>
    <row r="306" spans="1:6" x14ac:dyDescent="0.25">
      <c r="E306" s="73">
        <f t="shared" si="4"/>
        <v>0</v>
      </c>
    </row>
    <row r="307" spans="1:6" x14ac:dyDescent="0.25">
      <c r="E307" s="73">
        <f t="shared" si="4"/>
        <v>0</v>
      </c>
    </row>
    <row r="308" spans="1:6" x14ac:dyDescent="0.25">
      <c r="A308" s="65"/>
      <c r="B308" s="65" t="s">
        <v>61</v>
      </c>
      <c r="C308" s="76"/>
      <c r="E308" s="73">
        <f t="shared" si="4"/>
        <v>0</v>
      </c>
    </row>
    <row r="309" spans="1:6" s="59" customFormat="1" x14ac:dyDescent="0.25">
      <c r="A309" s="59" t="s">
        <v>74</v>
      </c>
      <c r="B309" s="59" t="s">
        <v>75</v>
      </c>
      <c r="C309" s="70"/>
      <c r="D309" s="71"/>
      <c r="E309" s="73">
        <f t="shared" si="4"/>
        <v>0</v>
      </c>
    </row>
    <row r="310" spans="1:6" x14ac:dyDescent="0.25">
      <c r="A310" s="26" t="s">
        <v>83</v>
      </c>
      <c r="B310" s="26" t="s">
        <v>84</v>
      </c>
      <c r="E310" s="73">
        <f t="shared" si="4"/>
        <v>0</v>
      </c>
    </row>
    <row r="311" spans="1:6" x14ac:dyDescent="0.25">
      <c r="A311" s="26" t="s">
        <v>232</v>
      </c>
      <c r="B311" s="26" t="s">
        <v>233</v>
      </c>
      <c r="C311" s="62">
        <v>14500</v>
      </c>
      <c r="E311" s="73">
        <f t="shared" si="4"/>
        <v>14500</v>
      </c>
    </row>
    <row r="312" spans="1:6" x14ac:dyDescent="0.25">
      <c r="A312" s="26" t="s">
        <v>194</v>
      </c>
      <c r="B312" s="26" t="s">
        <v>41</v>
      </c>
      <c r="C312" s="62">
        <v>820800</v>
      </c>
      <c r="E312" s="73">
        <f t="shared" si="4"/>
        <v>820800</v>
      </c>
    </row>
    <row r="313" spans="1:6" x14ac:dyDescent="0.25">
      <c r="A313" s="26" t="s">
        <v>98</v>
      </c>
      <c r="B313" s="26" t="s">
        <v>99</v>
      </c>
      <c r="E313" s="73">
        <f t="shared" si="4"/>
        <v>0</v>
      </c>
    </row>
    <row r="314" spans="1:6" x14ac:dyDescent="0.25">
      <c r="A314" s="26" t="s">
        <v>234</v>
      </c>
      <c r="B314" s="26" t="s">
        <v>235</v>
      </c>
      <c r="C314" s="62">
        <v>39600</v>
      </c>
      <c r="E314" s="73">
        <f t="shared" si="4"/>
        <v>39600</v>
      </c>
    </row>
    <row r="315" spans="1:6" x14ac:dyDescent="0.25">
      <c r="E315" s="73">
        <f t="shared" si="4"/>
        <v>0</v>
      </c>
    </row>
    <row r="316" spans="1:6" s="59" customFormat="1" x14ac:dyDescent="0.25">
      <c r="A316" s="59" t="s">
        <v>115</v>
      </c>
      <c r="B316" s="59" t="s">
        <v>116</v>
      </c>
      <c r="C316" s="70"/>
      <c r="D316" s="71"/>
      <c r="E316" s="73">
        <f t="shared" si="4"/>
        <v>0</v>
      </c>
    </row>
    <row r="317" spans="1:6" x14ac:dyDescent="0.25">
      <c r="A317" s="26" t="s">
        <v>124</v>
      </c>
      <c r="B317" s="26" t="s">
        <v>236</v>
      </c>
      <c r="C317" s="62">
        <v>80900</v>
      </c>
      <c r="E317" s="73">
        <f t="shared" si="4"/>
        <v>80900</v>
      </c>
      <c r="F317" s="26" t="s">
        <v>126</v>
      </c>
    </row>
    <row r="318" spans="1:6" x14ac:dyDescent="0.25">
      <c r="A318" s="26" t="s">
        <v>158</v>
      </c>
      <c r="B318" s="26" t="s">
        <v>237</v>
      </c>
      <c r="C318" s="62">
        <v>165100</v>
      </c>
      <c r="E318" s="73">
        <f t="shared" si="4"/>
        <v>165100</v>
      </c>
    </row>
    <row r="319" spans="1:6" x14ac:dyDescent="0.25">
      <c r="E319" s="73">
        <f t="shared" si="4"/>
        <v>0</v>
      </c>
    </row>
    <row r="320" spans="1:6" x14ac:dyDescent="0.25">
      <c r="E320" s="73">
        <f t="shared" si="4"/>
        <v>0</v>
      </c>
    </row>
    <row r="321" spans="1:6" x14ac:dyDescent="0.25">
      <c r="A321" s="65"/>
      <c r="B321" s="65" t="s">
        <v>238</v>
      </c>
      <c r="C321" s="76"/>
      <c r="E321" s="73">
        <f t="shared" si="4"/>
        <v>0</v>
      </c>
    </row>
    <row r="322" spans="1:6" s="59" customFormat="1" x14ac:dyDescent="0.25">
      <c r="A322" s="59" t="s">
        <v>115</v>
      </c>
      <c r="B322" s="59" t="s">
        <v>116</v>
      </c>
      <c r="C322" s="70"/>
      <c r="D322" s="71"/>
      <c r="E322" s="73">
        <f t="shared" si="4"/>
        <v>0</v>
      </c>
    </row>
    <row r="323" spans="1:6" x14ac:dyDescent="0.25">
      <c r="A323" s="26" t="s">
        <v>205</v>
      </c>
      <c r="B323" s="26" t="s">
        <v>239</v>
      </c>
      <c r="C323" s="62">
        <v>100000</v>
      </c>
      <c r="E323" s="73">
        <f t="shared" si="4"/>
        <v>100000</v>
      </c>
      <c r="F323" s="26" t="s">
        <v>126</v>
      </c>
    </row>
    <row r="324" spans="1:6" x14ac:dyDescent="0.25">
      <c r="A324" s="26" t="s">
        <v>207</v>
      </c>
      <c r="B324" s="26" t="s">
        <v>240</v>
      </c>
      <c r="C324" s="62">
        <v>256100</v>
      </c>
      <c r="E324" s="73">
        <f t="shared" si="4"/>
        <v>256100</v>
      </c>
    </row>
    <row r="325" spans="1:6" x14ac:dyDescent="0.25">
      <c r="E325" s="73">
        <f t="shared" si="4"/>
        <v>0</v>
      </c>
    </row>
    <row r="326" spans="1:6" x14ac:dyDescent="0.25">
      <c r="E326" s="73">
        <f t="shared" si="4"/>
        <v>0</v>
      </c>
    </row>
    <row r="327" spans="1:6" x14ac:dyDescent="0.25">
      <c r="A327" s="65"/>
      <c r="B327" s="65" t="s">
        <v>62</v>
      </c>
      <c r="C327" s="76"/>
      <c r="E327" s="73">
        <f t="shared" si="4"/>
        <v>0</v>
      </c>
    </row>
    <row r="328" spans="1:6" s="59" customFormat="1" x14ac:dyDescent="0.25">
      <c r="A328" s="59" t="s">
        <v>74</v>
      </c>
      <c r="B328" s="59" t="s">
        <v>75</v>
      </c>
      <c r="C328" s="70"/>
      <c r="D328" s="71"/>
      <c r="E328" s="73">
        <f t="shared" si="4"/>
        <v>0</v>
      </c>
    </row>
    <row r="329" spans="1:6" x14ac:dyDescent="0.25">
      <c r="A329" s="26" t="s">
        <v>76</v>
      </c>
      <c r="B329" s="26" t="s">
        <v>77</v>
      </c>
      <c r="E329" s="73">
        <f t="shared" si="4"/>
        <v>0</v>
      </c>
    </row>
    <row r="330" spans="1:6" x14ac:dyDescent="0.25">
      <c r="A330" s="26" t="s">
        <v>78</v>
      </c>
      <c r="B330" s="26" t="s">
        <v>79</v>
      </c>
      <c r="C330" s="62">
        <v>256000</v>
      </c>
      <c r="E330" s="73">
        <f t="shared" si="4"/>
        <v>256000</v>
      </c>
    </row>
    <row r="331" spans="1:6" x14ac:dyDescent="0.25">
      <c r="A331" s="26" t="s">
        <v>83</v>
      </c>
      <c r="B331" s="26" t="s">
        <v>84</v>
      </c>
      <c r="E331" s="73">
        <f t="shared" ref="E331:E387" si="5">C331-D331</f>
        <v>0</v>
      </c>
    </row>
    <row r="332" spans="1:6" x14ac:dyDescent="0.25">
      <c r="A332" s="26" t="s">
        <v>88</v>
      </c>
      <c r="B332" s="26" t="s">
        <v>89</v>
      </c>
      <c r="C332" s="62">
        <v>36200</v>
      </c>
      <c r="E332" s="73">
        <f t="shared" si="5"/>
        <v>36200</v>
      </c>
    </row>
    <row r="333" spans="1:6" x14ac:dyDescent="0.25">
      <c r="A333" s="26" t="s">
        <v>90</v>
      </c>
      <c r="B333" s="26" t="s">
        <v>91</v>
      </c>
      <c r="C333" s="62">
        <v>151200</v>
      </c>
      <c r="E333" s="73">
        <f t="shared" si="5"/>
        <v>151200</v>
      </c>
      <c r="F333" s="26" t="s">
        <v>82</v>
      </c>
    </row>
    <row r="334" spans="1:6" x14ac:dyDescent="0.25">
      <c r="A334" s="26" t="s">
        <v>93</v>
      </c>
      <c r="B334" s="26" t="s">
        <v>94</v>
      </c>
      <c r="C334" s="62">
        <v>24800</v>
      </c>
      <c r="E334" s="73">
        <f t="shared" si="5"/>
        <v>24800</v>
      </c>
    </row>
    <row r="335" spans="1:6" x14ac:dyDescent="0.25">
      <c r="A335" s="26" t="s">
        <v>98</v>
      </c>
      <c r="B335" s="26" t="s">
        <v>99</v>
      </c>
      <c r="E335" s="73">
        <f t="shared" si="5"/>
        <v>0</v>
      </c>
    </row>
    <row r="336" spans="1:6" x14ac:dyDescent="0.25">
      <c r="A336" s="26" t="s">
        <v>100</v>
      </c>
      <c r="B336" s="26" t="s">
        <v>101</v>
      </c>
      <c r="C336" s="62">
        <v>77000</v>
      </c>
      <c r="D336" s="74">
        <v>77000</v>
      </c>
      <c r="E336" s="73">
        <f t="shared" si="5"/>
        <v>0</v>
      </c>
    </row>
    <row r="337" spans="1:5" x14ac:dyDescent="0.25">
      <c r="A337" s="26" t="s">
        <v>102</v>
      </c>
      <c r="B337" s="26" t="s">
        <v>103</v>
      </c>
      <c r="C337" s="62">
        <v>71000</v>
      </c>
      <c r="D337" s="74">
        <v>0</v>
      </c>
      <c r="E337" s="73">
        <f t="shared" si="5"/>
        <v>71000</v>
      </c>
    </row>
    <row r="338" spans="1:5" x14ac:dyDescent="0.25">
      <c r="A338" s="26" t="s">
        <v>104</v>
      </c>
      <c r="B338" s="26" t="s">
        <v>105</v>
      </c>
      <c r="C338" s="62">
        <v>20000</v>
      </c>
      <c r="E338" s="73">
        <f t="shared" si="5"/>
        <v>20000</v>
      </c>
    </row>
    <row r="339" spans="1:5" x14ac:dyDescent="0.25">
      <c r="A339" s="26" t="s">
        <v>106</v>
      </c>
      <c r="B339" s="26" t="s">
        <v>107</v>
      </c>
      <c r="C339" s="62">
        <v>24000</v>
      </c>
      <c r="D339" s="74">
        <v>24000</v>
      </c>
      <c r="E339" s="73">
        <f t="shared" si="5"/>
        <v>0</v>
      </c>
    </row>
    <row r="340" spans="1:5" x14ac:dyDescent="0.25">
      <c r="A340" s="26" t="s">
        <v>108</v>
      </c>
      <c r="B340" s="26" t="s">
        <v>42</v>
      </c>
      <c r="C340" s="62">
        <v>2600</v>
      </c>
      <c r="E340" s="73">
        <f t="shared" si="5"/>
        <v>2600</v>
      </c>
    </row>
    <row r="341" spans="1:5" x14ac:dyDescent="0.25">
      <c r="E341" s="73">
        <f t="shared" si="5"/>
        <v>0</v>
      </c>
    </row>
    <row r="342" spans="1:5" x14ac:dyDescent="0.25">
      <c r="A342" s="65"/>
      <c r="B342" s="65" t="s">
        <v>63</v>
      </c>
      <c r="C342" s="76"/>
      <c r="E342" s="73">
        <f t="shared" si="5"/>
        <v>0</v>
      </c>
    </row>
    <row r="343" spans="1:5" s="59" customFormat="1" x14ac:dyDescent="0.25">
      <c r="A343" s="59" t="s">
        <v>74</v>
      </c>
      <c r="B343" s="59" t="s">
        <v>75</v>
      </c>
      <c r="C343" s="70"/>
      <c r="D343" s="71"/>
      <c r="E343" s="73">
        <f t="shared" si="5"/>
        <v>0</v>
      </c>
    </row>
    <row r="344" spans="1:5" x14ac:dyDescent="0.25">
      <c r="A344" s="26" t="s">
        <v>76</v>
      </c>
      <c r="B344" s="26" t="s">
        <v>77</v>
      </c>
      <c r="E344" s="73">
        <f t="shared" si="5"/>
        <v>0</v>
      </c>
    </row>
    <row r="345" spans="1:5" x14ac:dyDescent="0.25">
      <c r="A345" s="26" t="s">
        <v>241</v>
      </c>
      <c r="B345" s="26" t="s">
        <v>242</v>
      </c>
      <c r="C345" s="62">
        <v>2000000</v>
      </c>
      <c r="E345" s="73">
        <f t="shared" si="5"/>
        <v>2000000</v>
      </c>
    </row>
    <row r="346" spans="1:5" x14ac:dyDescent="0.25">
      <c r="A346" s="26" t="s">
        <v>83</v>
      </c>
      <c r="B346" s="26" t="s">
        <v>84</v>
      </c>
      <c r="E346" s="73">
        <f t="shared" si="5"/>
        <v>0</v>
      </c>
    </row>
    <row r="347" spans="1:5" x14ac:dyDescent="0.25">
      <c r="A347" s="26" t="s">
        <v>243</v>
      </c>
      <c r="B347" s="26" t="s">
        <v>244</v>
      </c>
      <c r="C347" s="62">
        <v>120000</v>
      </c>
      <c r="E347" s="73">
        <f t="shared" si="5"/>
        <v>120000</v>
      </c>
    </row>
    <row r="348" spans="1:5" x14ac:dyDescent="0.25">
      <c r="A348" s="26" t="s">
        <v>245</v>
      </c>
      <c r="B348" s="26" t="s">
        <v>246</v>
      </c>
      <c r="C348" s="62">
        <v>3000000</v>
      </c>
      <c r="E348" s="73">
        <f t="shared" si="5"/>
        <v>3000000</v>
      </c>
    </row>
    <row r="349" spans="1:5" x14ac:dyDescent="0.25">
      <c r="A349" s="26" t="s">
        <v>247</v>
      </c>
      <c r="B349" s="26" t="s">
        <v>248</v>
      </c>
      <c r="C349" s="62">
        <v>50000</v>
      </c>
      <c r="E349" s="73">
        <f t="shared" si="5"/>
        <v>50000</v>
      </c>
    </row>
    <row r="350" spans="1:5" x14ac:dyDescent="0.25">
      <c r="A350" s="26" t="s">
        <v>249</v>
      </c>
      <c r="B350" s="26" t="s">
        <v>64</v>
      </c>
      <c r="C350" s="62">
        <v>3324000</v>
      </c>
      <c r="E350" s="73">
        <f t="shared" si="5"/>
        <v>3324000</v>
      </c>
    </row>
    <row r="351" spans="1:5" x14ac:dyDescent="0.25">
      <c r="A351" s="26" t="s">
        <v>250</v>
      </c>
      <c r="B351" s="26" t="s">
        <v>65</v>
      </c>
      <c r="C351" s="62">
        <v>3511200</v>
      </c>
      <c r="E351" s="73">
        <f t="shared" si="5"/>
        <v>3511200</v>
      </c>
    </row>
    <row r="352" spans="1:5" x14ac:dyDescent="0.25">
      <c r="A352" s="26" t="s">
        <v>251</v>
      </c>
      <c r="B352" s="26" t="s">
        <v>252</v>
      </c>
      <c r="C352" s="62">
        <v>410000</v>
      </c>
      <c r="E352" s="73">
        <f t="shared" si="5"/>
        <v>410000</v>
      </c>
    </row>
    <row r="353" spans="1:5" x14ac:dyDescent="0.25">
      <c r="A353" s="26" t="s">
        <v>253</v>
      </c>
      <c r="B353" s="26" t="s">
        <v>66</v>
      </c>
      <c r="C353" s="62">
        <v>372000</v>
      </c>
      <c r="E353" s="73">
        <f t="shared" si="5"/>
        <v>372000</v>
      </c>
    </row>
    <row r="354" spans="1:5" x14ac:dyDescent="0.25">
      <c r="A354" s="26" t="s">
        <v>98</v>
      </c>
      <c r="B354" s="26" t="s">
        <v>99</v>
      </c>
      <c r="E354" s="73">
        <f t="shared" si="5"/>
        <v>0</v>
      </c>
    </row>
    <row r="355" spans="1:5" x14ac:dyDescent="0.25">
      <c r="A355" s="26" t="s">
        <v>254</v>
      </c>
      <c r="B355" s="26" t="s">
        <v>255</v>
      </c>
      <c r="C355" s="62">
        <v>18000</v>
      </c>
      <c r="D355" s="74">
        <v>18000</v>
      </c>
      <c r="E355" s="73">
        <f t="shared" si="5"/>
        <v>0</v>
      </c>
    </row>
    <row r="356" spans="1:5" x14ac:dyDescent="0.25">
      <c r="A356" s="26" t="s">
        <v>256</v>
      </c>
      <c r="B356" s="26" t="s">
        <v>257</v>
      </c>
      <c r="C356" s="62">
        <v>12000</v>
      </c>
      <c r="E356" s="73">
        <f t="shared" si="5"/>
        <v>12000</v>
      </c>
    </row>
    <row r="357" spans="1:5" x14ac:dyDescent="0.25">
      <c r="A357" s="26" t="s">
        <v>258</v>
      </c>
      <c r="B357" s="26" t="s">
        <v>259</v>
      </c>
      <c r="C357" s="62">
        <v>75000</v>
      </c>
      <c r="E357" s="73">
        <f t="shared" si="5"/>
        <v>75000</v>
      </c>
    </row>
    <row r="358" spans="1:5" x14ac:dyDescent="0.25">
      <c r="A358" s="26" t="s">
        <v>260</v>
      </c>
      <c r="B358" s="26" t="s">
        <v>261</v>
      </c>
      <c r="C358" s="62">
        <v>158400</v>
      </c>
      <c r="E358" s="73">
        <f t="shared" si="5"/>
        <v>158400</v>
      </c>
    </row>
    <row r="359" spans="1:5" x14ac:dyDescent="0.25">
      <c r="A359" s="26" t="s">
        <v>262</v>
      </c>
      <c r="B359" s="26" t="s">
        <v>263</v>
      </c>
      <c r="C359" s="62">
        <v>52200</v>
      </c>
      <c r="E359" s="73">
        <f t="shared" si="5"/>
        <v>52200</v>
      </c>
    </row>
    <row r="360" spans="1:5" x14ac:dyDescent="0.25">
      <c r="A360" s="26" t="s">
        <v>264</v>
      </c>
      <c r="B360" s="26" t="s">
        <v>265</v>
      </c>
      <c r="C360" s="62">
        <v>15500</v>
      </c>
      <c r="E360" s="73">
        <f t="shared" si="5"/>
        <v>15500</v>
      </c>
    </row>
    <row r="361" spans="1:5" x14ac:dyDescent="0.25">
      <c r="A361" s="26" t="s">
        <v>266</v>
      </c>
      <c r="B361" s="26" t="s">
        <v>267</v>
      </c>
      <c r="C361" s="62">
        <v>18000</v>
      </c>
      <c r="E361" s="73">
        <f t="shared" si="5"/>
        <v>18000</v>
      </c>
    </row>
    <row r="362" spans="1:5" x14ac:dyDescent="0.25">
      <c r="A362" s="26" t="s">
        <v>268</v>
      </c>
      <c r="B362" s="26" t="s">
        <v>269</v>
      </c>
      <c r="C362" s="62">
        <v>54000</v>
      </c>
      <c r="E362" s="73">
        <f t="shared" si="5"/>
        <v>54000</v>
      </c>
    </row>
    <row r="363" spans="1:5" x14ac:dyDescent="0.25">
      <c r="E363" s="73">
        <f t="shared" si="5"/>
        <v>0</v>
      </c>
    </row>
    <row r="364" spans="1:5" s="59" customFormat="1" x14ac:dyDescent="0.25">
      <c r="A364" s="59" t="s">
        <v>270</v>
      </c>
      <c r="B364" s="59" t="s">
        <v>271</v>
      </c>
      <c r="C364" s="70"/>
      <c r="D364" s="71"/>
      <c r="E364" s="73">
        <f t="shared" si="5"/>
        <v>0</v>
      </c>
    </row>
    <row r="365" spans="1:5" x14ac:dyDescent="0.25">
      <c r="A365" s="26" t="s">
        <v>272</v>
      </c>
      <c r="B365" s="26" t="s">
        <v>273</v>
      </c>
      <c r="C365" s="62">
        <v>6260000</v>
      </c>
      <c r="E365" s="73">
        <f t="shared" si="5"/>
        <v>6260000</v>
      </c>
    </row>
    <row r="366" spans="1:5" x14ac:dyDescent="0.25">
      <c r="A366" s="26" t="s">
        <v>274</v>
      </c>
      <c r="B366" s="26" t="s">
        <v>275</v>
      </c>
      <c r="C366" s="62">
        <v>11568000</v>
      </c>
      <c r="E366" s="73">
        <f t="shared" si="5"/>
        <v>11568000</v>
      </c>
    </row>
    <row r="367" spans="1:5" x14ac:dyDescent="0.25">
      <c r="E367" s="73">
        <f t="shared" si="5"/>
        <v>0</v>
      </c>
    </row>
    <row r="368" spans="1:5" s="59" customFormat="1" x14ac:dyDescent="0.25">
      <c r="A368" s="59" t="s">
        <v>115</v>
      </c>
      <c r="B368" s="59" t="s">
        <v>116</v>
      </c>
      <c r="C368" s="70"/>
      <c r="D368" s="71"/>
      <c r="E368" s="73">
        <f t="shared" si="5"/>
        <v>0</v>
      </c>
    </row>
    <row r="369" spans="1:5" x14ac:dyDescent="0.25">
      <c r="A369" s="26" t="s">
        <v>117</v>
      </c>
      <c r="B369" s="26" t="s">
        <v>276</v>
      </c>
      <c r="C369" s="62">
        <v>6600</v>
      </c>
      <c r="E369" s="73">
        <f t="shared" si="5"/>
        <v>6600</v>
      </c>
    </row>
    <row r="370" spans="1:5" x14ac:dyDescent="0.25">
      <c r="A370" s="26" t="s">
        <v>120</v>
      </c>
      <c r="B370" s="26" t="s">
        <v>277</v>
      </c>
      <c r="C370" s="62">
        <v>113000</v>
      </c>
      <c r="E370" s="73">
        <f t="shared" si="5"/>
        <v>113000</v>
      </c>
    </row>
    <row r="371" spans="1:5" x14ac:dyDescent="0.25">
      <c r="A371" s="26" t="s">
        <v>278</v>
      </c>
      <c r="B371" s="26" t="s">
        <v>279</v>
      </c>
      <c r="C371" s="62">
        <v>61500</v>
      </c>
      <c r="E371" s="73">
        <f t="shared" si="5"/>
        <v>61500</v>
      </c>
    </row>
    <row r="372" spans="1:5" x14ac:dyDescent="0.25">
      <c r="A372" s="26" t="s">
        <v>280</v>
      </c>
      <c r="B372" s="26" t="s">
        <v>281</v>
      </c>
      <c r="C372" s="62">
        <v>14700</v>
      </c>
      <c r="E372" s="73">
        <f t="shared" si="5"/>
        <v>14700</v>
      </c>
    </row>
    <row r="373" spans="1:5" x14ac:dyDescent="0.25">
      <c r="A373" s="26" t="s">
        <v>282</v>
      </c>
      <c r="B373" s="26" t="s">
        <v>283</v>
      </c>
      <c r="C373" s="62">
        <v>82600</v>
      </c>
      <c r="E373" s="73">
        <f t="shared" si="5"/>
        <v>82600</v>
      </c>
    </row>
    <row r="374" spans="1:5" x14ac:dyDescent="0.25">
      <c r="A374" s="26" t="s">
        <v>124</v>
      </c>
      <c r="B374" s="26" t="s">
        <v>284</v>
      </c>
      <c r="C374" s="62">
        <v>5000</v>
      </c>
      <c r="E374" s="73">
        <f t="shared" si="5"/>
        <v>5000</v>
      </c>
    </row>
    <row r="375" spans="1:5" x14ac:dyDescent="0.25">
      <c r="A375" s="26" t="s">
        <v>158</v>
      </c>
      <c r="B375" s="26" t="s">
        <v>285</v>
      </c>
      <c r="C375" s="62">
        <v>26200</v>
      </c>
      <c r="E375" s="73">
        <f t="shared" si="5"/>
        <v>26200</v>
      </c>
    </row>
    <row r="376" spans="1:5" x14ac:dyDescent="0.25">
      <c r="A376" s="26" t="s">
        <v>205</v>
      </c>
      <c r="B376" s="26" t="s">
        <v>286</v>
      </c>
      <c r="C376" s="62">
        <v>2313600</v>
      </c>
      <c r="E376" s="73">
        <f t="shared" si="5"/>
        <v>2313600</v>
      </c>
    </row>
    <row r="377" spans="1:5" x14ac:dyDescent="0.25">
      <c r="A377" s="26" t="s">
        <v>207</v>
      </c>
      <c r="B377" s="26" t="s">
        <v>287</v>
      </c>
      <c r="C377" s="62">
        <v>1692000</v>
      </c>
      <c r="E377" s="73">
        <f t="shared" si="5"/>
        <v>1692000</v>
      </c>
    </row>
    <row r="378" spans="1:5" x14ac:dyDescent="0.25">
      <c r="A378" s="26" t="s">
        <v>209</v>
      </c>
      <c r="B378" s="26" t="s">
        <v>288</v>
      </c>
      <c r="C378" s="62">
        <v>3504000</v>
      </c>
      <c r="E378" s="73">
        <f t="shared" si="5"/>
        <v>3504000</v>
      </c>
    </row>
    <row r="379" spans="1:5" x14ac:dyDescent="0.25">
      <c r="A379" s="26" t="s">
        <v>211</v>
      </c>
      <c r="B379" s="26" t="s">
        <v>289</v>
      </c>
      <c r="C379" s="62">
        <v>578400</v>
      </c>
      <c r="E379" s="73">
        <f t="shared" si="5"/>
        <v>578400</v>
      </c>
    </row>
    <row r="380" spans="1:5" x14ac:dyDescent="0.25">
      <c r="A380" s="26" t="s">
        <v>213</v>
      </c>
      <c r="B380" s="26" t="s">
        <v>290</v>
      </c>
      <c r="C380" s="62">
        <v>50000</v>
      </c>
      <c r="E380" s="73">
        <f t="shared" si="5"/>
        <v>50000</v>
      </c>
    </row>
    <row r="381" spans="1:5" x14ac:dyDescent="0.25">
      <c r="A381" s="26" t="s">
        <v>215</v>
      </c>
      <c r="B381" s="26" t="s">
        <v>291</v>
      </c>
      <c r="C381" s="62">
        <v>14000</v>
      </c>
      <c r="E381" s="73">
        <f t="shared" si="5"/>
        <v>14000</v>
      </c>
    </row>
    <row r="382" spans="1:5" x14ac:dyDescent="0.25">
      <c r="A382" s="26" t="s">
        <v>217</v>
      </c>
      <c r="B382" s="26" t="s">
        <v>292</v>
      </c>
      <c r="C382" s="62">
        <v>90000</v>
      </c>
      <c r="E382" s="73">
        <f t="shared" si="5"/>
        <v>90000</v>
      </c>
    </row>
    <row r="383" spans="1:5" x14ac:dyDescent="0.25">
      <c r="A383" s="26" t="s">
        <v>219</v>
      </c>
      <c r="B383" s="26" t="s">
        <v>293</v>
      </c>
      <c r="C383" s="62">
        <v>56200</v>
      </c>
      <c r="E383" s="73">
        <f t="shared" si="5"/>
        <v>56200</v>
      </c>
    </row>
    <row r="384" spans="1:5" x14ac:dyDescent="0.25">
      <c r="A384" s="26" t="s">
        <v>221</v>
      </c>
      <c r="B384" s="26" t="s">
        <v>294</v>
      </c>
      <c r="C384" s="62">
        <v>51600</v>
      </c>
      <c r="E384" s="73">
        <f t="shared" si="5"/>
        <v>51600</v>
      </c>
    </row>
    <row r="385" spans="1:6" x14ac:dyDescent="0.25">
      <c r="A385" s="26" t="s">
        <v>223</v>
      </c>
      <c r="B385" s="26" t="s">
        <v>295</v>
      </c>
      <c r="C385" s="62">
        <v>357200</v>
      </c>
      <c r="E385" s="73">
        <f t="shared" si="5"/>
        <v>357200</v>
      </c>
    </row>
    <row r="386" spans="1:6" x14ac:dyDescent="0.25">
      <c r="A386" s="26" t="s">
        <v>226</v>
      </c>
      <c r="B386" s="26" t="s">
        <v>296</v>
      </c>
      <c r="C386" s="62">
        <v>271700</v>
      </c>
      <c r="E386" s="73">
        <f t="shared" si="5"/>
        <v>271700</v>
      </c>
    </row>
    <row r="387" spans="1:6" x14ac:dyDescent="0.25">
      <c r="A387" s="26" t="s">
        <v>228</v>
      </c>
      <c r="B387" s="26" t="s">
        <v>297</v>
      </c>
      <c r="C387" s="62">
        <v>50000</v>
      </c>
      <c r="E387" s="73">
        <f t="shared" si="5"/>
        <v>50000</v>
      </c>
    </row>
    <row r="388" spans="1:6" x14ac:dyDescent="0.25">
      <c r="B388" s="77"/>
    </row>
    <row r="389" spans="1:6" x14ac:dyDescent="0.25">
      <c r="B389" s="78" t="s">
        <v>298</v>
      </c>
      <c r="C389" s="79">
        <f>SUM(C2:C388)</f>
        <v>155096800</v>
      </c>
      <c r="D389" s="80">
        <f>SUM(D2:D388)</f>
        <v>15895400</v>
      </c>
      <c r="E389" s="81">
        <f>SUM(E2:E388)</f>
        <v>139201400</v>
      </c>
    </row>
    <row r="390" spans="1:6" x14ac:dyDescent="0.25">
      <c r="B390" s="78"/>
      <c r="C390" s="62" t="s">
        <v>299</v>
      </c>
      <c r="D390" s="74">
        <v>14110600</v>
      </c>
      <c r="F390" s="82"/>
    </row>
    <row r="391" spans="1:6" x14ac:dyDescent="0.25">
      <c r="C391" s="62" t="s">
        <v>300</v>
      </c>
      <c r="D391" s="74">
        <v>151600</v>
      </c>
    </row>
    <row r="392" spans="1:6" x14ac:dyDescent="0.25">
      <c r="C392" s="62" t="s">
        <v>301</v>
      </c>
      <c r="D392" s="74">
        <v>1529400</v>
      </c>
      <c r="E392" s="73"/>
    </row>
    <row r="393" spans="1:6" x14ac:dyDescent="0.25">
      <c r="C393" s="62" t="s">
        <v>302</v>
      </c>
      <c r="D393" s="74">
        <v>103800</v>
      </c>
    </row>
    <row r="394" spans="1:6" x14ac:dyDescent="0.25">
      <c r="D394" s="83">
        <f>SUM(D390:D393)</f>
        <v>15895400</v>
      </c>
      <c r="E394" s="84">
        <f>C389-D394</f>
        <v>139201400</v>
      </c>
    </row>
    <row r="395" spans="1:6" x14ac:dyDescent="0.25">
      <c r="D395" s="85">
        <f>D389-D394</f>
        <v>0</v>
      </c>
      <c r="E395" s="73">
        <f>E389-E394</f>
        <v>0</v>
      </c>
    </row>
    <row r="396" spans="1:6" x14ac:dyDescent="0.25">
      <c r="D396" s="95" t="s">
        <v>340</v>
      </c>
      <c r="E396" s="73">
        <f>E74</f>
        <v>25303900</v>
      </c>
    </row>
    <row r="397" spans="1:6" x14ac:dyDescent="0.25">
      <c r="E397" s="73">
        <f>E394-E396</f>
        <v>113897500</v>
      </c>
    </row>
  </sheetData>
  <autoFilter ref="F1:F395" xr:uid="{00000000-0009-0000-0000-000003000000}"/>
  <pageMargins left="0" right="0" top="0" bottom="0" header="0" footer="0"/>
  <pageSetup fitToWidth="0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สงม. 1</vt:lpstr>
      <vt:lpstr>แบบแนบท้าย</vt:lpstr>
      <vt:lpstr>ก่อหนี้ทั้งจำนวน</vt:lpstr>
      <vt:lpstr>03 06 07 หลังโอน</vt:lpstr>
      <vt:lpstr>'สงม. 1'!Print_Area</vt:lpstr>
      <vt:lpstr>ก่อหนี้ทั้งจำนวน!Print_Titles</vt:lpstr>
      <vt:lpstr>'สงม.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2023-05-28T04:29:21Z</cp:lastPrinted>
  <dcterms:created xsi:type="dcterms:W3CDTF">2022-09-08T06:46:51Z</dcterms:created>
  <dcterms:modified xsi:type="dcterms:W3CDTF">2023-05-28T04:29:35Z</dcterms:modified>
</cp:coreProperties>
</file>