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I\Desktop\2568 ตั้งงบประมาณ\19.3รายงาน O13 O14 ปีงบ 2568 ส่งฝ่ายปกครอง\O13 ปี68\"/>
    </mc:Choice>
  </mc:AlternateContent>
  <xr:revisionPtr revIDLastSave="0" documentId="13_ncr:1_{DB8E05CB-907B-4815-83A0-6E436AAB3401}" xr6:coauthVersionLast="47" xr6:coauthVersionMax="47" xr10:uidLastSave="{00000000-0000-0000-0000-000000000000}"/>
  <bookViews>
    <workbookView xWindow="-108" yWindow="-108" windowWidth="23256" windowHeight="12456" tabRatio="895" firstSheet="3" activeTab="3" xr2:uid="{00000000-000D-0000-FFFF-FFFF00000000}"/>
  </bookViews>
  <sheets>
    <sheet name="สงม. 1(ล่าสุด)สำนัก" sheetId="9" state="hidden" r:id="rId1"/>
    <sheet name="สงม. 2(ล่าสุด)สำนัก" sheetId="8" state="hidden" r:id="rId2"/>
    <sheet name="ตัวอย่าง สงม. 2" sheetId="39" state="hidden" r:id="rId3"/>
    <sheet name="แนบท้ายแบบ 1" sheetId="6" r:id="rId4"/>
    <sheet name="สงม. 1 แนวนอน " sheetId="55" r:id="rId5"/>
    <sheet name="สงม. 1 แนวนอนปรับแผนครั้งที่1" sheetId="56" r:id="rId6"/>
  </sheets>
  <definedNames>
    <definedName name="_xlnm.Print_Area" localSheetId="2">'ตัวอย่าง สงม. 2'!$A$1:$R$69</definedName>
    <definedName name="_xlnm.Print_Area" localSheetId="4">'สงม. 1 แนวนอน '!$A$1:$E$85</definedName>
    <definedName name="_xlnm.Print_Area" localSheetId="5">'สงม. 1 แนวนอนปรับแผนครั้งที่1'!$A$1:$E$85</definedName>
    <definedName name="_xlnm.Print_Titles" localSheetId="2">'ตัวอย่าง สงม. 2'!$A:$B,'ตัวอย่าง สงม. 2'!$1:$6</definedName>
    <definedName name="_xlnm.Print_Titles" localSheetId="4">'สงม. 1 แนวนอน '!$1:$7</definedName>
    <definedName name="_xlnm.Print_Titles" localSheetId="5">'สงม. 1 แนวนอนปรับแผนครั้งที่1'!$1:$7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4" i="56" l="1"/>
  <c r="K106" i="56" s="1"/>
  <c r="N95" i="56"/>
  <c r="K82" i="56"/>
  <c r="F82" i="56"/>
  <c r="B82" i="56"/>
  <c r="H81" i="56"/>
  <c r="H87" i="56" s="1"/>
  <c r="B81" i="56"/>
  <c r="L81" i="56" s="1"/>
  <c r="L87" i="56" s="1"/>
  <c r="G80" i="56"/>
  <c r="B80" i="56"/>
  <c r="B79" i="56" s="1"/>
  <c r="E79" i="56"/>
  <c r="D79" i="56"/>
  <c r="C79" i="56"/>
  <c r="B78" i="56"/>
  <c r="K78" i="56" s="1"/>
  <c r="J77" i="56"/>
  <c r="G77" i="56"/>
  <c r="B77" i="56"/>
  <c r="E76" i="56"/>
  <c r="D76" i="56"/>
  <c r="C76" i="56"/>
  <c r="E75" i="56"/>
  <c r="D75" i="56"/>
  <c r="C75" i="56"/>
  <c r="F73" i="56"/>
  <c r="B73" i="56"/>
  <c r="K73" i="56" s="1"/>
  <c r="G72" i="56"/>
  <c r="B72" i="56"/>
  <c r="B71" i="56" s="1"/>
  <c r="E71" i="56"/>
  <c r="E65" i="56" s="1"/>
  <c r="D71" i="56"/>
  <c r="C71" i="56"/>
  <c r="F70" i="56"/>
  <c r="B70" i="56"/>
  <c r="K70" i="56" s="1"/>
  <c r="J69" i="56"/>
  <c r="G69" i="56"/>
  <c r="B69" i="56"/>
  <c r="E68" i="56"/>
  <c r="D68" i="56"/>
  <c r="C68" i="56"/>
  <c r="G67" i="56"/>
  <c r="B67" i="56"/>
  <c r="B66" i="56" s="1"/>
  <c r="E66" i="56"/>
  <c r="D66" i="56"/>
  <c r="C66" i="56"/>
  <c r="D65" i="56"/>
  <c r="C65" i="56"/>
  <c r="F63" i="56"/>
  <c r="B63" i="56"/>
  <c r="K63" i="56" s="1"/>
  <c r="G62" i="56"/>
  <c r="B62" i="56"/>
  <c r="B61" i="56" s="1"/>
  <c r="E61" i="56"/>
  <c r="D61" i="56"/>
  <c r="C61" i="56"/>
  <c r="G60" i="56"/>
  <c r="B60" i="56"/>
  <c r="B59" i="56" s="1"/>
  <c r="E59" i="56"/>
  <c r="E58" i="56" s="1"/>
  <c r="D59" i="56"/>
  <c r="D58" i="56" s="1"/>
  <c r="C59" i="56"/>
  <c r="C58" i="56" s="1"/>
  <c r="G56" i="56"/>
  <c r="B56" i="56"/>
  <c r="B55" i="56" s="1"/>
  <c r="E55" i="56"/>
  <c r="D55" i="56"/>
  <c r="C55" i="56"/>
  <c r="G54" i="56"/>
  <c r="B54" i="56"/>
  <c r="B53" i="56" s="1"/>
  <c r="E53" i="56"/>
  <c r="D53" i="56"/>
  <c r="C53" i="56"/>
  <c r="B52" i="56"/>
  <c r="E51" i="56"/>
  <c r="D51" i="56"/>
  <c r="C51" i="56"/>
  <c r="B51" i="56"/>
  <c r="G50" i="56"/>
  <c r="B50" i="56"/>
  <c r="E49" i="56"/>
  <c r="D49" i="56"/>
  <c r="C49" i="56"/>
  <c r="B49" i="56"/>
  <c r="J50" i="56" s="1"/>
  <c r="D48" i="56"/>
  <c r="B46" i="56"/>
  <c r="E45" i="56"/>
  <c r="D45" i="56"/>
  <c r="C45" i="56"/>
  <c r="B45" i="56"/>
  <c r="J44" i="56"/>
  <c r="G44" i="56"/>
  <c r="B44" i="56"/>
  <c r="E43" i="56"/>
  <c r="D43" i="56"/>
  <c r="C43" i="56"/>
  <c r="B43" i="56"/>
  <c r="B42" i="56" s="1"/>
  <c r="E42" i="56"/>
  <c r="D42" i="56"/>
  <c r="C42" i="56"/>
  <c r="G40" i="56"/>
  <c r="B40" i="56"/>
  <c r="J40" i="56" s="1"/>
  <c r="E39" i="56"/>
  <c r="D39" i="56"/>
  <c r="D32" i="56" s="1"/>
  <c r="C39" i="56"/>
  <c r="B39" i="56"/>
  <c r="J38" i="56"/>
  <c r="G38" i="56"/>
  <c r="B38" i="56"/>
  <c r="E37" i="56"/>
  <c r="D37" i="56"/>
  <c r="C37" i="56"/>
  <c r="B37" i="56"/>
  <c r="G36" i="56"/>
  <c r="B36" i="56"/>
  <c r="J36" i="56" s="1"/>
  <c r="E35" i="56"/>
  <c r="D35" i="56"/>
  <c r="C35" i="56"/>
  <c r="B35" i="56"/>
  <c r="G34" i="56"/>
  <c r="B34" i="56"/>
  <c r="J34" i="56" s="1"/>
  <c r="E33" i="56"/>
  <c r="D33" i="56"/>
  <c r="C33" i="56"/>
  <c r="C32" i="56" s="1"/>
  <c r="B33" i="56"/>
  <c r="B32" i="56" s="1"/>
  <c r="E32" i="56"/>
  <c r="G30" i="56"/>
  <c r="B30" i="56"/>
  <c r="J30" i="56" s="1"/>
  <c r="E29" i="56"/>
  <c r="E28" i="56" s="1"/>
  <c r="D29" i="56"/>
  <c r="D28" i="56" s="1"/>
  <c r="C29" i="56"/>
  <c r="C28" i="56" s="1"/>
  <c r="B29" i="56"/>
  <c r="B28" i="56"/>
  <c r="G26" i="56"/>
  <c r="B26" i="56"/>
  <c r="B25" i="56" s="1"/>
  <c r="B24" i="56" s="1"/>
  <c r="E25" i="56"/>
  <c r="D25" i="56"/>
  <c r="C25" i="56"/>
  <c r="E24" i="56"/>
  <c r="D24" i="56"/>
  <c r="C24" i="56"/>
  <c r="J22" i="56"/>
  <c r="G22" i="56"/>
  <c r="E21" i="56"/>
  <c r="D21" i="56"/>
  <c r="C21" i="56"/>
  <c r="B21" i="56"/>
  <c r="B20" i="56" s="1"/>
  <c r="E20" i="56"/>
  <c r="D20" i="56"/>
  <c r="C20" i="56"/>
  <c r="F18" i="56"/>
  <c r="B18" i="56"/>
  <c r="K18" i="56" s="1"/>
  <c r="G17" i="56"/>
  <c r="B17" i="56"/>
  <c r="B16" i="56" s="1"/>
  <c r="E16" i="56"/>
  <c r="D16" i="56"/>
  <c r="C16" i="56"/>
  <c r="F15" i="56"/>
  <c r="F87" i="56" s="1"/>
  <c r="B15" i="56"/>
  <c r="K15" i="56" s="1"/>
  <c r="K87" i="56" s="1"/>
  <c r="J14" i="56"/>
  <c r="G14" i="56"/>
  <c r="B14" i="56"/>
  <c r="E13" i="56"/>
  <c r="D13" i="56"/>
  <c r="C13" i="56"/>
  <c r="E12" i="56"/>
  <c r="D12" i="56"/>
  <c r="C12" i="56"/>
  <c r="J10" i="56"/>
  <c r="G10" i="56"/>
  <c r="B10" i="56"/>
  <c r="E9" i="56"/>
  <c r="E8" i="56" s="1"/>
  <c r="D9" i="56"/>
  <c r="D8" i="56" s="1"/>
  <c r="C9" i="56"/>
  <c r="C8" i="56" s="1"/>
  <c r="B9" i="56"/>
  <c r="B8" i="56" s="1"/>
  <c r="B26" i="55"/>
  <c r="B15" i="55"/>
  <c r="K15" i="55" s="1"/>
  <c r="K104" i="55"/>
  <c r="K106" i="55" s="1"/>
  <c r="N95" i="55"/>
  <c r="F82" i="55"/>
  <c r="H81" i="55"/>
  <c r="H87" i="55" s="1"/>
  <c r="E79" i="55"/>
  <c r="D79" i="55"/>
  <c r="G77" i="55"/>
  <c r="E76" i="55"/>
  <c r="D76" i="55"/>
  <c r="C76" i="55"/>
  <c r="E71" i="55"/>
  <c r="F73" i="55"/>
  <c r="G72" i="55"/>
  <c r="D71" i="55"/>
  <c r="B72" i="55"/>
  <c r="E68" i="55"/>
  <c r="F70" i="55"/>
  <c r="B70" i="55"/>
  <c r="K70" i="55" s="1"/>
  <c r="D68" i="55"/>
  <c r="E66" i="55"/>
  <c r="D66" i="55"/>
  <c r="C66" i="55"/>
  <c r="F63" i="55"/>
  <c r="E61" i="55"/>
  <c r="D61" i="55"/>
  <c r="E59" i="55"/>
  <c r="D59" i="55"/>
  <c r="G60" i="55"/>
  <c r="E55" i="55"/>
  <c r="D55" i="55"/>
  <c r="B56" i="55"/>
  <c r="E53" i="55"/>
  <c r="D53" i="55"/>
  <c r="E51" i="55"/>
  <c r="D51" i="55"/>
  <c r="E49" i="55"/>
  <c r="D49" i="55"/>
  <c r="C49" i="55"/>
  <c r="E45" i="55"/>
  <c r="D45" i="55"/>
  <c r="E43" i="55"/>
  <c r="D43" i="55"/>
  <c r="E39" i="55"/>
  <c r="D39" i="55"/>
  <c r="G40" i="55"/>
  <c r="E37" i="55"/>
  <c r="D37" i="55"/>
  <c r="E35" i="55"/>
  <c r="D35" i="55"/>
  <c r="G36" i="55"/>
  <c r="C35" i="55"/>
  <c r="E33" i="55"/>
  <c r="D33" i="55"/>
  <c r="G34" i="55"/>
  <c r="E29" i="55"/>
  <c r="E28" i="55" s="1"/>
  <c r="D29" i="55"/>
  <c r="D28" i="55" s="1"/>
  <c r="C29" i="55"/>
  <c r="C28" i="55" s="1"/>
  <c r="G26" i="55"/>
  <c r="D25" i="55"/>
  <c r="D24" i="55" s="1"/>
  <c r="E25" i="55"/>
  <c r="E24" i="55" s="1"/>
  <c r="E21" i="55"/>
  <c r="E20" i="55" s="1"/>
  <c r="D21" i="55"/>
  <c r="D20" i="55" s="1"/>
  <c r="G22" i="55"/>
  <c r="F18" i="55"/>
  <c r="D16" i="55"/>
  <c r="B17" i="55"/>
  <c r="J17" i="55" s="1"/>
  <c r="F15" i="55"/>
  <c r="E13" i="55"/>
  <c r="C13" i="55"/>
  <c r="D13" i="55"/>
  <c r="E9" i="55"/>
  <c r="E8" i="55" s="1"/>
  <c r="D9" i="55"/>
  <c r="D8" i="55" s="1"/>
  <c r="G10" i="55"/>
  <c r="E48" i="56" l="1"/>
  <c r="E83" i="56" s="1"/>
  <c r="E85" i="56" s="1"/>
  <c r="C48" i="56"/>
  <c r="G87" i="56"/>
  <c r="G90" i="56" s="1"/>
  <c r="D83" i="56"/>
  <c r="D85" i="56" s="1"/>
  <c r="B58" i="56"/>
  <c r="C83" i="56"/>
  <c r="C85" i="56" s="1"/>
  <c r="B13" i="56"/>
  <c r="B12" i="56" s="1"/>
  <c r="J17" i="56"/>
  <c r="J26" i="56"/>
  <c r="J56" i="56"/>
  <c r="J67" i="56"/>
  <c r="J80" i="56"/>
  <c r="J54" i="56"/>
  <c r="B68" i="56"/>
  <c r="B65" i="56" s="1"/>
  <c r="J72" i="56"/>
  <c r="B76" i="56"/>
  <c r="B75" i="56" s="1"/>
  <c r="J62" i="56"/>
  <c r="B48" i="56"/>
  <c r="J60" i="56"/>
  <c r="E75" i="55"/>
  <c r="E65" i="55"/>
  <c r="D65" i="55"/>
  <c r="B78" i="55"/>
  <c r="K78" i="55" s="1"/>
  <c r="B54" i="55"/>
  <c r="J54" i="55" s="1"/>
  <c r="D58" i="55"/>
  <c r="B69" i="55"/>
  <c r="J69" i="55" s="1"/>
  <c r="B81" i="55"/>
  <c r="L81" i="55" s="1"/>
  <c r="L87" i="55" s="1"/>
  <c r="E58" i="55"/>
  <c r="B77" i="55"/>
  <c r="J77" i="55" s="1"/>
  <c r="B62" i="55"/>
  <c r="B67" i="55"/>
  <c r="J67" i="55" s="1"/>
  <c r="G69" i="55"/>
  <c r="B80" i="55"/>
  <c r="J80" i="55" s="1"/>
  <c r="D75" i="55"/>
  <c r="B30" i="55"/>
  <c r="J30" i="55" s="1"/>
  <c r="B73" i="55"/>
  <c r="K73" i="55" s="1"/>
  <c r="B38" i="55"/>
  <c r="J38" i="55" s="1"/>
  <c r="B44" i="55"/>
  <c r="B43" i="55" s="1"/>
  <c r="D48" i="55"/>
  <c r="B50" i="55"/>
  <c r="B49" i="55" s="1"/>
  <c r="J50" i="55" s="1"/>
  <c r="E42" i="55"/>
  <c r="G56" i="55"/>
  <c r="G44" i="55"/>
  <c r="B18" i="55"/>
  <c r="K18" i="55" s="1"/>
  <c r="B46" i="55"/>
  <c r="B45" i="55" s="1"/>
  <c r="G54" i="55"/>
  <c r="B60" i="55"/>
  <c r="B59" i="55" s="1"/>
  <c r="G62" i="55"/>
  <c r="C33" i="55"/>
  <c r="B52" i="55"/>
  <c r="B51" i="55" s="1"/>
  <c r="B63" i="55"/>
  <c r="K63" i="55" s="1"/>
  <c r="B14" i="55"/>
  <c r="J14" i="55" s="1"/>
  <c r="B36" i="55"/>
  <c r="J36" i="55" s="1"/>
  <c r="D32" i="55"/>
  <c r="C16" i="55"/>
  <c r="C12" i="55" s="1"/>
  <c r="J22" i="55"/>
  <c r="G38" i="55"/>
  <c r="D12" i="55"/>
  <c r="B10" i="55"/>
  <c r="B9" i="55" s="1"/>
  <c r="B8" i="55" s="1"/>
  <c r="B34" i="55"/>
  <c r="J34" i="55" s="1"/>
  <c r="E16" i="55"/>
  <c r="E12" i="55" s="1"/>
  <c r="B40" i="55"/>
  <c r="B39" i="55" s="1"/>
  <c r="J26" i="55"/>
  <c r="B25" i="55"/>
  <c r="B24" i="55" s="1"/>
  <c r="B55" i="55"/>
  <c r="J56" i="55"/>
  <c r="E32" i="55"/>
  <c r="D42" i="55"/>
  <c r="B21" i="55"/>
  <c r="B20" i="55" s="1"/>
  <c r="J72" i="55"/>
  <c r="F87" i="55"/>
  <c r="E48" i="55"/>
  <c r="C9" i="55"/>
  <c r="C8" i="55" s="1"/>
  <c r="C25" i="55"/>
  <c r="C24" i="55" s="1"/>
  <c r="C37" i="55"/>
  <c r="C43" i="55"/>
  <c r="C51" i="55"/>
  <c r="C53" i="55"/>
  <c r="C59" i="55"/>
  <c r="C68" i="55"/>
  <c r="C71" i="55"/>
  <c r="C21" i="55"/>
  <c r="C20" i="55" s="1"/>
  <c r="C39" i="55"/>
  <c r="C45" i="55"/>
  <c r="C55" i="55"/>
  <c r="C61" i="55"/>
  <c r="G80" i="55"/>
  <c r="B82" i="55"/>
  <c r="K82" i="55" s="1"/>
  <c r="C79" i="55"/>
  <c r="C75" i="55" s="1"/>
  <c r="G14" i="55"/>
  <c r="G17" i="55"/>
  <c r="G30" i="55"/>
  <c r="G50" i="55"/>
  <c r="G67" i="55"/>
  <c r="J87" i="56" l="1"/>
  <c r="N104" i="56" s="1"/>
  <c r="N105" i="56" s="1"/>
  <c r="B83" i="56"/>
  <c r="B85" i="56" s="1"/>
  <c r="J95" i="56" s="1"/>
  <c r="B71" i="55"/>
  <c r="B66" i="55"/>
  <c r="B61" i="55"/>
  <c r="J62" i="55"/>
  <c r="J60" i="55"/>
  <c r="B53" i="55"/>
  <c r="B48" i="55" s="1"/>
  <c r="J44" i="55"/>
  <c r="J40" i="55"/>
  <c r="B35" i="55"/>
  <c r="D83" i="55"/>
  <c r="D85" i="55" s="1"/>
  <c r="G87" i="55"/>
  <c r="G90" i="55" s="1"/>
  <c r="K87" i="55"/>
  <c r="B76" i="55"/>
  <c r="C65" i="55"/>
  <c r="B33" i="55"/>
  <c r="B29" i="55"/>
  <c r="B28" i="55" s="1"/>
  <c r="C58" i="55"/>
  <c r="B37" i="55"/>
  <c r="C48" i="55"/>
  <c r="B68" i="55"/>
  <c r="B13" i="55"/>
  <c r="B42" i="55"/>
  <c r="E83" i="55"/>
  <c r="E85" i="55" s="1"/>
  <c r="B16" i="55"/>
  <c r="J10" i="55"/>
  <c r="B58" i="55"/>
  <c r="C32" i="55"/>
  <c r="C42" i="55"/>
  <c r="B79" i="55"/>
  <c r="J94" i="56" l="1"/>
  <c r="J96" i="56"/>
  <c r="B75" i="55"/>
  <c r="B65" i="55"/>
  <c r="J87" i="55"/>
  <c r="J94" i="55" s="1"/>
  <c r="B32" i="55"/>
  <c r="B12" i="55"/>
  <c r="C83" i="55"/>
  <c r="C85" i="55" s="1"/>
  <c r="N104" i="55" l="1"/>
  <c r="N105" i="55" s="1"/>
  <c r="B83" i="55"/>
  <c r="B85" i="55" s="1"/>
  <c r="J95" i="55" s="1"/>
  <c r="J96" i="55" s="1"/>
  <c r="C10" i="39"/>
  <c r="C64" i="39"/>
  <c r="C62" i="39"/>
  <c r="C37" i="39"/>
  <c r="C8" i="39"/>
  <c r="R60" i="39"/>
  <c r="M60" i="39"/>
  <c r="H60" i="39"/>
  <c r="C60" i="39" s="1"/>
  <c r="R58" i="39"/>
  <c r="M58" i="39"/>
  <c r="H58" i="39"/>
  <c r="C58" i="39" s="1"/>
  <c r="C56" i="39" s="1"/>
  <c r="R56" i="39"/>
  <c r="R64" i="39" s="1"/>
  <c r="Q56" i="39"/>
  <c r="Q64" i="39" s="1"/>
  <c r="P56" i="39"/>
  <c r="P64" i="39" s="1"/>
  <c r="O56" i="39"/>
  <c r="O64" i="39" s="1"/>
  <c r="N56" i="39"/>
  <c r="N64" i="39" s="1"/>
  <c r="M56" i="39"/>
  <c r="M64" i="39" s="1"/>
  <c r="L56" i="39"/>
  <c r="L64" i="39" s="1"/>
  <c r="K56" i="39"/>
  <c r="K64" i="39" s="1"/>
  <c r="J56" i="39"/>
  <c r="J64" i="39" s="1"/>
  <c r="I56" i="39"/>
  <c r="I64" i="39" s="1"/>
  <c r="H56" i="39"/>
  <c r="H64" i="39" s="1"/>
  <c r="G56" i="39"/>
  <c r="G64" i="39" s="1"/>
  <c r="F56" i="39"/>
  <c r="F64" i="39" s="1"/>
  <c r="E56" i="39"/>
  <c r="E64" i="39" s="1"/>
  <c r="D56" i="39"/>
  <c r="D64" i="39" s="1"/>
  <c r="R54" i="39"/>
  <c r="M54" i="39"/>
  <c r="H54" i="39"/>
  <c r="C54" i="39" s="1"/>
  <c r="C52" i="39" s="1"/>
  <c r="R52" i="39"/>
  <c r="Q52" i="39"/>
  <c r="P52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R51" i="39"/>
  <c r="M51" i="39"/>
  <c r="H51" i="39"/>
  <c r="C51" i="39"/>
  <c r="R50" i="39"/>
  <c r="M50" i="39"/>
  <c r="H50" i="39"/>
  <c r="C50" i="39"/>
  <c r="R48" i="39"/>
  <c r="M48" i="39"/>
  <c r="H48" i="39"/>
  <c r="C48" i="39"/>
  <c r="R44" i="39"/>
  <c r="Q44" i="39"/>
  <c r="P44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R43" i="39"/>
  <c r="M43" i="39"/>
  <c r="H43" i="39"/>
  <c r="C43" i="39"/>
  <c r="R42" i="39"/>
  <c r="M42" i="39"/>
  <c r="H42" i="39"/>
  <c r="C42" i="39"/>
  <c r="R39" i="39"/>
  <c r="Q39" i="39"/>
  <c r="P39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R36" i="39"/>
  <c r="M36" i="39"/>
  <c r="H36" i="39"/>
  <c r="C36" i="39" s="1"/>
  <c r="R35" i="39"/>
  <c r="M35" i="39"/>
  <c r="H35" i="39"/>
  <c r="C35" i="39" s="1"/>
  <c r="R34" i="39"/>
  <c r="M34" i="39"/>
  <c r="H34" i="39"/>
  <c r="C34" i="39" s="1"/>
  <c r="R33" i="39"/>
  <c r="M33" i="39"/>
  <c r="H33" i="39"/>
  <c r="C33" i="39" s="1"/>
  <c r="R32" i="39"/>
  <c r="M32" i="39"/>
  <c r="H32" i="39"/>
  <c r="C32" i="39" s="1"/>
  <c r="R31" i="39"/>
  <c r="M31" i="39"/>
  <c r="H31" i="39"/>
  <c r="C31" i="39" s="1"/>
  <c r="R29" i="39"/>
  <c r="M29" i="39"/>
  <c r="H29" i="39"/>
  <c r="C29" i="39" s="1"/>
  <c r="R28" i="39"/>
  <c r="M28" i="39"/>
  <c r="H28" i="39"/>
  <c r="C28" i="39" s="1"/>
  <c r="R27" i="39"/>
  <c r="M27" i="39"/>
  <c r="H27" i="39"/>
  <c r="C27" i="39" s="1"/>
  <c r="R26" i="39"/>
  <c r="M26" i="39"/>
  <c r="H26" i="39"/>
  <c r="C26" i="39" s="1"/>
  <c r="R25" i="39"/>
  <c r="M25" i="39"/>
  <c r="H25" i="39"/>
  <c r="C25" i="39" s="1"/>
  <c r="R24" i="39"/>
  <c r="M24" i="39"/>
  <c r="H24" i="39"/>
  <c r="C24" i="39" s="1"/>
  <c r="R23" i="39"/>
  <c r="M23" i="39"/>
  <c r="H23" i="39"/>
  <c r="C23" i="39" s="1"/>
  <c r="R22" i="39"/>
  <c r="M22" i="39"/>
  <c r="H22" i="39"/>
  <c r="C22" i="39" s="1"/>
  <c r="R20" i="39"/>
  <c r="M20" i="39"/>
  <c r="H20" i="39"/>
  <c r="C20" i="39" s="1"/>
  <c r="R16" i="39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H15" i="39"/>
  <c r="C15" i="39"/>
  <c r="R14" i="39"/>
  <c r="M14" i="39"/>
  <c r="H14" i="39"/>
  <c r="C14" i="39"/>
  <c r="R13" i="39"/>
  <c r="M13" i="39"/>
  <c r="H13" i="39"/>
  <c r="C13" i="39"/>
  <c r="R10" i="39"/>
  <c r="Q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R8" i="39"/>
  <c r="R62" i="39" s="1"/>
  <c r="R66" i="39" s="1"/>
  <c r="Q8" i="39"/>
  <c r="Q62" i="39" s="1"/>
  <c r="Q66" i="39" s="1"/>
  <c r="P8" i="39"/>
  <c r="P62" i="39" s="1"/>
  <c r="P66" i="39" s="1"/>
  <c r="O8" i="39"/>
  <c r="O62" i="39" s="1"/>
  <c r="O66" i="39" s="1"/>
  <c r="N8" i="39"/>
  <c r="N62" i="39" s="1"/>
  <c r="N66" i="39" s="1"/>
  <c r="M8" i="39"/>
  <c r="M62" i="39" s="1"/>
  <c r="M66" i="39" s="1"/>
  <c r="L8" i="39"/>
  <c r="L62" i="39" s="1"/>
  <c r="L66" i="39" s="1"/>
  <c r="K8" i="39"/>
  <c r="K62" i="39" s="1"/>
  <c r="K66" i="39" s="1"/>
  <c r="J8" i="39"/>
  <c r="J62" i="39" s="1"/>
  <c r="J66" i="39" s="1"/>
  <c r="I8" i="39"/>
  <c r="I62" i="39" s="1"/>
  <c r="I66" i="39" s="1"/>
  <c r="H8" i="39"/>
  <c r="H62" i="39" s="1"/>
  <c r="H66" i="39" s="1"/>
  <c r="G8" i="39"/>
  <c r="G62" i="39" s="1"/>
  <c r="G66" i="39" s="1"/>
  <c r="F8" i="39"/>
  <c r="F62" i="39" s="1"/>
  <c r="F66" i="39" s="1"/>
  <c r="E8" i="39"/>
  <c r="E62" i="39" s="1"/>
  <c r="E66" i="39" s="1"/>
  <c r="D8" i="39"/>
  <c r="D62" i="39" s="1"/>
  <c r="D66" i="39" s="1"/>
  <c r="C16" i="39" l="1"/>
  <c r="C66" i="39" s="1"/>
</calcChain>
</file>

<file path=xl/sharedStrings.xml><?xml version="1.0" encoding="utf-8"?>
<sst xmlns="http://schemas.openxmlformats.org/spreadsheetml/2006/main" count="385" uniqueCount="138">
  <si>
    <t>รวมทั้งสิ้น</t>
  </si>
  <si>
    <t>แผน</t>
  </si>
  <si>
    <t>ผล</t>
  </si>
  <si>
    <t>งวดที่ 1 (ต.ค. - ม.ค.)</t>
  </si>
  <si>
    <t>งวดที่ 2 (ก.พ. - พ.ค.)</t>
  </si>
  <si>
    <t>งวดที่ 3 (มิ.ย. - ก.ย.)</t>
  </si>
  <si>
    <t xml:space="preserve"> - รายจ่ายอื่น ๆ</t>
  </si>
  <si>
    <t xml:space="preserve"> - เงินอุดหนุน</t>
  </si>
  <si>
    <t>แผน/</t>
  </si>
  <si>
    <t>รวม</t>
  </si>
  <si>
    <t>ผู้รายงาน..........................................................................</t>
  </si>
  <si>
    <t>หน่วยงาน   .........................................................</t>
  </si>
  <si>
    <t xml:space="preserve">ตำแหน่ง : </t>
  </si>
  <si>
    <t>ผู้รายงาน : …………………………………...…..</t>
  </si>
  <si>
    <t xml:space="preserve">               (                                )</t>
  </si>
  <si>
    <t>(                                  )</t>
  </si>
  <si>
    <t>ผู้พิจารณา : .............................................</t>
  </si>
  <si>
    <t>หัวหน้าหน่วยงาน  :.............................................</t>
  </si>
  <si>
    <t xml:space="preserve">ผู้ให้ความเห็นชอบ  : .............................................. </t>
  </si>
  <si>
    <t>หน่วยงาน : ........................................................................</t>
  </si>
  <si>
    <t>แผนงาน : ..........................................................................</t>
  </si>
  <si>
    <t>แผนการปฏิบัติงานและการใช้จ่ายงบประมาณรายจ่ายประจำปีงบประมาณ พ.ศ. ............</t>
  </si>
  <si>
    <t>วัน/เดือน/ปี      :                                                   โทร:</t>
  </si>
  <si>
    <t>วัน/เดือน/ปี   :                                             โทร:</t>
  </si>
  <si>
    <t>วัน/เดือน/ปี      :                                          โทร:</t>
  </si>
  <si>
    <t>วัน/เดือน/ปี      :                                                     โทร:</t>
  </si>
  <si>
    <t>งวดที่ ... (เดือน... พ.ศ. .... - เดือน... พ.ศ. ....)</t>
  </si>
  <si>
    <t>แผนงาน/ผลผลิต/โครงการตามแผนยุทธศาสตร์/งบรายจ่าย</t>
  </si>
  <si>
    <t>ผลผลิต/โครงการตามแผนยุทธศาสตร์/งบรายจ่าย/รายการ</t>
  </si>
  <si>
    <t>แผน/ผลการปฏิบัติงานและการใช้จ่ายงบประมาณรายจ่ายประจำปีงบประมาณ พ.ศ. ........</t>
  </si>
  <si>
    <t>งาน/โครงการตามแผนยุทธศาสตร์/งบรายจ่าย/รายการ</t>
  </si>
  <si>
    <t>หน่วย : บาท</t>
  </si>
  <si>
    <t>ฝ่าย/งาน/โครงการตามแผนยุทธศาสตร์/งบรายจ่าย</t>
  </si>
  <si>
    <t xml:space="preserve">หน่วย : บาท  </t>
  </si>
  <si>
    <t>แผน/ผลการปฏิบัติงานและการใช้จ่ายงบประมาณรายจ่ายประจำปีงบประมาณ พ.ศ. 2565</t>
  </si>
  <si>
    <t>หน่วยงาน : สำนักงานเขตธนบุรี</t>
  </si>
  <si>
    <t>งวดที่ 1</t>
  </si>
  <si>
    <t>งวดที่ 2</t>
  </si>
  <si>
    <t>งวดที่ 3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</si>
  <si>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</si>
  <si>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</si>
  <si>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</si>
  <si>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</si>
  <si>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</si>
  <si>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</si>
  <si>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</si>
  <si>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</si>
  <si>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</si>
  <si>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</si>
  <si>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</si>
  <si>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</si>
  <si>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- เงินสมทบกองทุนประกันสังคม</t>
  </si>
  <si>
    <t>- ค่าเครื่องแต่งกาย</t>
  </si>
  <si>
    <t>- ค่าอาหารทำการนอกเวลา</t>
  </si>
  <si>
    <t>- ค่าซ่อมแซมยานพาหนะ</t>
  </si>
  <si>
    <t>- ค่าซ่อมแซมครุภัณฑ์</t>
  </si>
  <si>
    <t>- ค่าจ้างเหมาดูแลทรัพย์สินและรักษาความปลอดภัย</t>
  </si>
  <si>
    <t>- ค่าทำความสะอาดเครื่องนอนเวรฯ</t>
  </si>
  <si>
    <t>- ค่าจ้างเหมาบริการเป็นรายบุคคล</t>
  </si>
  <si>
    <t>- ค่าวัสดุอุปกรณ์คอมพิวเตอร์</t>
  </si>
  <si>
    <t>- ค่าวัสดุยานพาหนะ</t>
  </si>
  <si>
    <t>- ค่าวัสดุไฟฟ้า ประปา งานบ้าน งานครัว และงานสวน</t>
  </si>
  <si>
    <t>- ค่าซื้อหนังสือวารสารฯ</t>
  </si>
  <si>
    <t>- ค่าวัสดุประชาสัมพันธ์</t>
  </si>
  <si>
    <t>- เงินตอบแทนพิเศษของลูกจ้างประจำ</t>
  </si>
  <si>
    <t>งบประมาณสำนักสนับสนุนให้สำนักงานเขต</t>
  </si>
  <si>
    <t>ฝ่ายปกครอง</t>
  </si>
  <si>
    <t>ฝ่ายรักษาความสะอาดและสวนสาธารณะ</t>
  </si>
  <si>
    <t>ฝ่ายพัฒนาชุมชนและสวัสดิการสังคม</t>
  </si>
  <si>
    <t>งบประมาณตามโครงสร้างงาน</t>
  </si>
  <si>
    <t>หน่วยงาน : สำนักงานเขตหลักสี่</t>
  </si>
  <si>
    <t xml:space="preserve">                 3) งบรายจ่ายอื่น</t>
  </si>
  <si>
    <t>ฝ่ายทะเบียน</t>
  </si>
  <si>
    <t>ฝ่ายการคลัง</t>
  </si>
  <si>
    <t>ฝ่ายรายได้</t>
  </si>
  <si>
    <t>ฝ่ายเทศกิจ</t>
  </si>
  <si>
    <t>ฝ่ายโยธา</t>
  </si>
  <si>
    <t>รวมงบประมาณตามโครงสร้างงาน</t>
  </si>
  <si>
    <t>รวมงบประมาณสำนักสนับสนุนให้สำนักงานเขต</t>
  </si>
  <si>
    <t>ฝ่าย : ปกครอง</t>
  </si>
  <si>
    <t xml:space="preserve">     งานที่ 1 : อำนวยการและบริหารสำนักงานเขต</t>
  </si>
  <si>
    <t xml:space="preserve">     1) งบบุคลากร</t>
  </si>
  <si>
    <r>
      <rPr>
        <b/>
        <sz val="16"/>
        <color theme="1"/>
        <rFont val="TH SarabunPSK"/>
        <family val="2"/>
      </rPr>
      <t xml:space="preserve">    </t>
    </r>
    <r>
      <rPr>
        <b/>
        <u/>
        <sz val="16"/>
        <color theme="1"/>
        <rFont val="TH SarabunPSK"/>
        <family val="2"/>
      </rPr>
      <t>ค่าตอบแทน ใช้สอยและวัสดุ</t>
    </r>
  </si>
  <si>
    <t xml:space="preserve">     2) งบดำเนินงาน</t>
  </si>
  <si>
    <r>
      <rPr>
        <b/>
        <sz val="16"/>
        <color theme="1"/>
        <rFont val="TH SarabunPSK"/>
        <family val="2"/>
      </rPr>
      <t xml:space="preserve">    </t>
    </r>
    <r>
      <rPr>
        <b/>
        <u/>
        <sz val="16"/>
        <color theme="1"/>
        <rFont val="TH SarabunPSK"/>
        <family val="2"/>
      </rPr>
      <t>ค่าตอบแทน</t>
    </r>
  </si>
  <si>
    <r>
      <rPr>
        <b/>
        <sz val="16"/>
        <color theme="1"/>
        <rFont val="TH SarabunPSK"/>
        <family val="2"/>
      </rPr>
      <t xml:space="preserve">    </t>
    </r>
    <r>
      <rPr>
        <b/>
        <u/>
        <sz val="16"/>
        <color theme="1"/>
        <rFont val="TH SarabunPSK"/>
        <family val="2"/>
      </rPr>
      <t>ค่าใช้สอย</t>
    </r>
  </si>
  <si>
    <t>- ค่าบำรุงรักษาซ่อมแซมเครื่องปรับอากาศ</t>
  </si>
  <si>
    <t>- ค่าบำรุงรักษาซ่อมแซมลิฟท์</t>
  </si>
  <si>
    <t>- ค่าจ้างเหมาทำความสะอาดอาคาร</t>
  </si>
  <si>
    <r>
      <rPr>
        <b/>
        <sz val="16"/>
        <color theme="1"/>
        <rFont val="TH SarabunPSK"/>
        <family val="2"/>
      </rPr>
      <t xml:space="preserve">    </t>
    </r>
    <r>
      <rPr>
        <b/>
        <u/>
        <sz val="16"/>
        <color theme="1"/>
        <rFont val="TH SarabunPSK"/>
        <family val="2"/>
      </rPr>
      <t>ค่าวัสดุ</t>
    </r>
  </si>
  <si>
    <t>- ค่าวัสดุสำนักงานประเภทเครื่องเขียน แบบพิมพ์</t>
  </si>
  <si>
    <t xml:space="preserve">     งานที่ 2 : ปกครอง</t>
  </si>
  <si>
    <t xml:space="preserve">     3) งบรายจ่ายอื่น</t>
  </si>
  <si>
    <t>- ค่าใช้จ่ายเกี่ยวกับการสนับสนุนกิจการอาสาสมัครป้องกันภัยฝ่ายพลเรือน</t>
  </si>
  <si>
    <t xml:space="preserve">  </t>
  </si>
  <si>
    <t>- ค่าใช้จ่ายโครงการอาสาสมัครกรุงเทพมหานครด้านการป้องกันและแก้ไขปัญหาสารเสพติด</t>
  </si>
  <si>
    <t>- ค่าใช้จ่ายในการเลือกตั้งผู้ว่าราชการกรุงเทพมหานครและสมาชิกสภากรุงเทพมหานคร</t>
  </si>
  <si>
    <t>ผู้รายงาน......................................................</t>
  </si>
  <si>
    <t xml:space="preserve">                 1) งบดำเนินงาน</t>
  </si>
  <si>
    <t xml:space="preserve">                 2) งบรายจ่ายอื่น</t>
  </si>
  <si>
    <t xml:space="preserve">                 2) งบอุดหนุน</t>
  </si>
  <si>
    <t xml:space="preserve">                 1) งบบุคลากร</t>
  </si>
  <si>
    <t>งบประมาณภารกิจตามแผนยุทธศาสตร์</t>
  </si>
  <si>
    <t>งานที่ 2 : อำนวยการและบริหารสำนักงานเขต</t>
  </si>
  <si>
    <t>งานที่ 3 : ปกครอง</t>
  </si>
  <si>
    <t>งานที่ 4 : บริหารทั่วไปและบริการทะเบียน</t>
  </si>
  <si>
    <t>งานที่ 8 : กวาดทำความสะอาดที่และทางสาธารณะ</t>
  </si>
  <si>
    <t>งานที่ 9 : เก็บขยะมูลฝอยและขนถ่ายสิ่งปฏิกูล</t>
  </si>
  <si>
    <t>งานที่ 10 : ดูแลสวนและพื้นที่สีเขียว</t>
  </si>
  <si>
    <t>งานที่ 11 : บริหารทั่วไปและสอบสวนดำเนินคดี</t>
  </si>
  <si>
    <t>งานที่ 12 : ตรวจและบังคับใช้กฎหมาย</t>
  </si>
  <si>
    <t>งานที่ 13 : บริหารทั่วไปฝ่ายโยธา</t>
  </si>
  <si>
    <t>งานที่ 14 : อนุญาตก่อสร้าง ควบคุมอาคารและผังเมือง</t>
  </si>
  <si>
    <t>งานที่ 15 : บำรุงรักษาซ่อมแซม</t>
  </si>
  <si>
    <t>งานที่ 23 : งบประมาณโรงเรียน</t>
  </si>
  <si>
    <t>งานที่ 22 : บริหารทั่วไปฝ่ายการศึกษา</t>
  </si>
  <si>
    <t>งานที่ 16 : ระบายน้ำและแก้ไขปัญหาน้ำท่วม</t>
  </si>
  <si>
    <t>งานที่ 17 : บริหารทั่วไปฝ่ายพัฒนาชุมชน</t>
  </si>
  <si>
    <t>งานที่ 18 : พัฒนาชุมชนและบริการสังคม</t>
  </si>
  <si>
    <t>งานที่ 19 : บริหารทั่วไปฝ่ายสิ่งแวดล้อมและสุขาภิบาล</t>
  </si>
  <si>
    <t>งานที่ 20 : สุขาภิบาลอาหารและอนามัยสิ่งแวดล้อม</t>
  </si>
  <si>
    <t>งานที่ 21 : ป้องกันและควบคุมโรค</t>
  </si>
  <si>
    <t>งานที่ 1 : รายจ่ายบุคลากร</t>
  </si>
  <si>
    <t>งานที่ 5 : บริหารทั่วไปและบริหารการคลัง</t>
  </si>
  <si>
    <t>งานที่ 6 : บริหารทั่วไปและจัดเก็บรายได้</t>
  </si>
  <si>
    <t>งานที่ 7 : บริหารทั่วไปฝ่ายรักษาความสะอาด</t>
  </si>
  <si>
    <t>อุดหนุน</t>
  </si>
  <si>
    <t>03 งวดที่ 1</t>
  </si>
  <si>
    <t>07 งวดที่ 1</t>
  </si>
  <si>
    <t>แผนการปฏิบัติงานและการใช้จ่ายงบประมาณประจำปีงบประมาณ พ.ศ. 2568</t>
  </si>
  <si>
    <t>แผนการปฏิบัติงานและการใช้จ่ายงบประมาณรายจ่ายประจำปีงบประมาณ พ.ศ. 2568</t>
  </si>
  <si>
    <t>รวมดำเนินงาน(03)</t>
  </si>
  <si>
    <t>รวมรายจ่ายอื่น</t>
  </si>
  <si>
    <t>อุดหนุน งวด 1</t>
  </si>
  <si>
    <t>ยอดของวดที่ 1 ทั้งหมด</t>
  </si>
  <si>
    <t>ฝ่ายการศึกษา</t>
  </si>
  <si>
    <t>ฝ่ายสิ่งแวดล้อมและสุขาภิบาล</t>
  </si>
  <si>
    <t>แผนการปฏิบัติงานและการใช้จ่ายงบประมาณรายจ่ายประจำปีงบประมาณ พ.ศ. 2568 (ปรับแผนครั้งที่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</si>
</sst>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_-* #,##0.0000_-;\-* #,##0.00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u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rgb="FFC00000"/>
      <name val="TH SarabunPSK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indent="2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5"/>
    </xf>
    <xf numFmtId="0" fontId="1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164" fontId="2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horizontal="left"/>
    </xf>
    <xf numFmtId="49" fontId="5" fillId="0" borderId="8" xfId="0" applyNumberFormat="1" applyFont="1" applyBorder="1" applyAlignment="1">
      <alignment vertical="top"/>
    </xf>
    <xf numFmtId="0" fontId="5" fillId="0" borderId="8" xfId="0" applyFont="1" applyBorder="1"/>
    <xf numFmtId="0" fontId="5" fillId="0" borderId="5" xfId="0" applyFont="1" applyBorder="1"/>
    <xf numFmtId="0" fontId="5" fillId="0" borderId="10" xfId="0" applyFont="1" applyBorder="1"/>
    <xf numFmtId="49" fontId="5" fillId="0" borderId="0" xfId="0" applyNumberFormat="1" applyFont="1" applyAlignment="1">
      <alignment vertical="top"/>
    </xf>
    <xf numFmtId="0" fontId="5" fillId="0" borderId="11" xfId="0" applyFont="1" applyBorder="1"/>
    <xf numFmtId="0" fontId="4" fillId="0" borderId="9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0" xfId="0" applyFo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43" fontId="2" fillId="3" borderId="1" xfId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43" fontId="2" fillId="4" borderId="1" xfId="1" applyFont="1" applyFill="1" applyBorder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9" fontId="2" fillId="4" borderId="2" xfId="2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65" fontId="9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9" fontId="8" fillId="4" borderId="7" xfId="2" applyFont="1" applyFill="1" applyBorder="1" applyAlignment="1">
      <alignment horizontal="left" vertical="center" indent="5"/>
    </xf>
    <xf numFmtId="9" fontId="2" fillId="0" borderId="2" xfId="2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9" fontId="2" fillId="0" borderId="7" xfId="2" applyFont="1" applyBorder="1" applyAlignment="1">
      <alignment vertical="center"/>
    </xf>
    <xf numFmtId="9" fontId="8" fillId="0" borderId="2" xfId="2" applyFont="1" applyBorder="1" applyAlignment="1">
      <alignment vertical="top"/>
    </xf>
    <xf numFmtId="165" fontId="9" fillId="0" borderId="1" xfId="1" applyNumberFormat="1" applyFont="1" applyBorder="1" applyAlignment="1">
      <alignment horizontal="center" vertical="top"/>
    </xf>
    <xf numFmtId="9" fontId="1" fillId="0" borderId="12" xfId="2" quotePrefix="1" applyFont="1" applyBorder="1" applyAlignment="1">
      <alignment vertical="top"/>
    </xf>
    <xf numFmtId="9" fontId="9" fillId="0" borderId="2" xfId="2" applyFont="1" applyBorder="1" applyAlignment="1">
      <alignment vertical="center"/>
    </xf>
    <xf numFmtId="165" fontId="2" fillId="0" borderId="7" xfId="1" applyNumberFormat="1" applyFont="1" applyBorder="1" applyAlignment="1">
      <alignment horizontal="center" vertical="center"/>
    </xf>
    <xf numFmtId="165" fontId="9" fillId="0" borderId="7" xfId="1" applyNumberFormat="1" applyFont="1" applyBorder="1" applyAlignment="1">
      <alignment horizontal="center" vertical="center"/>
    </xf>
    <xf numFmtId="9" fontId="8" fillId="0" borderId="12" xfId="2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165" fontId="1" fillId="0" borderId="7" xfId="1" applyNumberFormat="1" applyFont="1" applyBorder="1" applyAlignment="1">
      <alignment horizontal="center" vertical="top"/>
    </xf>
    <xf numFmtId="165" fontId="9" fillId="0" borderId="7" xfId="1" applyNumberFormat="1" applyFont="1" applyBorder="1" applyAlignment="1">
      <alignment horizontal="center" vertical="top"/>
    </xf>
    <xf numFmtId="9" fontId="8" fillId="0" borderId="12" xfId="2" applyFont="1" applyFill="1" applyBorder="1" applyAlignment="1">
      <alignment vertical="top"/>
    </xf>
    <xf numFmtId="9" fontId="8" fillId="0" borderId="12" xfId="2" quotePrefix="1" applyFont="1" applyFill="1" applyBorder="1" applyAlignment="1">
      <alignment vertical="top"/>
    </xf>
    <xf numFmtId="9" fontId="1" fillId="0" borderId="7" xfId="2" quotePrefix="1" applyFont="1" applyBorder="1" applyAlignment="1">
      <alignment vertical="top"/>
    </xf>
    <xf numFmtId="0" fontId="9" fillId="0" borderId="2" xfId="0" applyFont="1" applyBorder="1" applyAlignment="1">
      <alignment vertical="center"/>
    </xf>
    <xf numFmtId="9" fontId="9" fillId="0" borderId="1" xfId="2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65" fontId="2" fillId="0" borderId="1" xfId="1" applyNumberFormat="1" applyFont="1" applyFill="1" applyBorder="1" applyAlignment="1">
      <alignment horizontal="center" vertical="center"/>
    </xf>
    <xf numFmtId="9" fontId="1" fillId="0" borderId="2" xfId="2" quotePrefix="1" applyFont="1" applyFill="1" applyBorder="1" applyAlignment="1">
      <alignment vertical="center"/>
    </xf>
    <xf numFmtId="9" fontId="1" fillId="0" borderId="7" xfId="2" applyFont="1" applyFill="1" applyBorder="1" applyAlignment="1">
      <alignment vertical="center"/>
    </xf>
    <xf numFmtId="9" fontId="2" fillId="3" borderId="2" xfId="2" quotePrefix="1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horizontal="center" vertical="center"/>
    </xf>
    <xf numFmtId="9" fontId="2" fillId="3" borderId="7" xfId="2" quotePrefix="1" applyFont="1" applyFill="1" applyBorder="1" applyAlignment="1">
      <alignment vertical="center"/>
    </xf>
    <xf numFmtId="165" fontId="2" fillId="3" borderId="1" xfId="1" applyNumberFormat="1" applyFont="1" applyFill="1" applyBorder="1" applyAlignment="1">
      <alignment horizontal="center" vertical="center"/>
    </xf>
    <xf numFmtId="9" fontId="1" fillId="0" borderId="12" xfId="2" quotePrefix="1" applyFont="1" applyBorder="1" applyAlignment="1">
      <alignment vertical="center"/>
    </xf>
    <xf numFmtId="9" fontId="1" fillId="0" borderId="7" xfId="2" applyFont="1" applyBorder="1" applyAlignment="1">
      <alignment vertical="center"/>
    </xf>
    <xf numFmtId="165" fontId="9" fillId="2" borderId="1" xfId="1" applyNumberFormat="1" applyFont="1" applyFill="1" applyBorder="1" applyAlignment="1">
      <alignment horizontal="center" vertical="center"/>
    </xf>
    <xf numFmtId="0" fontId="1" fillId="5" borderId="0" xfId="0" applyFont="1" applyFill="1"/>
    <xf numFmtId="165" fontId="2" fillId="2" borderId="1" xfId="1" applyNumberFormat="1" applyFont="1" applyFill="1" applyBorder="1" applyAlignment="1">
      <alignment horizontal="center" vertical="center"/>
    </xf>
    <xf numFmtId="0" fontId="1" fillId="0" borderId="0" xfId="0" applyFont="1"/>
    <xf numFmtId="43" fontId="1" fillId="2" borderId="0" xfId="0" applyNumberFormat="1" applyFont="1" applyFill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43" fontId="10" fillId="6" borderId="0" xfId="1" applyFont="1" applyFill="1" applyAlignment="1">
      <alignment horizontal="right" vertical="center"/>
    </xf>
    <xf numFmtId="43" fontId="1" fillId="0" borderId="0" xfId="1" applyFont="1" applyAlignment="1">
      <alignment horizontal="right" vertical="center"/>
    </xf>
    <xf numFmtId="43" fontId="1" fillId="0" borderId="9" xfId="1" applyFont="1" applyBorder="1" applyAlignment="1">
      <alignment horizontal="right" vertical="center"/>
    </xf>
    <xf numFmtId="43" fontId="1" fillId="0" borderId="13" xfId="1" applyFont="1" applyBorder="1" applyAlignment="1">
      <alignment horizontal="right" vertical="center"/>
    </xf>
    <xf numFmtId="165" fontId="11" fillId="0" borderId="0" xfId="0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4" borderId="0" xfId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5" borderId="1" xfId="1" applyFont="1" applyFill="1" applyBorder="1" applyAlignment="1">
      <alignment horizontal="center" vertical="center"/>
    </xf>
    <xf numFmtId="43" fontId="2" fillId="3" borderId="0" xfId="1" applyFont="1" applyFill="1" applyBorder="1" applyAlignment="1">
      <alignment horizontal="center" vertical="center"/>
    </xf>
    <xf numFmtId="43" fontId="2" fillId="4" borderId="0" xfId="1" applyFont="1" applyFill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166" fontId="11" fillId="0" borderId="0" xfId="1" applyNumberFormat="1" applyFont="1" applyAlignment="1">
      <alignment horizontal="center" vertical="center"/>
    </xf>
    <xf numFmtId="165" fontId="11" fillId="6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 indent="6"/>
    </xf>
    <xf numFmtId="0" fontId="5" fillId="0" borderId="0" xfId="0" applyFont="1" applyAlignment="1">
      <alignment horizontal="left" indent="6"/>
    </xf>
    <xf numFmtId="0" fontId="5" fillId="0" borderId="11" xfId="0" applyFont="1" applyBorder="1" applyAlignment="1">
      <alignment horizontal="left" indent="6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horizontal="left" indent="7"/>
    </xf>
    <xf numFmtId="0" fontId="5" fillId="0" borderId="0" xfId="0" applyFont="1" applyAlignment="1">
      <alignment horizontal="left" indent="7"/>
    </xf>
    <xf numFmtId="0" fontId="5" fillId="0" borderId="11" xfId="0" applyFont="1" applyBorder="1" applyAlignment="1">
      <alignment horizontal="left" indent="7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1524000</xdr:colOff>
      <xdr:row>0</xdr:row>
      <xdr:rowOff>0</xdr:rowOff>
    </xdr:from>
    <xdr:to>
      <xdr:col>2</xdr:col>
      <xdr:colOff>2838449</xdr:colOff>
      <xdr:row>2</xdr:row>
      <xdr:rowOff>19050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53518444-088C-4CFF-9A81-87F39A2CABBD}"/>
            </a:ext>
          </a:extLst>
        </xdr:cNvPr>
        <xdr:cNvSpPr txBox="1"/>
      </xdr:nvSpPr>
      <xdr:spPr>
        <a:xfrm>
          <a:off x="6524625" y="0"/>
          <a:ext cx="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แบบ สงม. 2</a:t>
          </a:r>
        </a:p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(สำนักงานเขต)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0</xdr:row>
      <xdr:rowOff>10572</xdr:rowOff>
    </xdr:from>
    <xdr:to>
      <xdr:col>4</xdr:col>
      <xdr:colOff>1473199</xdr:colOff>
      <xdr:row>2</xdr:row>
      <xdr:rowOff>102435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EC868B28-0DA4-43FF-8D43-7447C43CC115}"/>
            </a:ext>
          </a:extLst>
        </xdr:cNvPr>
        <xdr:cNvSpPr txBox="1"/>
      </xdr:nvSpPr>
      <xdr:spPr>
        <a:xfrm>
          <a:off x="9217660" y="10572"/>
          <a:ext cx="1269999" cy="62526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แบบ สงม. 1</a:t>
          </a:r>
        </a:p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(สำนักงานเขต)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0</xdr:row>
      <xdr:rowOff>10572</xdr:rowOff>
    </xdr:from>
    <xdr:to>
      <xdr:col>4</xdr:col>
      <xdr:colOff>1473199</xdr:colOff>
      <xdr:row>2</xdr:row>
      <xdr:rowOff>102435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93878981-66BC-4657-9AA3-AF9C92AD4389}"/>
            </a:ext>
          </a:extLst>
        </xdr:cNvPr>
        <xdr:cNvSpPr txBox="1"/>
      </xdr:nvSpPr>
      <xdr:spPr>
        <a:xfrm>
          <a:off x="9217660" y="10572"/>
          <a:ext cx="1269999" cy="62526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แบบ สงม. 1</a:t>
          </a:r>
        </a:p>
        <a:p>
          <a:pPr algn="r"/>
          <a:r>
            <a:rPr lang="th-TH" sz="1600" baseline="0">
              <a:latin typeface="TH SarabunPSK" pitchFamily="34" charset="-34"/>
              <a:cs typeface="TH SarabunPSK" pitchFamily="34" charset="-34"/>
            </a:rPr>
            <a:t>(สำนักงานเขต)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workbookViewId="0">
      <selection activeCell="B16" sqref="B16"/>
    </sheetView>
  </sheetViews>
  <sheetFormatPr defaultColWidth="9" defaultRowHeight="21" outlineLevelRow="1"/>
  <cols>
    <col min="1" max="1" width="43.44140625" style="1" customWidth="1"/>
    <col min="2" max="2" width="15.44140625" style="1" customWidth="1"/>
    <col min="3" max="5" width="16" style="1" customWidth="1"/>
    <col min="6" max="16384" width="9" style="1"/>
  </cols>
  <sheetData>
    <row r="1" spans="1:5">
      <c r="A1" s="132" t="s">
        <v>21</v>
      </c>
      <c r="B1" s="132"/>
      <c r="C1" s="132"/>
      <c r="D1" s="132"/>
      <c r="E1" s="132"/>
    </row>
    <row r="2" spans="1:5">
      <c r="A2" s="132" t="s">
        <v>11</v>
      </c>
      <c r="B2" s="132"/>
      <c r="C2" s="132"/>
      <c r="D2" s="132"/>
      <c r="E2" s="132"/>
    </row>
    <row r="3" spans="1:5" ht="19.5" customHeight="1">
      <c r="E3" s="2" t="s">
        <v>33</v>
      </c>
    </row>
    <row r="4" spans="1:5" ht="19.5" customHeight="1">
      <c r="E4" s="2"/>
    </row>
    <row r="5" spans="1:5">
      <c r="A5" s="133" t="s">
        <v>27</v>
      </c>
      <c r="B5" s="38" t="s">
        <v>0</v>
      </c>
      <c r="C5" s="38" t="s">
        <v>3</v>
      </c>
      <c r="D5" s="38" t="s">
        <v>4</v>
      </c>
      <c r="E5" s="38" t="s">
        <v>5</v>
      </c>
    </row>
    <row r="6" spans="1:5">
      <c r="A6" s="133"/>
      <c r="B6" s="38" t="s">
        <v>1</v>
      </c>
      <c r="C6" s="38" t="s">
        <v>1</v>
      </c>
      <c r="D6" s="38" t="s">
        <v>1</v>
      </c>
      <c r="E6" s="38" t="s">
        <v>1</v>
      </c>
    </row>
    <row r="7" spans="1:5" s="37" customFormat="1">
      <c r="A7" s="4"/>
      <c r="B7" s="20"/>
      <c r="C7" s="11"/>
      <c r="D7" s="11"/>
      <c r="E7" s="11"/>
    </row>
    <row r="8" spans="1:5" s="37" customFormat="1">
      <c r="A8" s="10"/>
      <c r="B8" s="21"/>
      <c r="C8" s="12"/>
      <c r="D8" s="12"/>
      <c r="E8" s="12"/>
    </row>
    <row r="9" spans="1:5">
      <c r="A9" s="7"/>
      <c r="B9" s="22"/>
      <c r="C9" s="38"/>
      <c r="D9" s="38"/>
      <c r="E9" s="38"/>
    </row>
    <row r="10" spans="1:5" hidden="1" outlineLevel="1">
      <c r="A10" s="8"/>
      <c r="B10" s="22"/>
      <c r="C10" s="38"/>
      <c r="D10" s="38"/>
      <c r="E10" s="38"/>
    </row>
    <row r="11" spans="1:5" hidden="1" outlineLevel="1">
      <c r="A11" s="8"/>
      <c r="B11" s="22"/>
      <c r="C11" s="38"/>
      <c r="D11" s="38"/>
      <c r="E11" s="38"/>
    </row>
    <row r="12" spans="1:5" hidden="1" outlineLevel="1">
      <c r="A12" s="8"/>
      <c r="B12" s="22"/>
      <c r="C12" s="38"/>
      <c r="D12" s="38"/>
      <c r="E12" s="38"/>
    </row>
    <row r="13" spans="1:5" hidden="1" outlineLevel="1">
      <c r="A13" s="8"/>
      <c r="B13" s="22"/>
      <c r="C13" s="38"/>
      <c r="D13" s="38"/>
      <c r="E13" s="38"/>
    </row>
    <row r="14" spans="1:5" hidden="1" outlineLevel="1">
      <c r="A14" s="8"/>
      <c r="B14" s="22"/>
      <c r="C14" s="38"/>
      <c r="D14" s="38"/>
      <c r="E14" s="38"/>
    </row>
    <row r="15" spans="1:5" hidden="1" outlineLevel="1">
      <c r="A15" s="8"/>
      <c r="B15" s="22"/>
      <c r="C15" s="38"/>
      <c r="D15" s="38"/>
      <c r="E15" s="38"/>
    </row>
    <row r="16" spans="1:5" outlineLevel="1">
      <c r="A16" s="8"/>
      <c r="B16" s="22"/>
      <c r="C16" s="38"/>
      <c r="D16" s="38"/>
      <c r="E16" s="38"/>
    </row>
    <row r="17" spans="1:5" outlineLevel="1">
      <c r="A17" s="8"/>
      <c r="B17" s="22"/>
      <c r="C17" s="38"/>
      <c r="D17" s="38"/>
      <c r="E17" s="38"/>
    </row>
    <row r="18" spans="1:5" outlineLevel="1">
      <c r="A18" s="8"/>
      <c r="B18" s="22"/>
      <c r="C18" s="38"/>
      <c r="D18" s="38"/>
      <c r="E18" s="38"/>
    </row>
    <row r="19" spans="1:5" outlineLevel="1">
      <c r="A19" s="8"/>
      <c r="B19" s="22"/>
      <c r="C19" s="38"/>
      <c r="D19" s="38"/>
      <c r="E19" s="38"/>
    </row>
    <row r="20" spans="1:5" outlineLevel="1">
      <c r="A20" s="8"/>
      <c r="B20" s="22"/>
      <c r="C20" s="38"/>
      <c r="D20" s="38"/>
      <c r="E20" s="38"/>
    </row>
    <row r="21" spans="1:5" outlineLevel="1">
      <c r="A21" s="8"/>
      <c r="B21" s="22"/>
      <c r="C21" s="38"/>
      <c r="D21" s="38"/>
      <c r="E21" s="38"/>
    </row>
    <row r="22" spans="1:5" outlineLevel="1">
      <c r="A22" s="8"/>
      <c r="B22" s="22"/>
      <c r="C22" s="38"/>
      <c r="D22" s="38"/>
      <c r="E22" s="38"/>
    </row>
    <row r="23" spans="1:5" outlineLevel="1">
      <c r="A23" s="8"/>
      <c r="B23" s="22"/>
      <c r="C23" s="38"/>
      <c r="D23" s="38"/>
      <c r="E23" s="38"/>
    </row>
    <row r="24" spans="1:5" outlineLevel="1">
      <c r="A24" s="8"/>
      <c r="B24" s="22"/>
      <c r="C24" s="38"/>
      <c r="D24" s="38"/>
      <c r="E24" s="38"/>
    </row>
    <row r="25" spans="1:5" outlineLevel="1">
      <c r="A25" s="8"/>
      <c r="B25" s="22"/>
      <c r="C25" s="38"/>
      <c r="D25" s="38"/>
      <c r="E25" s="38"/>
    </row>
    <row r="26" spans="1:5" outlineLevel="1">
      <c r="A26" s="8"/>
      <c r="B26" s="22"/>
      <c r="C26" s="38"/>
      <c r="D26" s="38"/>
      <c r="E26" s="38"/>
    </row>
    <row r="27" spans="1:5" outlineLevel="1">
      <c r="A27" s="8"/>
      <c r="B27" s="22"/>
      <c r="C27" s="38"/>
      <c r="D27" s="38"/>
      <c r="E27" s="38"/>
    </row>
    <row r="28" spans="1:5" outlineLevel="1">
      <c r="A28" s="8"/>
      <c r="B28" s="22"/>
      <c r="C28" s="38"/>
      <c r="D28" s="38"/>
      <c r="E28" s="38"/>
    </row>
    <row r="29" spans="1:5" outlineLevel="1">
      <c r="A29" s="8"/>
      <c r="B29" s="22"/>
      <c r="C29" s="38"/>
      <c r="D29" s="38"/>
      <c r="E29" s="38"/>
    </row>
    <row r="30" spans="1:5" outlineLevel="1">
      <c r="A30" s="8"/>
      <c r="B30" s="22"/>
      <c r="C30" s="38"/>
      <c r="D30" s="38"/>
      <c r="E30" s="38"/>
    </row>
    <row r="31" spans="1:5">
      <c r="A31" s="7"/>
      <c r="B31" s="22"/>
      <c r="C31" s="38"/>
      <c r="D31" s="38"/>
      <c r="E31" s="38"/>
    </row>
    <row r="32" spans="1:5" hidden="1" outlineLevel="1">
      <c r="A32" s="8" t="s">
        <v>6</v>
      </c>
      <c r="B32" s="22">
        <v>0.45490000000000003</v>
      </c>
      <c r="C32" s="38"/>
      <c r="D32" s="38"/>
      <c r="E32" s="38"/>
    </row>
    <row r="33" spans="1:5" hidden="1" outlineLevel="1">
      <c r="A33" s="8" t="s">
        <v>7</v>
      </c>
      <c r="B33" s="22"/>
      <c r="C33" s="38"/>
      <c r="D33" s="38"/>
      <c r="E33" s="38"/>
    </row>
    <row r="34" spans="1:5" collapsed="1">
      <c r="A34" s="7"/>
      <c r="B34" s="22"/>
      <c r="C34" s="38"/>
      <c r="D34" s="38"/>
      <c r="E34" s="38"/>
    </row>
    <row r="35" spans="1:5" hidden="1" outlineLevel="1">
      <c r="A35" s="13" t="s">
        <v>6</v>
      </c>
      <c r="B35" s="14"/>
      <c r="C35" s="14"/>
      <c r="D35" s="14"/>
      <c r="E35" s="14"/>
    </row>
    <row r="36" spans="1:5" ht="23.4" collapsed="1">
      <c r="A36" s="33" t="s">
        <v>0</v>
      </c>
      <c r="B36" s="34"/>
      <c r="C36" s="33"/>
      <c r="D36" s="33"/>
      <c r="E36" s="33"/>
    </row>
  </sheetData>
  <mergeCells count="3">
    <mergeCell ref="A1:E1"/>
    <mergeCell ref="A2:E2"/>
    <mergeCell ref="A5:A6"/>
  </mergeCells>
  <pageMargins left="0.39370078740157483" right="0.39370078740157483" top="0.74803149606299213" bottom="0.74803149606299213" header="0.31496062992125984" footer="0.31496062992125984"/>
  <pageSetup paperSize="9" scale="83" orientation="portrait" r:id="rId1"/>
  <headerFooter>
    <oddHeader>&amp;R&amp;"TH SarabunPSK,ธรรมดา"&amp;16แบบ สงม. 1 (สำนัก)  &amp;"-,ธรรมดา"&amp;11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>
      <selection activeCell="C16" sqref="C16"/>
    </sheetView>
  </sheetViews>
  <sheetFormatPr defaultRowHeight="14.4"/>
  <cols>
    <col min="1" max="1" width="51.44140625" customWidth="1"/>
    <col min="2" max="2" width="8.109375" customWidth="1"/>
    <col min="3" max="14" width="39.44140625" customWidth="1"/>
  </cols>
  <sheetData>
    <row r="1" spans="1:3" ht="21">
      <c r="A1" s="132" t="s">
        <v>29</v>
      </c>
      <c r="B1" s="132"/>
      <c r="C1" s="132"/>
    </row>
    <row r="2" spans="1:3" ht="21">
      <c r="A2" s="9" t="s">
        <v>19</v>
      </c>
      <c r="B2" s="9"/>
      <c r="C2" s="9"/>
    </row>
    <row r="3" spans="1:3" ht="21">
      <c r="A3" s="3" t="s">
        <v>20</v>
      </c>
      <c r="B3" s="3"/>
      <c r="C3" s="2" t="s">
        <v>31</v>
      </c>
    </row>
    <row r="4" spans="1:3" ht="21">
      <c r="A4" s="3"/>
      <c r="B4" s="3"/>
      <c r="C4" s="2"/>
    </row>
    <row r="5" spans="1:3" ht="21">
      <c r="A5" s="136" t="s">
        <v>28</v>
      </c>
      <c r="B5" s="35" t="s">
        <v>8</v>
      </c>
      <c r="C5" s="138" t="s">
        <v>26</v>
      </c>
    </row>
    <row r="6" spans="1:3" ht="21">
      <c r="A6" s="137"/>
      <c r="B6" s="36" t="s">
        <v>2</v>
      </c>
      <c r="C6" s="138"/>
    </row>
    <row r="7" spans="1:3" ht="21">
      <c r="A7" s="16"/>
      <c r="B7" s="12" t="s">
        <v>1</v>
      </c>
      <c r="C7" s="6"/>
    </row>
    <row r="8" spans="1:3" ht="21">
      <c r="A8" s="15"/>
      <c r="B8" s="12" t="s">
        <v>2</v>
      </c>
      <c r="C8" s="6"/>
    </row>
    <row r="9" spans="1:3" ht="21">
      <c r="A9" s="18"/>
      <c r="B9" s="38" t="s">
        <v>1</v>
      </c>
      <c r="C9" s="38"/>
    </row>
    <row r="10" spans="1:3" ht="21">
      <c r="A10" s="17"/>
      <c r="B10" s="38" t="s">
        <v>2</v>
      </c>
      <c r="C10" s="38"/>
    </row>
    <row r="11" spans="1:3" ht="21">
      <c r="A11" s="18"/>
      <c r="B11" s="38" t="s">
        <v>1</v>
      </c>
      <c r="C11" s="38"/>
    </row>
    <row r="12" spans="1:3" ht="21">
      <c r="A12" s="17"/>
      <c r="B12" s="38" t="s">
        <v>2</v>
      </c>
      <c r="C12" s="38"/>
    </row>
    <row r="13" spans="1:3" ht="21">
      <c r="A13" s="16"/>
      <c r="B13" s="12" t="s">
        <v>1</v>
      </c>
      <c r="C13" s="6"/>
    </row>
    <row r="14" spans="1:3" ht="21">
      <c r="A14" s="15"/>
      <c r="B14" s="12" t="s">
        <v>2</v>
      </c>
      <c r="C14" s="6"/>
    </row>
    <row r="15" spans="1:3" ht="21">
      <c r="A15" s="18"/>
      <c r="B15" s="38" t="s">
        <v>1</v>
      </c>
      <c r="C15" s="38"/>
    </row>
    <row r="16" spans="1:3" ht="21">
      <c r="A16" s="17"/>
      <c r="B16" s="38" t="s">
        <v>2</v>
      </c>
      <c r="C16" s="38"/>
    </row>
    <row r="17" spans="1:3" ht="21">
      <c r="A17" s="18"/>
      <c r="B17" s="38" t="s">
        <v>1</v>
      </c>
      <c r="C17" s="38"/>
    </row>
    <row r="18" spans="1:3" ht="21">
      <c r="A18" s="17"/>
      <c r="B18" s="38" t="s">
        <v>2</v>
      </c>
      <c r="C18" s="38"/>
    </row>
    <row r="19" spans="1:3" ht="21">
      <c r="A19" s="18"/>
      <c r="B19" s="38" t="s">
        <v>1</v>
      </c>
      <c r="C19" s="38"/>
    </row>
    <row r="20" spans="1:3" ht="21">
      <c r="A20" s="17"/>
      <c r="B20" s="38" t="s">
        <v>2</v>
      </c>
      <c r="C20" s="38"/>
    </row>
    <row r="21" spans="1:3" ht="21">
      <c r="A21" s="18"/>
      <c r="B21" s="38" t="s">
        <v>1</v>
      </c>
      <c r="C21" s="38"/>
    </row>
    <row r="22" spans="1:3" ht="21">
      <c r="A22" s="17"/>
      <c r="B22" s="38" t="s">
        <v>2</v>
      </c>
      <c r="C22" s="38"/>
    </row>
    <row r="23" spans="1:3" ht="21">
      <c r="A23" s="18"/>
      <c r="B23" s="38" t="s">
        <v>1</v>
      </c>
      <c r="C23" s="38"/>
    </row>
    <row r="24" spans="1:3" ht="21">
      <c r="A24" s="17"/>
      <c r="B24" s="38" t="s">
        <v>2</v>
      </c>
      <c r="C24" s="38"/>
    </row>
    <row r="25" spans="1:3" ht="21">
      <c r="A25" s="134" t="s">
        <v>9</v>
      </c>
      <c r="B25" s="11" t="s">
        <v>1</v>
      </c>
      <c r="C25" s="5"/>
    </row>
    <row r="26" spans="1:3" ht="21">
      <c r="A26" s="135"/>
      <c r="B26" s="11" t="s">
        <v>2</v>
      </c>
      <c r="C26" s="5"/>
    </row>
    <row r="27" spans="1:3" ht="19.5" customHeight="1">
      <c r="A27" s="19"/>
      <c r="B27" s="19"/>
      <c r="C27" s="1"/>
    </row>
    <row r="28" spans="1:3" ht="28.5" customHeight="1">
      <c r="A28" s="3" t="s">
        <v>10</v>
      </c>
      <c r="B28" s="19"/>
      <c r="C28" s="1"/>
    </row>
  </sheetData>
  <mergeCells count="4">
    <mergeCell ref="A25:A26"/>
    <mergeCell ref="A1:C1"/>
    <mergeCell ref="A5:A6"/>
    <mergeCell ref="C5:C6"/>
  </mergeCells>
  <pageMargins left="0.39370078740157483" right="0.39370078740157483" top="0.74803149606299213" bottom="0.74803149606299213" header="0.31496062992125984" footer="0.31496062992125984"/>
  <pageSetup paperSize="9" scale="90" orientation="portrait" r:id="rId1"/>
  <headerFooter>
    <oddHeader>&amp;R&amp;"TH SarabunPSK,ธรรมดา"&amp;16แบบ สงม. 2 (สำนัก)&amp;"-,ธรรมดา"&amp;11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69"/>
  <sheetViews>
    <sheetView zoomScale="70" zoomScaleNormal="70" zoomScaleSheetLayoutView="80" workbookViewId="0">
      <pane xSplit="2" ySplit="6" topLeftCell="C58" activePane="bottomRight" state="frozen"/>
      <selection pane="topRight" activeCell="C1" sqref="C1"/>
      <selection pane="bottomLeft" activeCell="A7" sqref="A7"/>
      <selection pane="bottomRight" activeCell="E72" sqref="E72"/>
    </sheetView>
  </sheetViews>
  <sheetFormatPr defaultRowHeight="14.4"/>
  <cols>
    <col min="1" max="1" width="64.5546875" customWidth="1"/>
    <col min="2" max="2" width="8.21875" customWidth="1"/>
    <col min="3" max="3" width="12.6640625" style="40" customWidth="1"/>
    <col min="4" max="6" width="9" customWidth="1"/>
    <col min="7" max="7" width="10.44140625" customWidth="1"/>
    <col min="8" max="8" width="10.44140625" style="40" customWidth="1"/>
    <col min="9" max="12" width="9" customWidth="1"/>
    <col min="13" max="13" width="9" style="40" customWidth="1"/>
    <col min="14" max="17" width="9" customWidth="1"/>
    <col min="18" max="18" width="9" style="40" customWidth="1"/>
  </cols>
  <sheetData>
    <row r="1" spans="1:18" ht="21">
      <c r="A1" s="132" t="s">
        <v>34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18" ht="21">
      <c r="A2" s="9" t="s">
        <v>70</v>
      </c>
      <c r="B2" s="9"/>
    </row>
    <row r="3" spans="1:18" ht="21">
      <c r="A3" s="3" t="s">
        <v>79</v>
      </c>
      <c r="B3" s="3"/>
    </row>
    <row r="4" spans="1:18" ht="21">
      <c r="A4" s="3"/>
      <c r="B4" s="3"/>
      <c r="C4" s="64"/>
      <c r="D4" s="49"/>
      <c r="E4" s="49"/>
      <c r="F4" s="49"/>
      <c r="G4" s="49"/>
      <c r="H4" s="64"/>
      <c r="I4" s="49"/>
      <c r="J4" s="49"/>
      <c r="K4" s="49"/>
      <c r="L4" s="49"/>
      <c r="M4" s="64"/>
      <c r="N4" s="49"/>
      <c r="O4" s="49"/>
      <c r="P4" s="49"/>
      <c r="Q4" s="49"/>
      <c r="R4" s="64" t="s">
        <v>31</v>
      </c>
    </row>
    <row r="5" spans="1:18" ht="21">
      <c r="A5" s="136" t="s">
        <v>30</v>
      </c>
      <c r="B5" s="35" t="s">
        <v>8</v>
      </c>
      <c r="C5" s="141" t="s">
        <v>0</v>
      </c>
      <c r="D5" s="142" t="s">
        <v>36</v>
      </c>
      <c r="E5" s="143"/>
      <c r="F5" s="143"/>
      <c r="G5" s="143"/>
      <c r="H5" s="144"/>
      <c r="I5" s="142" t="s">
        <v>37</v>
      </c>
      <c r="J5" s="143"/>
      <c r="K5" s="143"/>
      <c r="L5" s="143"/>
      <c r="M5" s="144"/>
      <c r="N5" s="142" t="s">
        <v>38</v>
      </c>
      <c r="O5" s="143"/>
      <c r="P5" s="143"/>
      <c r="Q5" s="143"/>
      <c r="R5" s="144"/>
    </row>
    <row r="6" spans="1:18" ht="21">
      <c r="A6" s="137"/>
      <c r="B6" s="36" t="s">
        <v>2</v>
      </c>
      <c r="C6" s="141"/>
      <c r="D6" s="65" t="s">
        <v>39</v>
      </c>
      <c r="E6" s="65" t="s">
        <v>40</v>
      </c>
      <c r="F6" s="65" t="s">
        <v>41</v>
      </c>
      <c r="G6" s="46" t="s">
        <v>42</v>
      </c>
      <c r="H6" s="66" t="s">
        <v>9</v>
      </c>
      <c r="I6" s="65" t="s">
        <v>43</v>
      </c>
      <c r="J6" s="65" t="s">
        <v>44</v>
      </c>
      <c r="K6" s="65" t="s">
        <v>45</v>
      </c>
      <c r="L6" s="46" t="s">
        <v>46</v>
      </c>
      <c r="M6" s="66" t="s">
        <v>9</v>
      </c>
      <c r="N6" s="65" t="s">
        <v>47</v>
      </c>
      <c r="O6" s="65" t="s">
        <v>48</v>
      </c>
      <c r="P6" s="65" t="s">
        <v>49</v>
      </c>
      <c r="Q6" s="46" t="s">
        <v>50</v>
      </c>
      <c r="R6" s="66" t="s">
        <v>9</v>
      </c>
    </row>
    <row r="7" spans="1:18" ht="21">
      <c r="A7" s="67" t="s">
        <v>69</v>
      </c>
      <c r="B7" s="68"/>
      <c r="C7" s="69"/>
      <c r="D7" s="44"/>
      <c r="E7" s="44"/>
      <c r="F7" s="44"/>
      <c r="G7" s="44"/>
      <c r="H7" s="70"/>
      <c r="I7" s="44"/>
      <c r="J7" s="44"/>
      <c r="K7" s="44"/>
      <c r="L7" s="44"/>
      <c r="M7" s="70"/>
      <c r="N7" s="44"/>
      <c r="O7" s="44"/>
      <c r="P7" s="44"/>
      <c r="Q7" s="44"/>
      <c r="R7" s="70"/>
    </row>
    <row r="8" spans="1:18" ht="21">
      <c r="A8" s="71" t="s">
        <v>80</v>
      </c>
      <c r="B8" s="72" t="s">
        <v>1</v>
      </c>
      <c r="C8" s="73">
        <f>C10+C16</f>
        <v>229160</v>
      </c>
      <c r="D8" s="74">
        <f t="shared" ref="D8:R8" si="0">D10+D16</f>
        <v>32200</v>
      </c>
      <c r="E8" s="74">
        <f t="shared" si="0"/>
        <v>43900</v>
      </c>
      <c r="F8" s="74">
        <f t="shared" si="0"/>
        <v>32200</v>
      </c>
      <c r="G8" s="74">
        <f t="shared" si="0"/>
        <v>3200</v>
      </c>
      <c r="H8" s="73">
        <f t="shared" si="0"/>
        <v>111500</v>
      </c>
      <c r="I8" s="74">
        <f t="shared" si="0"/>
        <v>3200</v>
      </c>
      <c r="J8" s="74">
        <f t="shared" si="0"/>
        <v>3200</v>
      </c>
      <c r="K8" s="74">
        <f t="shared" si="0"/>
        <v>3200</v>
      </c>
      <c r="L8" s="74">
        <f t="shared" si="0"/>
        <v>3200</v>
      </c>
      <c r="M8" s="73">
        <f t="shared" si="0"/>
        <v>12800</v>
      </c>
      <c r="N8" s="74">
        <f t="shared" si="0"/>
        <v>3200</v>
      </c>
      <c r="O8" s="74">
        <f t="shared" si="0"/>
        <v>32200</v>
      </c>
      <c r="P8" s="74">
        <f t="shared" si="0"/>
        <v>32200</v>
      </c>
      <c r="Q8" s="74">
        <f t="shared" si="0"/>
        <v>37260</v>
      </c>
      <c r="R8" s="73">
        <f t="shared" si="0"/>
        <v>104860</v>
      </c>
    </row>
    <row r="9" spans="1:18" ht="21">
      <c r="A9" s="75"/>
      <c r="B9" s="72" t="s">
        <v>2</v>
      </c>
      <c r="C9" s="73"/>
      <c r="D9" s="74"/>
      <c r="E9" s="74"/>
      <c r="F9" s="74"/>
      <c r="G9" s="74"/>
      <c r="H9" s="73"/>
      <c r="I9" s="74"/>
      <c r="J9" s="74"/>
      <c r="K9" s="74"/>
      <c r="L9" s="74"/>
      <c r="M9" s="73"/>
      <c r="N9" s="74"/>
      <c r="O9" s="74"/>
      <c r="P9" s="74"/>
      <c r="Q9" s="74"/>
      <c r="R9" s="73"/>
    </row>
    <row r="10" spans="1:18" s="40" customFormat="1" ht="21">
      <c r="A10" s="76" t="s">
        <v>81</v>
      </c>
      <c r="B10" s="46" t="s">
        <v>1</v>
      </c>
      <c r="C10" s="77">
        <f>C13+C14+C15</f>
        <v>50660</v>
      </c>
      <c r="D10" s="78">
        <f>SUM(D13:D15)</f>
        <v>3200</v>
      </c>
      <c r="E10" s="78">
        <f t="shared" ref="E10:R10" si="1">SUM(E13:E15)</f>
        <v>14900</v>
      </c>
      <c r="F10" s="78">
        <f t="shared" si="1"/>
        <v>3200</v>
      </c>
      <c r="G10" s="78">
        <f t="shared" si="1"/>
        <v>3200</v>
      </c>
      <c r="H10" s="78">
        <f t="shared" si="1"/>
        <v>24500</v>
      </c>
      <c r="I10" s="78">
        <f t="shared" si="1"/>
        <v>3200</v>
      </c>
      <c r="J10" s="78">
        <f t="shared" si="1"/>
        <v>3200</v>
      </c>
      <c r="K10" s="78">
        <f t="shared" si="1"/>
        <v>3200</v>
      </c>
      <c r="L10" s="78">
        <f t="shared" si="1"/>
        <v>3200</v>
      </c>
      <c r="M10" s="78">
        <f t="shared" si="1"/>
        <v>12800</v>
      </c>
      <c r="N10" s="78">
        <f t="shared" si="1"/>
        <v>3200</v>
      </c>
      <c r="O10" s="78">
        <f t="shared" si="1"/>
        <v>3200</v>
      </c>
      <c r="P10" s="78">
        <f t="shared" si="1"/>
        <v>3200</v>
      </c>
      <c r="Q10" s="78">
        <f t="shared" si="1"/>
        <v>3760</v>
      </c>
      <c r="R10" s="78">
        <f t="shared" si="1"/>
        <v>13360</v>
      </c>
    </row>
    <row r="11" spans="1:18" s="40" customFormat="1" ht="21">
      <c r="A11" s="79"/>
      <c r="B11" s="46" t="s">
        <v>2</v>
      </c>
      <c r="C11" s="77"/>
      <c r="D11" s="78"/>
      <c r="E11" s="78"/>
      <c r="F11" s="78"/>
      <c r="G11" s="78"/>
      <c r="H11" s="77"/>
      <c r="I11" s="78"/>
      <c r="J11" s="78"/>
      <c r="K11" s="78"/>
      <c r="L11" s="78"/>
      <c r="M11" s="77"/>
      <c r="N11" s="78"/>
      <c r="O11" s="78"/>
      <c r="P11" s="78"/>
      <c r="Q11" s="78"/>
      <c r="R11" s="77"/>
    </row>
    <row r="12" spans="1:18" s="41" customFormat="1" ht="21">
      <c r="A12" s="80" t="s">
        <v>82</v>
      </c>
      <c r="B12" s="42"/>
      <c r="C12" s="81"/>
      <c r="D12" s="43"/>
      <c r="E12" s="43"/>
      <c r="F12" s="43"/>
      <c r="G12" s="43"/>
      <c r="H12" s="81"/>
      <c r="I12" s="43"/>
      <c r="J12" s="43"/>
      <c r="K12" s="43"/>
      <c r="L12" s="43"/>
      <c r="M12" s="81"/>
      <c r="N12" s="43"/>
      <c r="O12" s="43"/>
      <c r="P12" s="43"/>
      <c r="Q12" s="43"/>
      <c r="R12" s="81"/>
    </row>
    <row r="13" spans="1:18" s="41" customFormat="1" ht="21">
      <c r="A13" s="82" t="s">
        <v>64</v>
      </c>
      <c r="B13" s="42" t="s">
        <v>1</v>
      </c>
      <c r="C13" s="81">
        <f>H13+M13+R13</f>
        <v>16160</v>
      </c>
      <c r="D13" s="43">
        <v>1300</v>
      </c>
      <c r="E13" s="43">
        <v>1300</v>
      </c>
      <c r="F13" s="43">
        <v>1300</v>
      </c>
      <c r="G13" s="43">
        <v>1300</v>
      </c>
      <c r="H13" s="81">
        <f>SUM(D13:G13)</f>
        <v>5200</v>
      </c>
      <c r="I13" s="43">
        <v>1300</v>
      </c>
      <c r="J13" s="43">
        <v>1300</v>
      </c>
      <c r="K13" s="43">
        <v>1300</v>
      </c>
      <c r="L13" s="43">
        <v>1300</v>
      </c>
      <c r="M13" s="81">
        <f>SUM(I13:L13)</f>
        <v>5200</v>
      </c>
      <c r="N13" s="43">
        <v>1300</v>
      </c>
      <c r="O13" s="43">
        <v>1300</v>
      </c>
      <c r="P13" s="43">
        <v>1300</v>
      </c>
      <c r="Q13" s="43">
        <v>1860</v>
      </c>
      <c r="R13" s="81">
        <f>SUM(N13:Q13)</f>
        <v>5760</v>
      </c>
    </row>
    <row r="14" spans="1:18" s="41" customFormat="1" ht="21">
      <c r="A14" s="82" t="s">
        <v>51</v>
      </c>
      <c r="B14" s="42" t="s">
        <v>1</v>
      </c>
      <c r="C14" s="81">
        <f>H14+M14+R14</f>
        <v>22800</v>
      </c>
      <c r="D14" s="43">
        <v>1900</v>
      </c>
      <c r="E14" s="43">
        <v>1900</v>
      </c>
      <c r="F14" s="43">
        <v>1900</v>
      </c>
      <c r="G14" s="43">
        <v>1900</v>
      </c>
      <c r="H14" s="81">
        <f>SUM(D14:G14)</f>
        <v>7600</v>
      </c>
      <c r="I14" s="43">
        <v>1900</v>
      </c>
      <c r="J14" s="43">
        <v>1900</v>
      </c>
      <c r="K14" s="43">
        <v>1900</v>
      </c>
      <c r="L14" s="43">
        <v>1900</v>
      </c>
      <c r="M14" s="81">
        <f>SUM(I14:L14)</f>
        <v>7600</v>
      </c>
      <c r="N14" s="43">
        <v>1900</v>
      </c>
      <c r="O14" s="43">
        <v>1900</v>
      </c>
      <c r="P14" s="43">
        <v>1900</v>
      </c>
      <c r="Q14" s="43">
        <v>1900</v>
      </c>
      <c r="R14" s="81">
        <f>SUM(N14:Q14)</f>
        <v>7600</v>
      </c>
    </row>
    <row r="15" spans="1:18" s="41" customFormat="1" ht="21">
      <c r="A15" s="82" t="s">
        <v>52</v>
      </c>
      <c r="B15" s="42" t="s">
        <v>1</v>
      </c>
      <c r="C15" s="81">
        <f>H15+M15+R15</f>
        <v>11700</v>
      </c>
      <c r="D15" s="43"/>
      <c r="E15" s="43">
        <v>11700</v>
      </c>
      <c r="F15" s="43"/>
      <c r="G15" s="43"/>
      <c r="H15" s="81">
        <f>SUM(D15:G15)</f>
        <v>11700</v>
      </c>
      <c r="I15" s="43"/>
      <c r="J15" s="43"/>
      <c r="K15" s="43"/>
      <c r="L15" s="43"/>
      <c r="M15" s="81"/>
      <c r="N15" s="43"/>
      <c r="O15" s="43"/>
      <c r="P15" s="43"/>
      <c r="Q15" s="43"/>
      <c r="R15" s="81"/>
    </row>
    <row r="16" spans="1:18" s="40" customFormat="1" ht="21">
      <c r="A16" s="83" t="s">
        <v>83</v>
      </c>
      <c r="B16" s="66" t="s">
        <v>1</v>
      </c>
      <c r="C16" s="77">
        <f>SUM(C20:C36)</f>
        <v>178500</v>
      </c>
      <c r="D16" s="77">
        <f>SUM(D20:D36)</f>
        <v>29000</v>
      </c>
      <c r="E16" s="77">
        <f t="shared" ref="E16:R16" si="2">SUM(E20:E36)</f>
        <v>29000</v>
      </c>
      <c r="F16" s="77">
        <f t="shared" si="2"/>
        <v>29000</v>
      </c>
      <c r="G16" s="77">
        <f t="shared" si="2"/>
        <v>0</v>
      </c>
      <c r="H16" s="77">
        <f t="shared" si="2"/>
        <v>87000</v>
      </c>
      <c r="I16" s="77">
        <f t="shared" si="2"/>
        <v>0</v>
      </c>
      <c r="J16" s="77">
        <f t="shared" si="2"/>
        <v>0</v>
      </c>
      <c r="K16" s="77">
        <f t="shared" si="2"/>
        <v>0</v>
      </c>
      <c r="L16" s="77">
        <f t="shared" si="2"/>
        <v>0</v>
      </c>
      <c r="M16" s="77">
        <f t="shared" si="2"/>
        <v>0</v>
      </c>
      <c r="N16" s="77">
        <f t="shared" si="2"/>
        <v>0</v>
      </c>
      <c r="O16" s="77">
        <f t="shared" si="2"/>
        <v>29000</v>
      </c>
      <c r="P16" s="77">
        <f t="shared" si="2"/>
        <v>29000</v>
      </c>
      <c r="Q16" s="77">
        <f t="shared" si="2"/>
        <v>33500</v>
      </c>
      <c r="R16" s="77">
        <f t="shared" si="2"/>
        <v>91500</v>
      </c>
    </row>
    <row r="17" spans="1:18" s="40" customFormat="1" ht="21">
      <c r="A17" s="79"/>
      <c r="B17" s="46" t="s">
        <v>2</v>
      </c>
      <c r="C17" s="77"/>
      <c r="D17" s="78"/>
      <c r="E17" s="78"/>
      <c r="F17" s="78"/>
      <c r="G17" s="78"/>
      <c r="H17" s="77"/>
      <c r="I17" s="78"/>
      <c r="J17" s="78"/>
      <c r="K17" s="78"/>
      <c r="L17" s="78"/>
      <c r="M17" s="77"/>
      <c r="N17" s="78"/>
      <c r="O17" s="78"/>
      <c r="P17" s="78"/>
      <c r="Q17" s="78"/>
      <c r="R17" s="77"/>
    </row>
    <row r="18" spans="1:18" s="40" customFormat="1" ht="21">
      <c r="A18" s="80" t="s">
        <v>82</v>
      </c>
      <c r="B18" s="45"/>
      <c r="C18" s="77"/>
      <c r="D18" s="84"/>
      <c r="E18" s="84"/>
      <c r="F18" s="84"/>
      <c r="G18" s="84"/>
      <c r="H18" s="85"/>
      <c r="I18" s="84"/>
      <c r="J18" s="84"/>
      <c r="K18" s="84"/>
      <c r="L18" s="84"/>
      <c r="M18" s="85"/>
      <c r="N18" s="84"/>
      <c r="O18" s="84"/>
      <c r="P18" s="84"/>
      <c r="Q18" s="84"/>
      <c r="R18" s="85"/>
    </row>
    <row r="19" spans="1:18" s="41" customFormat="1" ht="21">
      <c r="A19" s="86" t="s">
        <v>84</v>
      </c>
      <c r="B19" s="87"/>
      <c r="C19" s="81"/>
      <c r="D19" s="88"/>
      <c r="E19" s="88"/>
      <c r="F19" s="88"/>
      <c r="G19" s="88"/>
      <c r="H19" s="89"/>
      <c r="I19" s="88"/>
      <c r="J19" s="88"/>
      <c r="K19" s="88"/>
      <c r="L19" s="88"/>
      <c r="M19" s="89"/>
      <c r="N19" s="88"/>
      <c r="O19" s="88"/>
      <c r="P19" s="88"/>
      <c r="Q19" s="88"/>
      <c r="R19" s="89"/>
    </row>
    <row r="20" spans="1:18" s="41" customFormat="1" ht="21">
      <c r="A20" s="82" t="s">
        <v>53</v>
      </c>
      <c r="B20" s="42" t="s">
        <v>1</v>
      </c>
      <c r="C20" s="81">
        <f>H20+M20+R20</f>
        <v>178500</v>
      </c>
      <c r="D20" s="43">
        <v>29000</v>
      </c>
      <c r="E20" s="43">
        <v>29000</v>
      </c>
      <c r="F20" s="43">
        <v>29000</v>
      </c>
      <c r="G20" s="43">
        <v>0</v>
      </c>
      <c r="H20" s="81">
        <f>SUM(D20:G20)</f>
        <v>87000</v>
      </c>
      <c r="I20" s="43">
        <v>0</v>
      </c>
      <c r="J20" s="43">
        <v>0</v>
      </c>
      <c r="K20" s="43">
        <v>0</v>
      </c>
      <c r="L20" s="43">
        <v>0</v>
      </c>
      <c r="M20" s="81">
        <f>SUM(I20:L20)</f>
        <v>0</v>
      </c>
      <c r="N20" s="43">
        <v>0</v>
      </c>
      <c r="O20" s="43">
        <v>29000</v>
      </c>
      <c r="P20" s="43">
        <v>29000</v>
      </c>
      <c r="Q20" s="43">
        <v>33500</v>
      </c>
      <c r="R20" s="81">
        <f>SUM(N20:Q20)</f>
        <v>91500</v>
      </c>
    </row>
    <row r="21" spans="1:18" s="41" customFormat="1" ht="21">
      <c r="A21" s="90" t="s">
        <v>85</v>
      </c>
      <c r="B21" s="42"/>
      <c r="C21" s="81"/>
      <c r="D21" s="43"/>
      <c r="E21" s="43"/>
      <c r="F21" s="43"/>
      <c r="G21" s="43"/>
      <c r="H21" s="81"/>
      <c r="I21" s="43"/>
      <c r="J21" s="43"/>
      <c r="K21" s="43"/>
      <c r="L21" s="43"/>
      <c r="M21" s="81"/>
      <c r="N21" s="43"/>
      <c r="O21" s="43"/>
      <c r="P21" s="43"/>
      <c r="Q21" s="43"/>
      <c r="R21" s="81"/>
    </row>
    <row r="22" spans="1:18" s="41" customFormat="1" ht="21">
      <c r="A22" s="82" t="s">
        <v>86</v>
      </c>
      <c r="B22" s="42" t="s">
        <v>1</v>
      </c>
      <c r="C22" s="81">
        <f t="shared" ref="C22:C36" si="3">H22+M22+R22</f>
        <v>0</v>
      </c>
      <c r="D22" s="43"/>
      <c r="E22" s="43"/>
      <c r="F22" s="43"/>
      <c r="G22" s="43"/>
      <c r="H22" s="81">
        <f t="shared" ref="H22:H36" si="4">SUM(D22:G22)</f>
        <v>0</v>
      </c>
      <c r="I22" s="43"/>
      <c r="J22" s="43"/>
      <c r="K22" s="43"/>
      <c r="L22" s="43"/>
      <c r="M22" s="81">
        <f t="shared" ref="M22:M36" si="5">SUM(I22:L22)</f>
        <v>0</v>
      </c>
      <c r="N22" s="43"/>
      <c r="O22" s="43"/>
      <c r="P22" s="43"/>
      <c r="Q22" s="43"/>
      <c r="R22" s="81">
        <f t="shared" ref="R22:R36" si="6">SUM(N22:Q22)</f>
        <v>0</v>
      </c>
    </row>
    <row r="23" spans="1:18" s="41" customFormat="1" ht="21">
      <c r="A23" s="82" t="s">
        <v>87</v>
      </c>
      <c r="B23" s="42" t="s">
        <v>1</v>
      </c>
      <c r="C23" s="81">
        <f t="shared" si="3"/>
        <v>0</v>
      </c>
      <c r="D23" s="43"/>
      <c r="E23" s="43"/>
      <c r="F23" s="43"/>
      <c r="G23" s="43"/>
      <c r="H23" s="81">
        <f t="shared" si="4"/>
        <v>0</v>
      </c>
      <c r="I23" s="43"/>
      <c r="J23" s="43"/>
      <c r="K23" s="43"/>
      <c r="L23" s="43"/>
      <c r="M23" s="81">
        <f t="shared" si="5"/>
        <v>0</v>
      </c>
      <c r="N23" s="43"/>
      <c r="O23" s="43"/>
      <c r="P23" s="43"/>
      <c r="Q23" s="43"/>
      <c r="R23" s="81">
        <f t="shared" si="6"/>
        <v>0</v>
      </c>
    </row>
    <row r="24" spans="1:18" s="41" customFormat="1" ht="21">
      <c r="A24" s="82" t="s">
        <v>54</v>
      </c>
      <c r="B24" s="42" t="s">
        <v>1</v>
      </c>
      <c r="C24" s="81">
        <f t="shared" si="3"/>
        <v>0</v>
      </c>
      <c r="D24" s="43"/>
      <c r="E24" s="43"/>
      <c r="F24" s="43"/>
      <c r="G24" s="43"/>
      <c r="H24" s="81">
        <f t="shared" si="4"/>
        <v>0</v>
      </c>
      <c r="I24" s="43"/>
      <c r="J24" s="43"/>
      <c r="K24" s="43"/>
      <c r="L24" s="43"/>
      <c r="M24" s="81">
        <f t="shared" si="5"/>
        <v>0</v>
      </c>
      <c r="N24" s="43"/>
      <c r="O24" s="43"/>
      <c r="P24" s="43"/>
      <c r="Q24" s="43"/>
      <c r="R24" s="81">
        <f t="shared" si="6"/>
        <v>0</v>
      </c>
    </row>
    <row r="25" spans="1:18" s="41" customFormat="1" ht="21">
      <c r="A25" s="82" t="s">
        <v>57</v>
      </c>
      <c r="B25" s="42" t="s">
        <v>1</v>
      </c>
      <c r="C25" s="81">
        <f t="shared" si="3"/>
        <v>0</v>
      </c>
      <c r="D25" s="43"/>
      <c r="E25" s="43"/>
      <c r="F25" s="43"/>
      <c r="G25" s="43"/>
      <c r="H25" s="81">
        <f t="shared" si="4"/>
        <v>0</v>
      </c>
      <c r="I25" s="43"/>
      <c r="J25" s="43"/>
      <c r="K25" s="43"/>
      <c r="L25" s="43"/>
      <c r="M25" s="81">
        <f t="shared" si="5"/>
        <v>0</v>
      </c>
      <c r="N25" s="43"/>
      <c r="O25" s="43"/>
      <c r="P25" s="43"/>
      <c r="Q25" s="43"/>
      <c r="R25" s="81">
        <f t="shared" si="6"/>
        <v>0</v>
      </c>
    </row>
    <row r="26" spans="1:18" s="41" customFormat="1" ht="21">
      <c r="A26" s="82" t="s">
        <v>55</v>
      </c>
      <c r="B26" s="42" t="s">
        <v>1</v>
      </c>
      <c r="C26" s="81">
        <f t="shared" si="3"/>
        <v>0</v>
      </c>
      <c r="D26" s="43"/>
      <c r="E26" s="43"/>
      <c r="F26" s="43"/>
      <c r="G26" s="43"/>
      <c r="H26" s="81">
        <f t="shared" si="4"/>
        <v>0</v>
      </c>
      <c r="I26" s="43"/>
      <c r="J26" s="43"/>
      <c r="K26" s="43"/>
      <c r="L26" s="43"/>
      <c r="M26" s="81">
        <f t="shared" si="5"/>
        <v>0</v>
      </c>
      <c r="N26" s="43"/>
      <c r="O26" s="43"/>
      <c r="P26" s="43"/>
      <c r="Q26" s="43"/>
      <c r="R26" s="81">
        <f t="shared" si="6"/>
        <v>0</v>
      </c>
    </row>
    <row r="27" spans="1:18" s="41" customFormat="1" ht="21">
      <c r="A27" s="82" t="s">
        <v>88</v>
      </c>
      <c r="B27" s="42" t="s">
        <v>1</v>
      </c>
      <c r="C27" s="81">
        <f t="shared" si="3"/>
        <v>0</v>
      </c>
      <c r="D27" s="43"/>
      <c r="E27" s="43"/>
      <c r="F27" s="43"/>
      <c r="G27" s="43"/>
      <c r="H27" s="81">
        <f t="shared" si="4"/>
        <v>0</v>
      </c>
      <c r="I27" s="43"/>
      <c r="J27" s="43"/>
      <c r="K27" s="43"/>
      <c r="L27" s="43"/>
      <c r="M27" s="81">
        <f t="shared" si="5"/>
        <v>0</v>
      </c>
      <c r="N27" s="43"/>
      <c r="O27" s="43"/>
      <c r="P27" s="43"/>
      <c r="Q27" s="43"/>
      <c r="R27" s="81">
        <f t="shared" si="6"/>
        <v>0</v>
      </c>
    </row>
    <row r="28" spans="1:18" s="41" customFormat="1" ht="21">
      <c r="A28" s="82" t="s">
        <v>56</v>
      </c>
      <c r="B28" s="42" t="s">
        <v>1</v>
      </c>
      <c r="C28" s="81">
        <f t="shared" si="3"/>
        <v>0</v>
      </c>
      <c r="D28" s="43"/>
      <c r="E28" s="43"/>
      <c r="F28" s="43"/>
      <c r="G28" s="43"/>
      <c r="H28" s="81">
        <f t="shared" si="4"/>
        <v>0</v>
      </c>
      <c r="I28" s="43"/>
      <c r="J28" s="43"/>
      <c r="K28" s="43"/>
      <c r="L28" s="43"/>
      <c r="M28" s="81">
        <f t="shared" si="5"/>
        <v>0</v>
      </c>
      <c r="N28" s="43"/>
      <c r="O28" s="43"/>
      <c r="P28" s="43"/>
      <c r="Q28" s="43"/>
      <c r="R28" s="81">
        <f t="shared" si="6"/>
        <v>0</v>
      </c>
    </row>
    <row r="29" spans="1:18" s="41" customFormat="1" ht="21">
      <c r="A29" s="82" t="s">
        <v>58</v>
      </c>
      <c r="B29" s="42" t="s">
        <v>1</v>
      </c>
      <c r="C29" s="81">
        <f t="shared" si="3"/>
        <v>0</v>
      </c>
      <c r="D29" s="43"/>
      <c r="E29" s="43"/>
      <c r="F29" s="43"/>
      <c r="G29" s="43"/>
      <c r="H29" s="81">
        <f t="shared" si="4"/>
        <v>0</v>
      </c>
      <c r="I29" s="43"/>
      <c r="J29" s="43"/>
      <c r="K29" s="43"/>
      <c r="L29" s="43"/>
      <c r="M29" s="81">
        <f t="shared" si="5"/>
        <v>0</v>
      </c>
      <c r="N29" s="43"/>
      <c r="O29" s="43"/>
      <c r="P29" s="43"/>
      <c r="Q29" s="43"/>
      <c r="R29" s="81">
        <f t="shared" si="6"/>
        <v>0</v>
      </c>
    </row>
    <row r="30" spans="1:18" s="41" customFormat="1" ht="21">
      <c r="A30" s="91" t="s">
        <v>89</v>
      </c>
      <c r="B30" s="42"/>
      <c r="C30" s="81"/>
      <c r="D30" s="43"/>
      <c r="E30" s="43"/>
      <c r="F30" s="43"/>
      <c r="G30" s="43"/>
      <c r="H30" s="81"/>
      <c r="I30" s="43"/>
      <c r="J30" s="43"/>
      <c r="K30" s="43"/>
      <c r="L30" s="43"/>
      <c r="M30" s="81"/>
      <c r="N30" s="43"/>
      <c r="O30" s="43"/>
      <c r="P30" s="43"/>
      <c r="Q30" s="43"/>
      <c r="R30" s="81"/>
    </row>
    <row r="31" spans="1:18" s="41" customFormat="1" ht="21">
      <c r="A31" s="82" t="s">
        <v>90</v>
      </c>
      <c r="B31" s="42" t="s">
        <v>1</v>
      </c>
      <c r="C31" s="81">
        <f t="shared" si="3"/>
        <v>0</v>
      </c>
      <c r="D31" s="43"/>
      <c r="E31" s="43"/>
      <c r="F31" s="43"/>
      <c r="G31" s="43"/>
      <c r="H31" s="81">
        <f t="shared" si="4"/>
        <v>0</v>
      </c>
      <c r="I31" s="43"/>
      <c r="J31" s="43"/>
      <c r="K31" s="43"/>
      <c r="L31" s="43"/>
      <c r="M31" s="81">
        <f t="shared" si="5"/>
        <v>0</v>
      </c>
      <c r="N31" s="43"/>
      <c r="O31" s="43"/>
      <c r="P31" s="43"/>
      <c r="Q31" s="43"/>
      <c r="R31" s="81">
        <f t="shared" si="6"/>
        <v>0</v>
      </c>
    </row>
    <row r="32" spans="1:18" s="41" customFormat="1" ht="21">
      <c r="A32" s="82" t="s">
        <v>59</v>
      </c>
      <c r="B32" s="42" t="s">
        <v>1</v>
      </c>
      <c r="C32" s="81">
        <f t="shared" si="3"/>
        <v>0</v>
      </c>
      <c r="D32" s="43"/>
      <c r="E32" s="43"/>
      <c r="F32" s="43"/>
      <c r="G32" s="43"/>
      <c r="H32" s="81">
        <f t="shared" si="4"/>
        <v>0</v>
      </c>
      <c r="I32" s="43"/>
      <c r="J32" s="43"/>
      <c r="K32" s="43"/>
      <c r="L32" s="43"/>
      <c r="M32" s="81">
        <f t="shared" si="5"/>
        <v>0</v>
      </c>
      <c r="N32" s="43"/>
      <c r="O32" s="43"/>
      <c r="P32" s="43"/>
      <c r="Q32" s="43"/>
      <c r="R32" s="81">
        <f t="shared" si="6"/>
        <v>0</v>
      </c>
    </row>
    <row r="33" spans="1:18" s="41" customFormat="1" ht="21">
      <c r="A33" s="82" t="s">
        <v>60</v>
      </c>
      <c r="B33" s="42" t="s">
        <v>1</v>
      </c>
      <c r="C33" s="81">
        <f t="shared" si="3"/>
        <v>0</v>
      </c>
      <c r="D33" s="43"/>
      <c r="E33" s="43"/>
      <c r="F33" s="43"/>
      <c r="G33" s="43"/>
      <c r="H33" s="81">
        <f t="shared" si="4"/>
        <v>0</v>
      </c>
      <c r="I33" s="43"/>
      <c r="J33" s="43"/>
      <c r="K33" s="43"/>
      <c r="L33" s="43"/>
      <c r="M33" s="81">
        <f t="shared" si="5"/>
        <v>0</v>
      </c>
      <c r="N33" s="43"/>
      <c r="O33" s="43"/>
      <c r="P33" s="43"/>
      <c r="Q33" s="43"/>
      <c r="R33" s="81">
        <f t="shared" si="6"/>
        <v>0</v>
      </c>
    </row>
    <row r="34" spans="1:18" s="41" customFormat="1" ht="21">
      <c r="A34" s="82" t="s">
        <v>61</v>
      </c>
      <c r="B34" s="42" t="s">
        <v>1</v>
      </c>
      <c r="C34" s="81">
        <f t="shared" si="3"/>
        <v>0</v>
      </c>
      <c r="D34" s="43"/>
      <c r="E34" s="43"/>
      <c r="F34" s="43"/>
      <c r="G34" s="43"/>
      <c r="H34" s="81">
        <f t="shared" si="4"/>
        <v>0</v>
      </c>
      <c r="I34" s="43"/>
      <c r="J34" s="43"/>
      <c r="K34" s="43"/>
      <c r="L34" s="43"/>
      <c r="M34" s="81">
        <f t="shared" si="5"/>
        <v>0</v>
      </c>
      <c r="N34" s="43"/>
      <c r="O34" s="43"/>
      <c r="P34" s="43"/>
      <c r="Q34" s="43"/>
      <c r="R34" s="81">
        <f t="shared" si="6"/>
        <v>0</v>
      </c>
    </row>
    <row r="35" spans="1:18" s="41" customFormat="1" ht="21">
      <c r="A35" s="82" t="s">
        <v>62</v>
      </c>
      <c r="B35" s="42" t="s">
        <v>1</v>
      </c>
      <c r="C35" s="81">
        <f t="shared" si="3"/>
        <v>0</v>
      </c>
      <c r="D35" s="43"/>
      <c r="E35" s="43"/>
      <c r="F35" s="43"/>
      <c r="G35" s="43"/>
      <c r="H35" s="81">
        <f t="shared" si="4"/>
        <v>0</v>
      </c>
      <c r="I35" s="43"/>
      <c r="J35" s="43"/>
      <c r="K35" s="43"/>
      <c r="L35" s="43"/>
      <c r="M35" s="81">
        <f t="shared" si="5"/>
        <v>0</v>
      </c>
      <c r="N35" s="43"/>
      <c r="O35" s="43"/>
      <c r="P35" s="43"/>
      <c r="Q35" s="43"/>
      <c r="R35" s="81">
        <f t="shared" si="6"/>
        <v>0</v>
      </c>
    </row>
    <row r="36" spans="1:18" s="41" customFormat="1" ht="21">
      <c r="A36" s="92" t="s">
        <v>63</v>
      </c>
      <c r="B36" s="42" t="s">
        <v>1</v>
      </c>
      <c r="C36" s="81">
        <f t="shared" si="3"/>
        <v>0</v>
      </c>
      <c r="D36" s="43"/>
      <c r="E36" s="43"/>
      <c r="F36" s="43"/>
      <c r="G36" s="43"/>
      <c r="H36" s="81">
        <f t="shared" si="4"/>
        <v>0</v>
      </c>
      <c r="I36" s="43"/>
      <c r="J36" s="43"/>
      <c r="K36" s="43"/>
      <c r="L36" s="43"/>
      <c r="M36" s="81">
        <f t="shared" si="5"/>
        <v>0</v>
      </c>
      <c r="N36" s="43"/>
      <c r="O36" s="43"/>
      <c r="P36" s="43"/>
      <c r="Q36" s="43"/>
      <c r="R36" s="81">
        <f t="shared" si="6"/>
        <v>0</v>
      </c>
    </row>
    <row r="37" spans="1:18" ht="21">
      <c r="A37" s="71" t="s">
        <v>91</v>
      </c>
      <c r="B37" s="72" t="s">
        <v>1</v>
      </c>
      <c r="C37" s="73">
        <f>C39+C44+C52</f>
        <v>480800</v>
      </c>
      <c r="D37" s="73">
        <f t="shared" ref="D37:R37" si="7">D39+D44+D52</f>
        <v>53610</v>
      </c>
      <c r="E37" s="73">
        <f t="shared" si="7"/>
        <v>53610</v>
      </c>
      <c r="F37" s="73">
        <f t="shared" si="7"/>
        <v>29810</v>
      </c>
      <c r="G37" s="73">
        <f t="shared" si="7"/>
        <v>29810</v>
      </c>
      <c r="H37" s="73">
        <f t="shared" si="7"/>
        <v>166840</v>
      </c>
      <c r="I37" s="73">
        <f t="shared" si="7"/>
        <v>29810</v>
      </c>
      <c r="J37" s="73">
        <f t="shared" si="7"/>
        <v>29810</v>
      </c>
      <c r="K37" s="73">
        <f t="shared" si="7"/>
        <v>29810</v>
      </c>
      <c r="L37" s="73">
        <f t="shared" si="7"/>
        <v>29810</v>
      </c>
      <c r="M37" s="73">
        <f t="shared" si="7"/>
        <v>119240</v>
      </c>
      <c r="N37" s="73">
        <f t="shared" si="7"/>
        <v>29810</v>
      </c>
      <c r="O37" s="73">
        <f t="shared" si="7"/>
        <v>53610</v>
      </c>
      <c r="P37" s="73">
        <f t="shared" si="7"/>
        <v>53610</v>
      </c>
      <c r="Q37" s="73">
        <f t="shared" si="7"/>
        <v>57690</v>
      </c>
      <c r="R37" s="73">
        <f t="shared" si="7"/>
        <v>194720</v>
      </c>
    </row>
    <row r="38" spans="1:18" ht="21">
      <c r="A38" s="75"/>
      <c r="B38" s="72" t="s">
        <v>2</v>
      </c>
      <c r="C38" s="73"/>
      <c r="D38" s="74"/>
      <c r="E38" s="74"/>
      <c r="F38" s="74"/>
      <c r="G38" s="74"/>
      <c r="H38" s="73"/>
      <c r="I38" s="74"/>
      <c r="J38" s="74"/>
      <c r="K38" s="74"/>
      <c r="L38" s="74"/>
      <c r="M38" s="73"/>
      <c r="N38" s="74"/>
      <c r="O38" s="74"/>
      <c r="P38" s="74"/>
      <c r="Q38" s="74"/>
      <c r="R38" s="73"/>
    </row>
    <row r="39" spans="1:18" s="40" customFormat="1" ht="21">
      <c r="A39" s="76" t="s">
        <v>81</v>
      </c>
      <c r="B39" s="46" t="s">
        <v>1</v>
      </c>
      <c r="C39" s="77">
        <f>SUM(C42:C43)</f>
        <v>9800</v>
      </c>
      <c r="D39" s="77">
        <f t="shared" ref="D39:R39" si="8">SUM(D42:D43)</f>
        <v>810</v>
      </c>
      <c r="E39" s="77">
        <f t="shared" si="8"/>
        <v>810</v>
      </c>
      <c r="F39" s="77">
        <f t="shared" si="8"/>
        <v>810</v>
      </c>
      <c r="G39" s="77">
        <f t="shared" si="8"/>
        <v>810</v>
      </c>
      <c r="H39" s="77">
        <f t="shared" si="8"/>
        <v>3240</v>
      </c>
      <c r="I39" s="77">
        <f t="shared" si="8"/>
        <v>810</v>
      </c>
      <c r="J39" s="77">
        <f t="shared" si="8"/>
        <v>810</v>
      </c>
      <c r="K39" s="77">
        <f t="shared" si="8"/>
        <v>810</v>
      </c>
      <c r="L39" s="77">
        <f t="shared" si="8"/>
        <v>810</v>
      </c>
      <c r="M39" s="77">
        <f t="shared" si="8"/>
        <v>3240</v>
      </c>
      <c r="N39" s="77">
        <f t="shared" si="8"/>
        <v>810</v>
      </c>
      <c r="O39" s="77">
        <f t="shared" si="8"/>
        <v>810</v>
      </c>
      <c r="P39" s="77">
        <f t="shared" si="8"/>
        <v>810</v>
      </c>
      <c r="Q39" s="77">
        <f t="shared" si="8"/>
        <v>890</v>
      </c>
      <c r="R39" s="77">
        <f t="shared" si="8"/>
        <v>3320</v>
      </c>
    </row>
    <row r="40" spans="1:18" s="40" customFormat="1" ht="21">
      <c r="A40" s="79"/>
      <c r="B40" s="46" t="s">
        <v>2</v>
      </c>
      <c r="C40" s="77"/>
      <c r="D40" s="78"/>
      <c r="E40" s="78"/>
      <c r="F40" s="78"/>
      <c r="G40" s="78"/>
      <c r="H40" s="77"/>
      <c r="I40" s="78"/>
      <c r="J40" s="78"/>
      <c r="K40" s="78"/>
      <c r="L40" s="78"/>
      <c r="M40" s="77"/>
      <c r="N40" s="78"/>
      <c r="O40" s="78"/>
      <c r="P40" s="78"/>
      <c r="Q40" s="78"/>
      <c r="R40" s="77"/>
    </row>
    <row r="41" spans="1:18" s="41" customFormat="1" ht="21">
      <c r="A41" s="80" t="s">
        <v>82</v>
      </c>
      <c r="B41" s="42"/>
      <c r="C41" s="81"/>
      <c r="D41" s="43"/>
      <c r="E41" s="43"/>
      <c r="F41" s="43"/>
      <c r="G41" s="43"/>
      <c r="H41" s="81"/>
      <c r="I41" s="43"/>
      <c r="J41" s="43"/>
      <c r="K41" s="43"/>
      <c r="L41" s="43"/>
      <c r="M41" s="81"/>
      <c r="N41" s="43"/>
      <c r="O41" s="43"/>
      <c r="P41" s="43"/>
      <c r="Q41" s="43"/>
      <c r="R41" s="81"/>
    </row>
    <row r="42" spans="1:18" s="41" customFormat="1" ht="21">
      <c r="A42" s="82" t="s">
        <v>64</v>
      </c>
      <c r="B42" s="42" t="s">
        <v>1</v>
      </c>
      <c r="C42" s="81">
        <f>H42+M42+R42</f>
        <v>4040</v>
      </c>
      <c r="D42" s="43">
        <v>330</v>
      </c>
      <c r="E42" s="43">
        <v>330</v>
      </c>
      <c r="F42" s="43">
        <v>330</v>
      </c>
      <c r="G42" s="43">
        <v>330</v>
      </c>
      <c r="H42" s="81">
        <f>SUM(D42:G42)</f>
        <v>1320</v>
      </c>
      <c r="I42" s="43">
        <v>330</v>
      </c>
      <c r="J42" s="43">
        <v>330</v>
      </c>
      <c r="K42" s="43">
        <v>330</v>
      </c>
      <c r="L42" s="43">
        <v>330</v>
      </c>
      <c r="M42" s="81">
        <f>SUM(I42:L42)</f>
        <v>1320</v>
      </c>
      <c r="N42" s="43">
        <v>330</v>
      </c>
      <c r="O42" s="43">
        <v>330</v>
      </c>
      <c r="P42" s="43">
        <v>330</v>
      </c>
      <c r="Q42" s="43">
        <v>410</v>
      </c>
      <c r="R42" s="81">
        <f>SUM(N42:Q42)</f>
        <v>1400</v>
      </c>
    </row>
    <row r="43" spans="1:18" s="41" customFormat="1" ht="21">
      <c r="A43" s="82" t="s">
        <v>51</v>
      </c>
      <c r="B43" s="42" t="s">
        <v>1</v>
      </c>
      <c r="C43" s="81">
        <f>H43+M43+R43</f>
        <v>5760</v>
      </c>
      <c r="D43" s="43">
        <v>480</v>
      </c>
      <c r="E43" s="43">
        <v>480</v>
      </c>
      <c r="F43" s="43">
        <v>480</v>
      </c>
      <c r="G43" s="43">
        <v>480</v>
      </c>
      <c r="H43" s="81">
        <f>SUM(D43:G43)</f>
        <v>1920</v>
      </c>
      <c r="I43" s="43">
        <v>480</v>
      </c>
      <c r="J43" s="43">
        <v>480</v>
      </c>
      <c r="K43" s="43">
        <v>480</v>
      </c>
      <c r="L43" s="43">
        <v>480</v>
      </c>
      <c r="M43" s="81">
        <f>SUM(I43:L43)</f>
        <v>1920</v>
      </c>
      <c r="N43" s="43">
        <v>480</v>
      </c>
      <c r="O43" s="43">
        <v>480</v>
      </c>
      <c r="P43" s="43">
        <v>480</v>
      </c>
      <c r="Q43" s="43">
        <v>480</v>
      </c>
      <c r="R43" s="81">
        <f>SUM(N43:Q43)</f>
        <v>1920</v>
      </c>
    </row>
    <row r="44" spans="1:18" s="40" customFormat="1" ht="21">
      <c r="A44" s="76" t="s">
        <v>83</v>
      </c>
      <c r="B44" s="46" t="s">
        <v>1</v>
      </c>
      <c r="C44" s="77">
        <f>SUM(C48:C51)</f>
        <v>119000</v>
      </c>
      <c r="D44" s="77">
        <f t="shared" ref="D44:R44" si="9">SUM(D48:D51)</f>
        <v>23800</v>
      </c>
      <c r="E44" s="77">
        <f t="shared" si="9"/>
        <v>23800</v>
      </c>
      <c r="F44" s="77">
        <f t="shared" si="9"/>
        <v>0</v>
      </c>
      <c r="G44" s="77">
        <f t="shared" si="9"/>
        <v>0</v>
      </c>
      <c r="H44" s="77">
        <f t="shared" si="9"/>
        <v>47600</v>
      </c>
      <c r="I44" s="77">
        <f t="shared" si="9"/>
        <v>0</v>
      </c>
      <c r="J44" s="77">
        <f t="shared" si="9"/>
        <v>0</v>
      </c>
      <c r="K44" s="77">
        <f t="shared" si="9"/>
        <v>0</v>
      </c>
      <c r="L44" s="77">
        <f t="shared" si="9"/>
        <v>0</v>
      </c>
      <c r="M44" s="77">
        <f t="shared" si="9"/>
        <v>0</v>
      </c>
      <c r="N44" s="77">
        <f t="shared" si="9"/>
        <v>0</v>
      </c>
      <c r="O44" s="77">
        <f t="shared" si="9"/>
        <v>23800</v>
      </c>
      <c r="P44" s="77">
        <f t="shared" si="9"/>
        <v>23800</v>
      </c>
      <c r="Q44" s="77">
        <f t="shared" si="9"/>
        <v>23800</v>
      </c>
      <c r="R44" s="77">
        <f t="shared" si="9"/>
        <v>71400</v>
      </c>
    </row>
    <row r="45" spans="1:18" s="40" customFormat="1" ht="21">
      <c r="A45" s="79"/>
      <c r="B45" s="46" t="s">
        <v>2</v>
      </c>
      <c r="C45" s="77"/>
      <c r="D45" s="78"/>
      <c r="E45" s="78"/>
      <c r="F45" s="78"/>
      <c r="G45" s="78"/>
      <c r="H45" s="77"/>
      <c r="I45" s="78"/>
      <c r="J45" s="78"/>
      <c r="K45" s="78"/>
      <c r="L45" s="78"/>
      <c r="M45" s="77"/>
      <c r="N45" s="78"/>
      <c r="O45" s="78"/>
      <c r="P45" s="78"/>
      <c r="Q45" s="78"/>
      <c r="R45" s="77"/>
    </row>
    <row r="46" spans="1:18" s="40" customFormat="1" ht="21">
      <c r="A46" s="80" t="s">
        <v>82</v>
      </c>
      <c r="B46" s="45"/>
      <c r="C46" s="77"/>
      <c r="D46" s="84"/>
      <c r="E46" s="84"/>
      <c r="F46" s="84"/>
      <c r="G46" s="84"/>
      <c r="H46" s="85"/>
      <c r="I46" s="84"/>
      <c r="J46" s="84"/>
      <c r="K46" s="84"/>
      <c r="L46" s="84"/>
      <c r="M46" s="85"/>
      <c r="N46" s="84"/>
      <c r="O46" s="84"/>
      <c r="P46" s="84"/>
      <c r="Q46" s="84"/>
      <c r="R46" s="85"/>
    </row>
    <row r="47" spans="1:18" s="41" customFormat="1" ht="21">
      <c r="A47" s="86" t="s">
        <v>84</v>
      </c>
      <c r="B47" s="87"/>
      <c r="C47" s="81"/>
      <c r="D47" s="88"/>
      <c r="E47" s="88"/>
      <c r="F47" s="88"/>
      <c r="G47" s="88"/>
      <c r="H47" s="89"/>
      <c r="I47" s="88"/>
      <c r="J47" s="88"/>
      <c r="K47" s="88"/>
      <c r="L47" s="88"/>
      <c r="M47" s="89"/>
      <c r="N47" s="88"/>
      <c r="O47" s="88"/>
      <c r="P47" s="88"/>
      <c r="Q47" s="88"/>
      <c r="R47" s="89"/>
    </row>
    <row r="48" spans="1:18" s="41" customFormat="1" ht="21">
      <c r="A48" s="82" t="s">
        <v>53</v>
      </c>
      <c r="B48" s="42" t="s">
        <v>1</v>
      </c>
      <c r="C48" s="81">
        <f>H48+M48+R48</f>
        <v>119000</v>
      </c>
      <c r="D48" s="43">
        <v>23800</v>
      </c>
      <c r="E48" s="43">
        <v>23800</v>
      </c>
      <c r="F48" s="43">
        <v>0</v>
      </c>
      <c r="G48" s="43">
        <v>0</v>
      </c>
      <c r="H48" s="81">
        <f>SUM(D48:G48)</f>
        <v>47600</v>
      </c>
      <c r="I48" s="43">
        <v>0</v>
      </c>
      <c r="J48" s="43">
        <v>0</v>
      </c>
      <c r="K48" s="43">
        <v>0</v>
      </c>
      <c r="L48" s="43">
        <v>0</v>
      </c>
      <c r="M48" s="81">
        <f>SUM(I48:L48)</f>
        <v>0</v>
      </c>
      <c r="N48" s="43">
        <v>0</v>
      </c>
      <c r="O48" s="43">
        <v>23800</v>
      </c>
      <c r="P48" s="43">
        <v>23800</v>
      </c>
      <c r="Q48" s="43">
        <v>23800</v>
      </c>
      <c r="R48" s="81">
        <f>SUM(N48:Q48)</f>
        <v>71400</v>
      </c>
    </row>
    <row r="49" spans="1:18" s="41" customFormat="1" ht="21">
      <c r="A49" s="91" t="s">
        <v>89</v>
      </c>
      <c r="B49" s="42"/>
      <c r="C49" s="81"/>
      <c r="D49" s="43"/>
      <c r="E49" s="43"/>
      <c r="F49" s="43"/>
      <c r="G49" s="43"/>
      <c r="H49" s="81"/>
      <c r="I49" s="43"/>
      <c r="J49" s="43"/>
      <c r="K49" s="43"/>
      <c r="L49" s="43"/>
      <c r="M49" s="81"/>
      <c r="N49" s="43"/>
      <c r="O49" s="43"/>
      <c r="P49" s="43"/>
      <c r="Q49" s="43"/>
      <c r="R49" s="81"/>
    </row>
    <row r="50" spans="1:18" s="41" customFormat="1" ht="21">
      <c r="A50" s="82" t="s">
        <v>90</v>
      </c>
      <c r="B50" s="42" t="s">
        <v>1</v>
      </c>
      <c r="C50" s="81">
        <f t="shared" ref="C50:C51" si="10">H50+M50+R50</f>
        <v>0</v>
      </c>
      <c r="D50" s="43"/>
      <c r="E50" s="43"/>
      <c r="F50" s="43"/>
      <c r="G50" s="43"/>
      <c r="H50" s="81">
        <f>SUM(D50:G50)</f>
        <v>0</v>
      </c>
      <c r="I50" s="43"/>
      <c r="J50" s="43"/>
      <c r="K50" s="43"/>
      <c r="L50" s="43"/>
      <c r="M50" s="81">
        <f t="shared" ref="M50:M51" si="11">SUM(I50:L50)</f>
        <v>0</v>
      </c>
      <c r="N50" s="43"/>
      <c r="O50" s="43"/>
      <c r="P50" s="43"/>
      <c r="Q50" s="43"/>
      <c r="R50" s="81">
        <f t="shared" ref="R50:R51" si="12">SUM(N50:Q50)</f>
        <v>0</v>
      </c>
    </row>
    <row r="51" spans="1:18" s="41" customFormat="1" ht="21">
      <c r="A51" s="82" t="s">
        <v>59</v>
      </c>
      <c r="B51" s="42" t="s">
        <v>1</v>
      </c>
      <c r="C51" s="81">
        <f t="shared" si="10"/>
        <v>0</v>
      </c>
      <c r="D51" s="43"/>
      <c r="E51" s="43"/>
      <c r="F51" s="43"/>
      <c r="G51" s="43"/>
      <c r="H51" s="81">
        <f>SUM(D51:G51)</f>
        <v>0</v>
      </c>
      <c r="I51" s="43"/>
      <c r="J51" s="43"/>
      <c r="K51" s="43"/>
      <c r="L51" s="43"/>
      <c r="M51" s="81">
        <f t="shared" si="11"/>
        <v>0</v>
      </c>
      <c r="N51" s="43"/>
      <c r="O51" s="43"/>
      <c r="P51" s="43"/>
      <c r="Q51" s="43"/>
      <c r="R51" s="81">
        <f t="shared" si="12"/>
        <v>0</v>
      </c>
    </row>
    <row r="52" spans="1:18" s="40" customFormat="1" ht="21">
      <c r="A52" s="93" t="s">
        <v>92</v>
      </c>
      <c r="B52" s="94" t="s">
        <v>1</v>
      </c>
      <c r="C52" s="95">
        <f>C54</f>
        <v>352000</v>
      </c>
      <c r="D52" s="95">
        <f t="shared" ref="D52:R52" si="13">D54</f>
        <v>29000</v>
      </c>
      <c r="E52" s="95">
        <f t="shared" si="13"/>
        <v>29000</v>
      </c>
      <c r="F52" s="95">
        <f t="shared" si="13"/>
        <v>29000</v>
      </c>
      <c r="G52" s="95">
        <f t="shared" si="13"/>
        <v>29000</v>
      </c>
      <c r="H52" s="95">
        <f t="shared" si="13"/>
        <v>116000</v>
      </c>
      <c r="I52" s="95">
        <f t="shared" si="13"/>
        <v>29000</v>
      </c>
      <c r="J52" s="95">
        <f t="shared" si="13"/>
        <v>29000</v>
      </c>
      <c r="K52" s="95">
        <f t="shared" si="13"/>
        <v>29000</v>
      </c>
      <c r="L52" s="95">
        <f t="shared" si="13"/>
        <v>29000</v>
      </c>
      <c r="M52" s="95">
        <f t="shared" si="13"/>
        <v>116000</v>
      </c>
      <c r="N52" s="95">
        <f t="shared" si="13"/>
        <v>29000</v>
      </c>
      <c r="O52" s="95">
        <f t="shared" si="13"/>
        <v>29000</v>
      </c>
      <c r="P52" s="95">
        <f t="shared" si="13"/>
        <v>29000</v>
      </c>
      <c r="Q52" s="95">
        <f t="shared" si="13"/>
        <v>33000</v>
      </c>
      <c r="R52" s="95">
        <f t="shared" si="13"/>
        <v>120000</v>
      </c>
    </row>
    <row r="53" spans="1:18" s="40" customFormat="1" ht="21">
      <c r="A53" s="96"/>
      <c r="B53" s="46" t="s">
        <v>2</v>
      </c>
      <c r="C53" s="95"/>
      <c r="D53" s="97"/>
      <c r="E53" s="97"/>
      <c r="F53" s="97"/>
      <c r="G53" s="97"/>
      <c r="H53" s="95"/>
      <c r="I53" s="97"/>
      <c r="J53" s="97"/>
      <c r="K53" s="97"/>
      <c r="L53" s="97"/>
      <c r="M53" s="95"/>
      <c r="N53" s="97"/>
      <c r="O53" s="97"/>
      <c r="P53" s="97"/>
      <c r="Q53" s="97"/>
      <c r="R53" s="95"/>
    </row>
    <row r="54" spans="1:18" ht="21">
      <c r="A54" s="98" t="s">
        <v>93</v>
      </c>
      <c r="B54" s="38" t="s">
        <v>1</v>
      </c>
      <c r="C54" s="77">
        <f>H54+M54+R54</f>
        <v>352000</v>
      </c>
      <c r="D54" s="47">
        <v>29000</v>
      </c>
      <c r="E54" s="47">
        <v>29000</v>
      </c>
      <c r="F54" s="47">
        <v>29000</v>
      </c>
      <c r="G54" s="47">
        <v>29000</v>
      </c>
      <c r="H54" s="77">
        <f>SUM(D54:G54)</f>
        <v>116000</v>
      </c>
      <c r="I54" s="47">
        <v>29000</v>
      </c>
      <c r="J54" s="47">
        <v>29000</v>
      </c>
      <c r="K54" s="47">
        <v>29000</v>
      </c>
      <c r="L54" s="47">
        <v>29000</v>
      </c>
      <c r="M54" s="77">
        <f>SUM(I54:L54)</f>
        <v>116000</v>
      </c>
      <c r="N54" s="47">
        <v>29000</v>
      </c>
      <c r="O54" s="47">
        <v>29000</v>
      </c>
      <c r="P54" s="47">
        <v>29000</v>
      </c>
      <c r="Q54" s="47">
        <v>33000</v>
      </c>
      <c r="R54" s="77">
        <f>SUM(N54:Q54)</f>
        <v>120000</v>
      </c>
    </row>
    <row r="55" spans="1:18" ht="21">
      <c r="A55" s="99" t="s">
        <v>94</v>
      </c>
      <c r="B55" s="38" t="s">
        <v>2</v>
      </c>
      <c r="C55" s="77"/>
      <c r="D55" s="47"/>
      <c r="E55" s="47"/>
      <c r="F55" s="47"/>
      <c r="G55" s="47"/>
      <c r="H55" s="77"/>
      <c r="I55" s="47"/>
      <c r="J55" s="47"/>
      <c r="K55" s="47"/>
      <c r="L55" s="47"/>
      <c r="M55" s="77"/>
      <c r="N55" s="47"/>
      <c r="O55" s="47"/>
      <c r="P55" s="47"/>
      <c r="Q55" s="47"/>
      <c r="R55" s="77"/>
    </row>
    <row r="56" spans="1:18" ht="21">
      <c r="A56" s="100" t="s">
        <v>65</v>
      </c>
      <c r="B56" s="11" t="s">
        <v>1</v>
      </c>
      <c r="C56" s="101">
        <f>C58+C60</f>
        <v>3989060</v>
      </c>
      <c r="D56" s="101">
        <f t="shared" ref="D56:R56" si="14">D58+D60</f>
        <v>0</v>
      </c>
      <c r="E56" s="101">
        <f t="shared" si="14"/>
        <v>880560</v>
      </c>
      <c r="F56" s="101">
        <f t="shared" si="14"/>
        <v>0</v>
      </c>
      <c r="G56" s="101">
        <f t="shared" si="14"/>
        <v>3000000</v>
      </c>
      <c r="H56" s="101">
        <f t="shared" si="14"/>
        <v>3880560</v>
      </c>
      <c r="I56" s="101">
        <f t="shared" si="14"/>
        <v>108500</v>
      </c>
      <c r="J56" s="101">
        <f t="shared" si="14"/>
        <v>0</v>
      </c>
      <c r="K56" s="101">
        <f t="shared" si="14"/>
        <v>0</v>
      </c>
      <c r="L56" s="101">
        <f t="shared" si="14"/>
        <v>0</v>
      </c>
      <c r="M56" s="101">
        <f t="shared" si="14"/>
        <v>108500</v>
      </c>
      <c r="N56" s="101">
        <f t="shared" si="14"/>
        <v>0</v>
      </c>
      <c r="O56" s="101">
        <f t="shared" si="14"/>
        <v>0</v>
      </c>
      <c r="P56" s="101">
        <f t="shared" si="14"/>
        <v>0</v>
      </c>
      <c r="Q56" s="101">
        <f t="shared" si="14"/>
        <v>0</v>
      </c>
      <c r="R56" s="101">
        <f t="shared" si="14"/>
        <v>0</v>
      </c>
    </row>
    <row r="57" spans="1:18" ht="21">
      <c r="A57" s="102"/>
      <c r="B57" s="11" t="s">
        <v>2</v>
      </c>
      <c r="C57" s="101"/>
      <c r="D57" s="103"/>
      <c r="E57" s="103"/>
      <c r="F57" s="103"/>
      <c r="G57" s="103"/>
      <c r="H57" s="101"/>
      <c r="I57" s="103"/>
      <c r="J57" s="103"/>
      <c r="K57" s="103"/>
      <c r="L57" s="103"/>
      <c r="M57" s="101"/>
      <c r="N57" s="103"/>
      <c r="O57" s="103"/>
      <c r="P57" s="103"/>
      <c r="Q57" s="103"/>
      <c r="R57" s="101"/>
    </row>
    <row r="58" spans="1:18" ht="21">
      <c r="A58" s="104" t="s">
        <v>95</v>
      </c>
      <c r="B58" s="38" t="s">
        <v>1</v>
      </c>
      <c r="C58" s="77">
        <f>H58+M58+R58</f>
        <v>108500</v>
      </c>
      <c r="D58" s="47">
        <v>0</v>
      </c>
      <c r="E58" s="47">
        <v>0</v>
      </c>
      <c r="F58" s="47">
        <v>0</v>
      </c>
      <c r="G58" s="47">
        <v>0</v>
      </c>
      <c r="H58" s="77">
        <f>SUM(D58:G58)</f>
        <v>0</v>
      </c>
      <c r="I58" s="47">
        <v>108500</v>
      </c>
      <c r="J58" s="47">
        <v>0</v>
      </c>
      <c r="K58" s="47">
        <v>0</v>
      </c>
      <c r="L58" s="47">
        <v>0</v>
      </c>
      <c r="M58" s="77">
        <f>SUM(I58:L58)</f>
        <v>108500</v>
      </c>
      <c r="N58" s="47">
        <v>0</v>
      </c>
      <c r="O58" s="47">
        <v>0</v>
      </c>
      <c r="P58" s="47">
        <v>0</v>
      </c>
      <c r="Q58" s="47">
        <v>0</v>
      </c>
      <c r="R58" s="77">
        <f>SUM(N58:Q58)</f>
        <v>0</v>
      </c>
    </row>
    <row r="59" spans="1:18" ht="21">
      <c r="A59" s="99" t="s">
        <v>94</v>
      </c>
      <c r="B59" s="38" t="s">
        <v>2</v>
      </c>
      <c r="C59" s="77"/>
      <c r="D59" s="47"/>
      <c r="E59" s="47"/>
      <c r="F59" s="47"/>
      <c r="G59" s="47"/>
      <c r="H59" s="77"/>
      <c r="I59" s="47"/>
      <c r="J59" s="47"/>
      <c r="K59" s="47"/>
      <c r="L59" s="47"/>
      <c r="M59" s="77"/>
      <c r="N59" s="47"/>
      <c r="O59" s="47"/>
      <c r="P59" s="47"/>
      <c r="Q59" s="47"/>
      <c r="R59" s="77"/>
    </row>
    <row r="60" spans="1:18" ht="21">
      <c r="A60" s="104" t="s">
        <v>96</v>
      </c>
      <c r="B60" s="38" t="s">
        <v>1</v>
      </c>
      <c r="C60" s="77">
        <f>H60+M60+R60</f>
        <v>3880560</v>
      </c>
      <c r="D60" s="47">
        <v>0</v>
      </c>
      <c r="E60" s="47">
        <v>880560</v>
      </c>
      <c r="F60" s="47">
        <v>0</v>
      </c>
      <c r="G60" s="47">
        <v>3000000</v>
      </c>
      <c r="H60" s="77">
        <f>SUM(D60:G60)</f>
        <v>3880560</v>
      </c>
      <c r="I60" s="47">
        <v>0</v>
      </c>
      <c r="J60" s="47">
        <v>0</v>
      </c>
      <c r="K60" s="47">
        <v>0</v>
      </c>
      <c r="L60" s="47">
        <v>0</v>
      </c>
      <c r="M60" s="77">
        <f>SUM(I60:L60)</f>
        <v>0</v>
      </c>
      <c r="N60" s="47">
        <v>0</v>
      </c>
      <c r="O60" s="47">
        <v>0</v>
      </c>
      <c r="P60" s="47">
        <v>0</v>
      </c>
      <c r="Q60" s="47">
        <v>0</v>
      </c>
      <c r="R60" s="77">
        <f>SUM(N60:Q60)</f>
        <v>0</v>
      </c>
    </row>
    <row r="61" spans="1:18" ht="21">
      <c r="A61" s="105" t="s">
        <v>94</v>
      </c>
      <c r="B61" s="38" t="s">
        <v>2</v>
      </c>
      <c r="C61" s="77"/>
      <c r="D61" s="47"/>
      <c r="E61" s="47"/>
      <c r="F61" s="47"/>
      <c r="G61" s="47"/>
      <c r="H61" s="77"/>
      <c r="I61" s="47"/>
      <c r="J61" s="47"/>
      <c r="K61" s="47"/>
      <c r="L61" s="47"/>
      <c r="M61" s="77"/>
      <c r="N61" s="47"/>
      <c r="O61" s="47"/>
      <c r="P61" s="47"/>
      <c r="Q61" s="47"/>
      <c r="R61" s="77"/>
    </row>
    <row r="62" spans="1:18" s="107" customFormat="1" ht="21">
      <c r="A62" s="139" t="s">
        <v>77</v>
      </c>
      <c r="B62" s="12" t="s">
        <v>1</v>
      </c>
      <c r="C62" s="106">
        <f>C8+C37</f>
        <v>709960</v>
      </c>
      <c r="D62" s="106">
        <f t="shared" ref="D62:R62" si="15">D8+D37</f>
        <v>85810</v>
      </c>
      <c r="E62" s="106">
        <f t="shared" si="15"/>
        <v>97510</v>
      </c>
      <c r="F62" s="106">
        <f t="shared" si="15"/>
        <v>62010</v>
      </c>
      <c r="G62" s="106">
        <f t="shared" si="15"/>
        <v>33010</v>
      </c>
      <c r="H62" s="106">
        <f t="shared" si="15"/>
        <v>278340</v>
      </c>
      <c r="I62" s="106">
        <f t="shared" si="15"/>
        <v>33010</v>
      </c>
      <c r="J62" s="106">
        <f t="shared" si="15"/>
        <v>33010</v>
      </c>
      <c r="K62" s="106">
        <f t="shared" si="15"/>
        <v>33010</v>
      </c>
      <c r="L62" s="106">
        <f t="shared" si="15"/>
        <v>33010</v>
      </c>
      <c r="M62" s="106">
        <f t="shared" si="15"/>
        <v>132040</v>
      </c>
      <c r="N62" s="106">
        <f t="shared" si="15"/>
        <v>33010</v>
      </c>
      <c r="O62" s="106">
        <f t="shared" si="15"/>
        <v>85810</v>
      </c>
      <c r="P62" s="106">
        <f t="shared" si="15"/>
        <v>85810</v>
      </c>
      <c r="Q62" s="106">
        <f t="shared" si="15"/>
        <v>94950</v>
      </c>
      <c r="R62" s="106">
        <f t="shared" si="15"/>
        <v>299580</v>
      </c>
    </row>
    <row r="63" spans="1:18" s="107" customFormat="1" ht="21">
      <c r="A63" s="140"/>
      <c r="B63" s="12" t="s">
        <v>2</v>
      </c>
      <c r="C63" s="106"/>
      <c r="D63" s="108"/>
      <c r="E63" s="108"/>
      <c r="F63" s="108"/>
      <c r="G63" s="108"/>
      <c r="H63" s="106"/>
      <c r="I63" s="108"/>
      <c r="J63" s="108"/>
      <c r="K63" s="108"/>
      <c r="L63" s="108"/>
      <c r="M63" s="106"/>
      <c r="N63" s="108"/>
      <c r="O63" s="108"/>
      <c r="P63" s="108"/>
      <c r="Q63" s="108"/>
      <c r="R63" s="106"/>
    </row>
    <row r="64" spans="1:18" s="107" customFormat="1" ht="21">
      <c r="A64" s="139" t="s">
        <v>78</v>
      </c>
      <c r="B64" s="12" t="s">
        <v>1</v>
      </c>
      <c r="C64" s="106">
        <f>C56</f>
        <v>3989060</v>
      </c>
      <c r="D64" s="106">
        <f t="shared" ref="D64:R64" si="16">D56</f>
        <v>0</v>
      </c>
      <c r="E64" s="106">
        <f t="shared" si="16"/>
        <v>880560</v>
      </c>
      <c r="F64" s="106">
        <f t="shared" si="16"/>
        <v>0</v>
      </c>
      <c r="G64" s="106">
        <f t="shared" si="16"/>
        <v>3000000</v>
      </c>
      <c r="H64" s="106">
        <f t="shared" si="16"/>
        <v>3880560</v>
      </c>
      <c r="I64" s="106">
        <f t="shared" si="16"/>
        <v>108500</v>
      </c>
      <c r="J64" s="106">
        <f t="shared" si="16"/>
        <v>0</v>
      </c>
      <c r="K64" s="106">
        <f t="shared" si="16"/>
        <v>0</v>
      </c>
      <c r="L64" s="106">
        <f t="shared" si="16"/>
        <v>0</v>
      </c>
      <c r="M64" s="106">
        <f t="shared" si="16"/>
        <v>108500</v>
      </c>
      <c r="N64" s="106">
        <f t="shared" si="16"/>
        <v>0</v>
      </c>
      <c r="O64" s="106">
        <f t="shared" si="16"/>
        <v>0</v>
      </c>
      <c r="P64" s="106">
        <f t="shared" si="16"/>
        <v>0</v>
      </c>
      <c r="Q64" s="106">
        <f t="shared" si="16"/>
        <v>0</v>
      </c>
      <c r="R64" s="106">
        <f t="shared" si="16"/>
        <v>0</v>
      </c>
    </row>
    <row r="65" spans="1:18" s="107" customFormat="1" ht="21">
      <c r="A65" s="140"/>
      <c r="B65" s="12" t="s">
        <v>2</v>
      </c>
      <c r="C65" s="106"/>
      <c r="D65" s="108"/>
      <c r="E65" s="108"/>
      <c r="F65" s="108"/>
      <c r="G65" s="108"/>
      <c r="H65" s="106"/>
      <c r="I65" s="108"/>
      <c r="J65" s="108"/>
      <c r="K65" s="108"/>
      <c r="L65" s="108"/>
      <c r="M65" s="106"/>
      <c r="N65" s="108"/>
      <c r="O65" s="108"/>
      <c r="P65" s="108"/>
      <c r="Q65" s="108"/>
      <c r="R65" s="106"/>
    </row>
    <row r="66" spans="1:18" s="109" customFormat="1" ht="21">
      <c r="A66" s="134" t="s">
        <v>0</v>
      </c>
      <c r="B66" s="11" t="s">
        <v>1</v>
      </c>
      <c r="C66" s="101">
        <f>+C62+C64</f>
        <v>4699020</v>
      </c>
      <c r="D66" s="101">
        <f t="shared" ref="D66:R66" si="17">+D62+D64</f>
        <v>85810</v>
      </c>
      <c r="E66" s="101">
        <f t="shared" si="17"/>
        <v>978070</v>
      </c>
      <c r="F66" s="101">
        <f t="shared" si="17"/>
        <v>62010</v>
      </c>
      <c r="G66" s="101">
        <f t="shared" si="17"/>
        <v>3033010</v>
      </c>
      <c r="H66" s="101">
        <f t="shared" si="17"/>
        <v>4158900</v>
      </c>
      <c r="I66" s="101">
        <f t="shared" si="17"/>
        <v>141510</v>
      </c>
      <c r="J66" s="101">
        <f t="shared" si="17"/>
        <v>33010</v>
      </c>
      <c r="K66" s="101">
        <f t="shared" si="17"/>
        <v>33010</v>
      </c>
      <c r="L66" s="101">
        <f t="shared" si="17"/>
        <v>33010</v>
      </c>
      <c r="M66" s="101">
        <f t="shared" si="17"/>
        <v>240540</v>
      </c>
      <c r="N66" s="101">
        <f t="shared" si="17"/>
        <v>33010</v>
      </c>
      <c r="O66" s="101">
        <f t="shared" si="17"/>
        <v>85810</v>
      </c>
      <c r="P66" s="101">
        <f t="shared" si="17"/>
        <v>85810</v>
      </c>
      <c r="Q66" s="101">
        <f t="shared" si="17"/>
        <v>94950</v>
      </c>
      <c r="R66" s="101">
        <f t="shared" si="17"/>
        <v>299580</v>
      </c>
    </row>
    <row r="67" spans="1:18" s="109" customFormat="1" ht="21">
      <c r="A67" s="135"/>
      <c r="B67" s="11" t="s">
        <v>2</v>
      </c>
      <c r="C67" s="101"/>
      <c r="D67" s="103"/>
      <c r="E67" s="103"/>
      <c r="F67" s="103"/>
      <c r="G67" s="103"/>
      <c r="H67" s="101"/>
      <c r="I67" s="103"/>
      <c r="J67" s="103"/>
      <c r="K67" s="103"/>
      <c r="L67" s="103"/>
      <c r="M67" s="101"/>
      <c r="N67" s="103"/>
      <c r="O67" s="103"/>
      <c r="P67" s="103"/>
      <c r="Q67" s="103"/>
      <c r="R67" s="101"/>
    </row>
    <row r="68" spans="1:18" s="109" customFormat="1" ht="9.6" customHeight="1">
      <c r="A68" s="19"/>
      <c r="B68" s="19"/>
      <c r="C68" s="40"/>
      <c r="D68"/>
      <c r="E68"/>
      <c r="F68"/>
      <c r="G68"/>
      <c r="H68" s="40"/>
      <c r="I68"/>
      <c r="J68"/>
      <c r="K68"/>
      <c r="L68"/>
      <c r="M68" s="40"/>
      <c r="N68"/>
      <c r="O68"/>
      <c r="P68"/>
      <c r="Q68"/>
      <c r="R68" s="40"/>
    </row>
    <row r="69" spans="1:18" s="109" customFormat="1" ht="28.5" customHeight="1">
      <c r="A69" s="3" t="s">
        <v>97</v>
      </c>
      <c r="B69" s="19"/>
      <c r="C69" s="40"/>
      <c r="D69"/>
      <c r="E69"/>
      <c r="F69"/>
      <c r="G69"/>
      <c r="H69" s="40"/>
      <c r="I69"/>
      <c r="J69"/>
      <c r="K69"/>
      <c r="L69"/>
      <c r="M69" s="40"/>
      <c r="N69"/>
      <c r="O69"/>
      <c r="P69"/>
      <c r="Q69"/>
      <c r="R69" s="40"/>
    </row>
  </sheetData>
  <mergeCells count="9">
    <mergeCell ref="A62:A63"/>
    <mergeCell ref="A64:A65"/>
    <mergeCell ref="A66:A67"/>
    <mergeCell ref="A1:R1"/>
    <mergeCell ref="A5:A6"/>
    <mergeCell ref="C5:C6"/>
    <mergeCell ref="D5:H5"/>
    <mergeCell ref="I5:M5"/>
    <mergeCell ref="N5:R5"/>
  </mergeCells>
  <printOptions horizontalCentered="1"/>
  <pageMargins left="0.19685039370078741" right="0.19685039370078741" top="0.35433070866141736" bottom="0.23622047244094491" header="0.19685039370078741" footer="0.19685039370078741"/>
  <pageSetup paperSize="9" scale="60" orientation="landscape" r:id="rId1"/>
  <headerFooter>
    <oddHeader>&amp;R&amp;"TH SarabunPSK,ธรรมดา"&amp;16แบบ สงม. 2   (สำนักงานเขต)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tabSelected="1" zoomScale="70" zoomScaleNormal="70" workbookViewId="0">
      <selection activeCell="S11" sqref="S11"/>
    </sheetView>
  </sheetViews>
  <sheetFormatPr defaultRowHeight="21"/>
  <cols>
    <col min="1" max="1" width="33.6640625" style="23" customWidth="1"/>
    <col min="2" max="2" width="1.109375" style="30" customWidth="1"/>
    <col min="3" max="3" width="7.44140625" style="23" customWidth="1"/>
    <col min="4" max="4" width="6.44140625" style="23" customWidth="1"/>
    <col min="5" max="7" width="10.21875" style="23" customWidth="1"/>
    <col min="8" max="8" width="2.109375" style="23" customWidth="1"/>
    <col min="9" max="9" width="3.6640625" style="23" hidden="1" customWidth="1"/>
    <col min="10" max="10" width="12.88671875" style="23" customWidth="1"/>
    <col min="11" max="11" width="1.88671875" style="23" customWidth="1"/>
    <col min="12" max="12" width="5.44140625" style="23" customWidth="1"/>
    <col min="13" max="13" width="8.6640625" style="23" customWidth="1"/>
    <col min="14" max="14" width="6.5546875" style="24" customWidth="1"/>
    <col min="15" max="15" width="4.88671875" style="23" customWidth="1"/>
    <col min="16" max="256" width="9" style="23"/>
    <col min="257" max="257" width="47.44140625" style="23" customWidth="1"/>
    <col min="258" max="258" width="11.109375" style="23" customWidth="1"/>
    <col min="259" max="259" width="12.88671875" style="23" customWidth="1"/>
    <col min="260" max="260" width="11.109375" style="23" customWidth="1"/>
    <col min="261" max="265" width="10.21875" style="23" customWidth="1"/>
    <col min="266" max="266" width="12.88671875" style="23" customWidth="1"/>
    <col min="267" max="268" width="10.21875" style="23" customWidth="1"/>
    <col min="269" max="271" width="0" style="23" hidden="1" customWidth="1"/>
    <col min="272" max="512" width="9" style="23"/>
    <col min="513" max="513" width="47.44140625" style="23" customWidth="1"/>
    <col min="514" max="514" width="11.109375" style="23" customWidth="1"/>
    <col min="515" max="515" width="12.88671875" style="23" customWidth="1"/>
    <col min="516" max="516" width="11.109375" style="23" customWidth="1"/>
    <col min="517" max="521" width="10.21875" style="23" customWidth="1"/>
    <col min="522" max="522" width="12.88671875" style="23" customWidth="1"/>
    <col min="523" max="524" width="10.21875" style="23" customWidth="1"/>
    <col min="525" max="527" width="0" style="23" hidden="1" customWidth="1"/>
    <col min="528" max="768" width="9" style="23"/>
    <col min="769" max="769" width="47.44140625" style="23" customWidth="1"/>
    <col min="770" max="770" width="11.109375" style="23" customWidth="1"/>
    <col min="771" max="771" width="12.88671875" style="23" customWidth="1"/>
    <col min="772" max="772" width="11.109375" style="23" customWidth="1"/>
    <col min="773" max="777" width="10.21875" style="23" customWidth="1"/>
    <col min="778" max="778" width="12.88671875" style="23" customWidth="1"/>
    <col min="779" max="780" width="10.21875" style="23" customWidth="1"/>
    <col min="781" max="783" width="0" style="23" hidden="1" customWidth="1"/>
    <col min="784" max="1024" width="9" style="23"/>
    <col min="1025" max="1025" width="47.44140625" style="23" customWidth="1"/>
    <col min="1026" max="1026" width="11.109375" style="23" customWidth="1"/>
    <col min="1027" max="1027" width="12.88671875" style="23" customWidth="1"/>
    <col min="1028" max="1028" width="11.109375" style="23" customWidth="1"/>
    <col min="1029" max="1033" width="10.21875" style="23" customWidth="1"/>
    <col min="1034" max="1034" width="12.88671875" style="23" customWidth="1"/>
    <col min="1035" max="1036" width="10.21875" style="23" customWidth="1"/>
    <col min="1037" max="1039" width="0" style="23" hidden="1" customWidth="1"/>
    <col min="1040" max="1280" width="9" style="23"/>
    <col min="1281" max="1281" width="47.44140625" style="23" customWidth="1"/>
    <col min="1282" max="1282" width="11.109375" style="23" customWidth="1"/>
    <col min="1283" max="1283" width="12.88671875" style="23" customWidth="1"/>
    <col min="1284" max="1284" width="11.109375" style="23" customWidth="1"/>
    <col min="1285" max="1289" width="10.21875" style="23" customWidth="1"/>
    <col min="1290" max="1290" width="12.88671875" style="23" customWidth="1"/>
    <col min="1291" max="1292" width="10.21875" style="23" customWidth="1"/>
    <col min="1293" max="1295" width="0" style="23" hidden="1" customWidth="1"/>
    <col min="1296" max="1536" width="9" style="23"/>
    <col min="1537" max="1537" width="47.44140625" style="23" customWidth="1"/>
    <col min="1538" max="1538" width="11.109375" style="23" customWidth="1"/>
    <col min="1539" max="1539" width="12.88671875" style="23" customWidth="1"/>
    <col min="1540" max="1540" width="11.109375" style="23" customWidth="1"/>
    <col min="1541" max="1545" width="10.21875" style="23" customWidth="1"/>
    <col min="1546" max="1546" width="12.88671875" style="23" customWidth="1"/>
    <col min="1547" max="1548" width="10.21875" style="23" customWidth="1"/>
    <col min="1549" max="1551" width="0" style="23" hidden="1" customWidth="1"/>
    <col min="1552" max="1792" width="9" style="23"/>
    <col min="1793" max="1793" width="47.44140625" style="23" customWidth="1"/>
    <col min="1794" max="1794" width="11.109375" style="23" customWidth="1"/>
    <col min="1795" max="1795" width="12.88671875" style="23" customWidth="1"/>
    <col min="1796" max="1796" width="11.109375" style="23" customWidth="1"/>
    <col min="1797" max="1801" width="10.21875" style="23" customWidth="1"/>
    <col min="1802" max="1802" width="12.88671875" style="23" customWidth="1"/>
    <col min="1803" max="1804" width="10.21875" style="23" customWidth="1"/>
    <col min="1805" max="1807" width="0" style="23" hidden="1" customWidth="1"/>
    <col min="1808" max="2048" width="9" style="23"/>
    <col min="2049" max="2049" width="47.44140625" style="23" customWidth="1"/>
    <col min="2050" max="2050" width="11.109375" style="23" customWidth="1"/>
    <col min="2051" max="2051" width="12.88671875" style="23" customWidth="1"/>
    <col min="2052" max="2052" width="11.109375" style="23" customWidth="1"/>
    <col min="2053" max="2057" width="10.21875" style="23" customWidth="1"/>
    <col min="2058" max="2058" width="12.88671875" style="23" customWidth="1"/>
    <col min="2059" max="2060" width="10.21875" style="23" customWidth="1"/>
    <col min="2061" max="2063" width="0" style="23" hidden="1" customWidth="1"/>
    <col min="2064" max="2304" width="9" style="23"/>
    <col min="2305" max="2305" width="47.44140625" style="23" customWidth="1"/>
    <col min="2306" max="2306" width="11.109375" style="23" customWidth="1"/>
    <col min="2307" max="2307" width="12.88671875" style="23" customWidth="1"/>
    <col min="2308" max="2308" width="11.109375" style="23" customWidth="1"/>
    <col min="2309" max="2313" width="10.21875" style="23" customWidth="1"/>
    <col min="2314" max="2314" width="12.88671875" style="23" customWidth="1"/>
    <col min="2315" max="2316" width="10.21875" style="23" customWidth="1"/>
    <col min="2317" max="2319" width="0" style="23" hidden="1" customWidth="1"/>
    <col min="2320" max="2560" width="9" style="23"/>
    <col min="2561" max="2561" width="47.44140625" style="23" customWidth="1"/>
    <col min="2562" max="2562" width="11.109375" style="23" customWidth="1"/>
    <col min="2563" max="2563" width="12.88671875" style="23" customWidth="1"/>
    <col min="2564" max="2564" width="11.109375" style="23" customWidth="1"/>
    <col min="2565" max="2569" width="10.21875" style="23" customWidth="1"/>
    <col min="2570" max="2570" width="12.88671875" style="23" customWidth="1"/>
    <col min="2571" max="2572" width="10.21875" style="23" customWidth="1"/>
    <col min="2573" max="2575" width="0" style="23" hidden="1" customWidth="1"/>
    <col min="2576" max="2816" width="9" style="23"/>
    <col min="2817" max="2817" width="47.44140625" style="23" customWidth="1"/>
    <col min="2818" max="2818" width="11.109375" style="23" customWidth="1"/>
    <col min="2819" max="2819" width="12.88671875" style="23" customWidth="1"/>
    <col min="2820" max="2820" width="11.109375" style="23" customWidth="1"/>
    <col min="2821" max="2825" width="10.21875" style="23" customWidth="1"/>
    <col min="2826" max="2826" width="12.88671875" style="23" customWidth="1"/>
    <col min="2827" max="2828" width="10.21875" style="23" customWidth="1"/>
    <col min="2829" max="2831" width="0" style="23" hidden="1" customWidth="1"/>
    <col min="2832" max="3072" width="9" style="23"/>
    <col min="3073" max="3073" width="47.44140625" style="23" customWidth="1"/>
    <col min="3074" max="3074" width="11.109375" style="23" customWidth="1"/>
    <col min="3075" max="3075" width="12.88671875" style="23" customWidth="1"/>
    <col min="3076" max="3076" width="11.109375" style="23" customWidth="1"/>
    <col min="3077" max="3081" width="10.21875" style="23" customWidth="1"/>
    <col min="3082" max="3082" width="12.88671875" style="23" customWidth="1"/>
    <col min="3083" max="3084" width="10.21875" style="23" customWidth="1"/>
    <col min="3085" max="3087" width="0" style="23" hidden="1" customWidth="1"/>
    <col min="3088" max="3328" width="9" style="23"/>
    <col min="3329" max="3329" width="47.44140625" style="23" customWidth="1"/>
    <col min="3330" max="3330" width="11.109375" style="23" customWidth="1"/>
    <col min="3331" max="3331" width="12.88671875" style="23" customWidth="1"/>
    <col min="3332" max="3332" width="11.109375" style="23" customWidth="1"/>
    <col min="3333" max="3337" width="10.21875" style="23" customWidth="1"/>
    <col min="3338" max="3338" width="12.88671875" style="23" customWidth="1"/>
    <col min="3339" max="3340" width="10.21875" style="23" customWidth="1"/>
    <col min="3341" max="3343" width="0" style="23" hidden="1" customWidth="1"/>
    <col min="3344" max="3584" width="9" style="23"/>
    <col min="3585" max="3585" width="47.44140625" style="23" customWidth="1"/>
    <col min="3586" max="3586" width="11.109375" style="23" customWidth="1"/>
    <col min="3587" max="3587" width="12.88671875" style="23" customWidth="1"/>
    <col min="3588" max="3588" width="11.109375" style="23" customWidth="1"/>
    <col min="3589" max="3593" width="10.21875" style="23" customWidth="1"/>
    <col min="3594" max="3594" width="12.88671875" style="23" customWidth="1"/>
    <col min="3595" max="3596" width="10.21875" style="23" customWidth="1"/>
    <col min="3597" max="3599" width="0" style="23" hidden="1" customWidth="1"/>
    <col min="3600" max="3840" width="9" style="23"/>
    <col min="3841" max="3841" width="47.44140625" style="23" customWidth="1"/>
    <col min="3842" max="3842" width="11.109375" style="23" customWidth="1"/>
    <col min="3843" max="3843" width="12.88671875" style="23" customWidth="1"/>
    <col min="3844" max="3844" width="11.109375" style="23" customWidth="1"/>
    <col min="3845" max="3849" width="10.21875" style="23" customWidth="1"/>
    <col min="3850" max="3850" width="12.88671875" style="23" customWidth="1"/>
    <col min="3851" max="3852" width="10.21875" style="23" customWidth="1"/>
    <col min="3853" max="3855" width="0" style="23" hidden="1" customWidth="1"/>
    <col min="3856" max="4096" width="9" style="23"/>
    <col min="4097" max="4097" width="47.44140625" style="23" customWidth="1"/>
    <col min="4098" max="4098" width="11.109375" style="23" customWidth="1"/>
    <col min="4099" max="4099" width="12.88671875" style="23" customWidth="1"/>
    <col min="4100" max="4100" width="11.109375" style="23" customWidth="1"/>
    <col min="4101" max="4105" width="10.21875" style="23" customWidth="1"/>
    <col min="4106" max="4106" width="12.88671875" style="23" customWidth="1"/>
    <col min="4107" max="4108" width="10.21875" style="23" customWidth="1"/>
    <col min="4109" max="4111" width="0" style="23" hidden="1" customWidth="1"/>
    <col min="4112" max="4352" width="9" style="23"/>
    <col min="4353" max="4353" width="47.44140625" style="23" customWidth="1"/>
    <col min="4354" max="4354" width="11.109375" style="23" customWidth="1"/>
    <col min="4355" max="4355" width="12.88671875" style="23" customWidth="1"/>
    <col min="4356" max="4356" width="11.109375" style="23" customWidth="1"/>
    <col min="4357" max="4361" width="10.21875" style="23" customWidth="1"/>
    <col min="4362" max="4362" width="12.88671875" style="23" customWidth="1"/>
    <col min="4363" max="4364" width="10.21875" style="23" customWidth="1"/>
    <col min="4365" max="4367" width="0" style="23" hidden="1" customWidth="1"/>
    <col min="4368" max="4608" width="9" style="23"/>
    <col min="4609" max="4609" width="47.44140625" style="23" customWidth="1"/>
    <col min="4610" max="4610" width="11.109375" style="23" customWidth="1"/>
    <col min="4611" max="4611" width="12.88671875" style="23" customWidth="1"/>
    <col min="4612" max="4612" width="11.109375" style="23" customWidth="1"/>
    <col min="4613" max="4617" width="10.21875" style="23" customWidth="1"/>
    <col min="4618" max="4618" width="12.88671875" style="23" customWidth="1"/>
    <col min="4619" max="4620" width="10.21875" style="23" customWidth="1"/>
    <col min="4621" max="4623" width="0" style="23" hidden="1" customWidth="1"/>
    <col min="4624" max="4864" width="9" style="23"/>
    <col min="4865" max="4865" width="47.44140625" style="23" customWidth="1"/>
    <col min="4866" max="4866" width="11.109375" style="23" customWidth="1"/>
    <col min="4867" max="4867" width="12.88671875" style="23" customWidth="1"/>
    <col min="4868" max="4868" width="11.109375" style="23" customWidth="1"/>
    <col min="4869" max="4873" width="10.21875" style="23" customWidth="1"/>
    <col min="4874" max="4874" width="12.88671875" style="23" customWidth="1"/>
    <col min="4875" max="4876" width="10.21875" style="23" customWidth="1"/>
    <col min="4877" max="4879" width="0" style="23" hidden="1" customWidth="1"/>
    <col min="4880" max="5120" width="9" style="23"/>
    <col min="5121" max="5121" width="47.44140625" style="23" customWidth="1"/>
    <col min="5122" max="5122" width="11.109375" style="23" customWidth="1"/>
    <col min="5123" max="5123" width="12.88671875" style="23" customWidth="1"/>
    <col min="5124" max="5124" width="11.109375" style="23" customWidth="1"/>
    <col min="5125" max="5129" width="10.21875" style="23" customWidth="1"/>
    <col min="5130" max="5130" width="12.88671875" style="23" customWidth="1"/>
    <col min="5131" max="5132" width="10.21875" style="23" customWidth="1"/>
    <col min="5133" max="5135" width="0" style="23" hidden="1" customWidth="1"/>
    <col min="5136" max="5376" width="9" style="23"/>
    <col min="5377" max="5377" width="47.44140625" style="23" customWidth="1"/>
    <col min="5378" max="5378" width="11.109375" style="23" customWidth="1"/>
    <col min="5379" max="5379" width="12.88671875" style="23" customWidth="1"/>
    <col min="5380" max="5380" width="11.109375" style="23" customWidth="1"/>
    <col min="5381" max="5385" width="10.21875" style="23" customWidth="1"/>
    <col min="5386" max="5386" width="12.88671875" style="23" customWidth="1"/>
    <col min="5387" max="5388" width="10.21875" style="23" customWidth="1"/>
    <col min="5389" max="5391" width="0" style="23" hidden="1" customWidth="1"/>
    <col min="5392" max="5632" width="9" style="23"/>
    <col min="5633" max="5633" width="47.44140625" style="23" customWidth="1"/>
    <col min="5634" max="5634" width="11.109375" style="23" customWidth="1"/>
    <col min="5635" max="5635" width="12.88671875" style="23" customWidth="1"/>
    <col min="5636" max="5636" width="11.109375" style="23" customWidth="1"/>
    <col min="5637" max="5641" width="10.21875" style="23" customWidth="1"/>
    <col min="5642" max="5642" width="12.88671875" style="23" customWidth="1"/>
    <col min="5643" max="5644" width="10.21875" style="23" customWidth="1"/>
    <col min="5645" max="5647" width="0" style="23" hidden="1" customWidth="1"/>
    <col min="5648" max="5888" width="9" style="23"/>
    <col min="5889" max="5889" width="47.44140625" style="23" customWidth="1"/>
    <col min="5890" max="5890" width="11.109375" style="23" customWidth="1"/>
    <col min="5891" max="5891" width="12.88671875" style="23" customWidth="1"/>
    <col min="5892" max="5892" width="11.109375" style="23" customWidth="1"/>
    <col min="5893" max="5897" width="10.21875" style="23" customWidth="1"/>
    <col min="5898" max="5898" width="12.88671875" style="23" customWidth="1"/>
    <col min="5899" max="5900" width="10.21875" style="23" customWidth="1"/>
    <col min="5901" max="5903" width="0" style="23" hidden="1" customWidth="1"/>
    <col min="5904" max="6144" width="9" style="23"/>
    <col min="6145" max="6145" width="47.44140625" style="23" customWidth="1"/>
    <col min="6146" max="6146" width="11.109375" style="23" customWidth="1"/>
    <col min="6147" max="6147" width="12.88671875" style="23" customWidth="1"/>
    <col min="6148" max="6148" width="11.109375" style="23" customWidth="1"/>
    <col min="6149" max="6153" width="10.21875" style="23" customWidth="1"/>
    <col min="6154" max="6154" width="12.88671875" style="23" customWidth="1"/>
    <col min="6155" max="6156" width="10.21875" style="23" customWidth="1"/>
    <col min="6157" max="6159" width="0" style="23" hidden="1" customWidth="1"/>
    <col min="6160" max="6400" width="9" style="23"/>
    <col min="6401" max="6401" width="47.44140625" style="23" customWidth="1"/>
    <col min="6402" max="6402" width="11.109375" style="23" customWidth="1"/>
    <col min="6403" max="6403" width="12.88671875" style="23" customWidth="1"/>
    <col min="6404" max="6404" width="11.109375" style="23" customWidth="1"/>
    <col min="6405" max="6409" width="10.21875" style="23" customWidth="1"/>
    <col min="6410" max="6410" width="12.88671875" style="23" customWidth="1"/>
    <col min="6411" max="6412" width="10.21875" style="23" customWidth="1"/>
    <col min="6413" max="6415" width="0" style="23" hidden="1" customWidth="1"/>
    <col min="6416" max="6656" width="9" style="23"/>
    <col min="6657" max="6657" width="47.44140625" style="23" customWidth="1"/>
    <col min="6658" max="6658" width="11.109375" style="23" customWidth="1"/>
    <col min="6659" max="6659" width="12.88671875" style="23" customWidth="1"/>
    <col min="6660" max="6660" width="11.109375" style="23" customWidth="1"/>
    <col min="6661" max="6665" width="10.21875" style="23" customWidth="1"/>
    <col min="6666" max="6666" width="12.88671875" style="23" customWidth="1"/>
    <col min="6667" max="6668" width="10.21875" style="23" customWidth="1"/>
    <col min="6669" max="6671" width="0" style="23" hidden="1" customWidth="1"/>
    <col min="6672" max="6912" width="9" style="23"/>
    <col min="6913" max="6913" width="47.44140625" style="23" customWidth="1"/>
    <col min="6914" max="6914" width="11.109375" style="23" customWidth="1"/>
    <col min="6915" max="6915" width="12.88671875" style="23" customWidth="1"/>
    <col min="6916" max="6916" width="11.109375" style="23" customWidth="1"/>
    <col min="6917" max="6921" width="10.21875" style="23" customWidth="1"/>
    <col min="6922" max="6922" width="12.88671875" style="23" customWidth="1"/>
    <col min="6923" max="6924" width="10.21875" style="23" customWidth="1"/>
    <col min="6925" max="6927" width="0" style="23" hidden="1" customWidth="1"/>
    <col min="6928" max="7168" width="9" style="23"/>
    <col min="7169" max="7169" width="47.44140625" style="23" customWidth="1"/>
    <col min="7170" max="7170" width="11.109375" style="23" customWidth="1"/>
    <col min="7171" max="7171" width="12.88671875" style="23" customWidth="1"/>
    <col min="7172" max="7172" width="11.109375" style="23" customWidth="1"/>
    <col min="7173" max="7177" width="10.21875" style="23" customWidth="1"/>
    <col min="7178" max="7178" width="12.88671875" style="23" customWidth="1"/>
    <col min="7179" max="7180" width="10.21875" style="23" customWidth="1"/>
    <col min="7181" max="7183" width="0" style="23" hidden="1" customWidth="1"/>
    <col min="7184" max="7424" width="9" style="23"/>
    <col min="7425" max="7425" width="47.44140625" style="23" customWidth="1"/>
    <col min="7426" max="7426" width="11.109375" style="23" customWidth="1"/>
    <col min="7427" max="7427" width="12.88671875" style="23" customWidth="1"/>
    <col min="7428" max="7428" width="11.109375" style="23" customWidth="1"/>
    <col min="7429" max="7433" width="10.21875" style="23" customWidth="1"/>
    <col min="7434" max="7434" width="12.88671875" style="23" customWidth="1"/>
    <col min="7435" max="7436" width="10.21875" style="23" customWidth="1"/>
    <col min="7437" max="7439" width="0" style="23" hidden="1" customWidth="1"/>
    <col min="7440" max="7680" width="9" style="23"/>
    <col min="7681" max="7681" width="47.44140625" style="23" customWidth="1"/>
    <col min="7682" max="7682" width="11.109375" style="23" customWidth="1"/>
    <col min="7683" max="7683" width="12.88671875" style="23" customWidth="1"/>
    <col min="7684" max="7684" width="11.109375" style="23" customWidth="1"/>
    <col min="7685" max="7689" width="10.21875" style="23" customWidth="1"/>
    <col min="7690" max="7690" width="12.88671875" style="23" customWidth="1"/>
    <col min="7691" max="7692" width="10.21875" style="23" customWidth="1"/>
    <col min="7693" max="7695" width="0" style="23" hidden="1" customWidth="1"/>
    <col min="7696" max="7936" width="9" style="23"/>
    <col min="7937" max="7937" width="47.44140625" style="23" customWidth="1"/>
    <col min="7938" max="7938" width="11.109375" style="23" customWidth="1"/>
    <col min="7939" max="7939" width="12.88671875" style="23" customWidth="1"/>
    <col min="7940" max="7940" width="11.109375" style="23" customWidth="1"/>
    <col min="7941" max="7945" width="10.21875" style="23" customWidth="1"/>
    <col min="7946" max="7946" width="12.88671875" style="23" customWidth="1"/>
    <col min="7947" max="7948" width="10.21875" style="23" customWidth="1"/>
    <col min="7949" max="7951" width="0" style="23" hidden="1" customWidth="1"/>
    <col min="7952" max="8192" width="9" style="23"/>
    <col min="8193" max="8193" width="47.44140625" style="23" customWidth="1"/>
    <col min="8194" max="8194" width="11.109375" style="23" customWidth="1"/>
    <col min="8195" max="8195" width="12.88671875" style="23" customWidth="1"/>
    <col min="8196" max="8196" width="11.109375" style="23" customWidth="1"/>
    <col min="8197" max="8201" width="10.21875" style="23" customWidth="1"/>
    <col min="8202" max="8202" width="12.88671875" style="23" customWidth="1"/>
    <col min="8203" max="8204" width="10.21875" style="23" customWidth="1"/>
    <col min="8205" max="8207" width="0" style="23" hidden="1" customWidth="1"/>
    <col min="8208" max="8448" width="9" style="23"/>
    <col min="8449" max="8449" width="47.44140625" style="23" customWidth="1"/>
    <col min="8450" max="8450" width="11.109375" style="23" customWidth="1"/>
    <col min="8451" max="8451" width="12.88671875" style="23" customWidth="1"/>
    <col min="8452" max="8452" width="11.109375" style="23" customWidth="1"/>
    <col min="8453" max="8457" width="10.21875" style="23" customWidth="1"/>
    <col min="8458" max="8458" width="12.88671875" style="23" customWidth="1"/>
    <col min="8459" max="8460" width="10.21875" style="23" customWidth="1"/>
    <col min="8461" max="8463" width="0" style="23" hidden="1" customWidth="1"/>
    <col min="8464" max="8704" width="9" style="23"/>
    <col min="8705" max="8705" width="47.44140625" style="23" customWidth="1"/>
    <col min="8706" max="8706" width="11.109375" style="23" customWidth="1"/>
    <col min="8707" max="8707" width="12.88671875" style="23" customWidth="1"/>
    <col min="8708" max="8708" width="11.109375" style="23" customWidth="1"/>
    <col min="8709" max="8713" width="10.21875" style="23" customWidth="1"/>
    <col min="8714" max="8714" width="12.88671875" style="23" customWidth="1"/>
    <col min="8715" max="8716" width="10.21875" style="23" customWidth="1"/>
    <col min="8717" max="8719" width="0" style="23" hidden="1" customWidth="1"/>
    <col min="8720" max="8960" width="9" style="23"/>
    <col min="8961" max="8961" width="47.44140625" style="23" customWidth="1"/>
    <col min="8962" max="8962" width="11.109375" style="23" customWidth="1"/>
    <col min="8963" max="8963" width="12.88671875" style="23" customWidth="1"/>
    <col min="8964" max="8964" width="11.109375" style="23" customWidth="1"/>
    <col min="8965" max="8969" width="10.21875" style="23" customWidth="1"/>
    <col min="8970" max="8970" width="12.88671875" style="23" customWidth="1"/>
    <col min="8971" max="8972" width="10.21875" style="23" customWidth="1"/>
    <col min="8973" max="8975" width="0" style="23" hidden="1" customWidth="1"/>
    <col min="8976" max="9216" width="9" style="23"/>
    <col min="9217" max="9217" width="47.44140625" style="23" customWidth="1"/>
    <col min="9218" max="9218" width="11.109375" style="23" customWidth="1"/>
    <col min="9219" max="9219" width="12.88671875" style="23" customWidth="1"/>
    <col min="9220" max="9220" width="11.109375" style="23" customWidth="1"/>
    <col min="9221" max="9225" width="10.21875" style="23" customWidth="1"/>
    <col min="9226" max="9226" width="12.88671875" style="23" customWidth="1"/>
    <col min="9227" max="9228" width="10.21875" style="23" customWidth="1"/>
    <col min="9229" max="9231" width="0" style="23" hidden="1" customWidth="1"/>
    <col min="9232" max="9472" width="9" style="23"/>
    <col min="9473" max="9473" width="47.44140625" style="23" customWidth="1"/>
    <col min="9474" max="9474" width="11.109375" style="23" customWidth="1"/>
    <col min="9475" max="9475" width="12.88671875" style="23" customWidth="1"/>
    <col min="9476" max="9476" width="11.109375" style="23" customWidth="1"/>
    <col min="9477" max="9481" width="10.21875" style="23" customWidth="1"/>
    <col min="9482" max="9482" width="12.88671875" style="23" customWidth="1"/>
    <col min="9483" max="9484" width="10.21875" style="23" customWidth="1"/>
    <col min="9485" max="9487" width="0" style="23" hidden="1" customWidth="1"/>
    <col min="9488" max="9728" width="9" style="23"/>
    <col min="9729" max="9729" width="47.44140625" style="23" customWidth="1"/>
    <col min="9730" max="9730" width="11.109375" style="23" customWidth="1"/>
    <col min="9731" max="9731" width="12.88671875" style="23" customWidth="1"/>
    <col min="9732" max="9732" width="11.109375" style="23" customWidth="1"/>
    <col min="9733" max="9737" width="10.21875" style="23" customWidth="1"/>
    <col min="9738" max="9738" width="12.88671875" style="23" customWidth="1"/>
    <col min="9739" max="9740" width="10.21875" style="23" customWidth="1"/>
    <col min="9741" max="9743" width="0" style="23" hidden="1" customWidth="1"/>
    <col min="9744" max="9984" width="9" style="23"/>
    <col min="9985" max="9985" width="47.44140625" style="23" customWidth="1"/>
    <col min="9986" max="9986" width="11.109375" style="23" customWidth="1"/>
    <col min="9987" max="9987" width="12.88671875" style="23" customWidth="1"/>
    <col min="9988" max="9988" width="11.109375" style="23" customWidth="1"/>
    <col min="9989" max="9993" width="10.21875" style="23" customWidth="1"/>
    <col min="9994" max="9994" width="12.88671875" style="23" customWidth="1"/>
    <col min="9995" max="9996" width="10.21875" style="23" customWidth="1"/>
    <col min="9997" max="9999" width="0" style="23" hidden="1" customWidth="1"/>
    <col min="10000" max="10240" width="9" style="23"/>
    <col min="10241" max="10241" width="47.44140625" style="23" customWidth="1"/>
    <col min="10242" max="10242" width="11.109375" style="23" customWidth="1"/>
    <col min="10243" max="10243" width="12.88671875" style="23" customWidth="1"/>
    <col min="10244" max="10244" width="11.109375" style="23" customWidth="1"/>
    <col min="10245" max="10249" width="10.21875" style="23" customWidth="1"/>
    <col min="10250" max="10250" width="12.88671875" style="23" customWidth="1"/>
    <col min="10251" max="10252" width="10.21875" style="23" customWidth="1"/>
    <col min="10253" max="10255" width="0" style="23" hidden="1" customWidth="1"/>
    <col min="10256" max="10496" width="9" style="23"/>
    <col min="10497" max="10497" width="47.44140625" style="23" customWidth="1"/>
    <col min="10498" max="10498" width="11.109375" style="23" customWidth="1"/>
    <col min="10499" max="10499" width="12.88671875" style="23" customWidth="1"/>
    <col min="10500" max="10500" width="11.109375" style="23" customWidth="1"/>
    <col min="10501" max="10505" width="10.21875" style="23" customWidth="1"/>
    <col min="10506" max="10506" width="12.88671875" style="23" customWidth="1"/>
    <col min="10507" max="10508" width="10.21875" style="23" customWidth="1"/>
    <col min="10509" max="10511" width="0" style="23" hidden="1" customWidth="1"/>
    <col min="10512" max="10752" width="9" style="23"/>
    <col min="10753" max="10753" width="47.44140625" style="23" customWidth="1"/>
    <col min="10754" max="10754" width="11.109375" style="23" customWidth="1"/>
    <col min="10755" max="10755" width="12.88671875" style="23" customWidth="1"/>
    <col min="10756" max="10756" width="11.109375" style="23" customWidth="1"/>
    <col min="10757" max="10761" width="10.21875" style="23" customWidth="1"/>
    <col min="10762" max="10762" width="12.88671875" style="23" customWidth="1"/>
    <col min="10763" max="10764" width="10.21875" style="23" customWidth="1"/>
    <col min="10765" max="10767" width="0" style="23" hidden="1" customWidth="1"/>
    <col min="10768" max="11008" width="9" style="23"/>
    <col min="11009" max="11009" width="47.44140625" style="23" customWidth="1"/>
    <col min="11010" max="11010" width="11.109375" style="23" customWidth="1"/>
    <col min="11011" max="11011" width="12.88671875" style="23" customWidth="1"/>
    <col min="11012" max="11012" width="11.109375" style="23" customWidth="1"/>
    <col min="11013" max="11017" width="10.21875" style="23" customWidth="1"/>
    <col min="11018" max="11018" width="12.88671875" style="23" customWidth="1"/>
    <col min="11019" max="11020" width="10.21875" style="23" customWidth="1"/>
    <col min="11021" max="11023" width="0" style="23" hidden="1" customWidth="1"/>
    <col min="11024" max="11264" width="9" style="23"/>
    <col min="11265" max="11265" width="47.44140625" style="23" customWidth="1"/>
    <col min="11266" max="11266" width="11.109375" style="23" customWidth="1"/>
    <col min="11267" max="11267" width="12.88671875" style="23" customWidth="1"/>
    <col min="11268" max="11268" width="11.109375" style="23" customWidth="1"/>
    <col min="11269" max="11273" width="10.21875" style="23" customWidth="1"/>
    <col min="11274" max="11274" width="12.88671875" style="23" customWidth="1"/>
    <col min="11275" max="11276" width="10.21875" style="23" customWidth="1"/>
    <col min="11277" max="11279" width="0" style="23" hidden="1" customWidth="1"/>
    <col min="11280" max="11520" width="9" style="23"/>
    <col min="11521" max="11521" width="47.44140625" style="23" customWidth="1"/>
    <col min="11522" max="11522" width="11.109375" style="23" customWidth="1"/>
    <col min="11523" max="11523" width="12.88671875" style="23" customWidth="1"/>
    <col min="11524" max="11524" width="11.109375" style="23" customWidth="1"/>
    <col min="11525" max="11529" width="10.21875" style="23" customWidth="1"/>
    <col min="11530" max="11530" width="12.88671875" style="23" customWidth="1"/>
    <col min="11531" max="11532" width="10.21875" style="23" customWidth="1"/>
    <col min="11533" max="11535" width="0" style="23" hidden="1" customWidth="1"/>
    <col min="11536" max="11776" width="9" style="23"/>
    <col min="11777" max="11777" width="47.44140625" style="23" customWidth="1"/>
    <col min="11778" max="11778" width="11.109375" style="23" customWidth="1"/>
    <col min="11779" max="11779" width="12.88671875" style="23" customWidth="1"/>
    <col min="11780" max="11780" width="11.109375" style="23" customWidth="1"/>
    <col min="11781" max="11785" width="10.21875" style="23" customWidth="1"/>
    <col min="11786" max="11786" width="12.88671875" style="23" customWidth="1"/>
    <col min="11787" max="11788" width="10.21875" style="23" customWidth="1"/>
    <col min="11789" max="11791" width="0" style="23" hidden="1" customWidth="1"/>
    <col min="11792" max="12032" width="9" style="23"/>
    <col min="12033" max="12033" width="47.44140625" style="23" customWidth="1"/>
    <col min="12034" max="12034" width="11.109375" style="23" customWidth="1"/>
    <col min="12035" max="12035" width="12.88671875" style="23" customWidth="1"/>
    <col min="12036" max="12036" width="11.109375" style="23" customWidth="1"/>
    <col min="12037" max="12041" width="10.21875" style="23" customWidth="1"/>
    <col min="12042" max="12042" width="12.88671875" style="23" customWidth="1"/>
    <col min="12043" max="12044" width="10.21875" style="23" customWidth="1"/>
    <col min="12045" max="12047" width="0" style="23" hidden="1" customWidth="1"/>
    <col min="12048" max="12288" width="9" style="23"/>
    <col min="12289" max="12289" width="47.44140625" style="23" customWidth="1"/>
    <col min="12290" max="12290" width="11.109375" style="23" customWidth="1"/>
    <col min="12291" max="12291" width="12.88671875" style="23" customWidth="1"/>
    <col min="12292" max="12292" width="11.109375" style="23" customWidth="1"/>
    <col min="12293" max="12297" width="10.21875" style="23" customWidth="1"/>
    <col min="12298" max="12298" width="12.88671875" style="23" customWidth="1"/>
    <col min="12299" max="12300" width="10.21875" style="23" customWidth="1"/>
    <col min="12301" max="12303" width="0" style="23" hidden="1" customWidth="1"/>
    <col min="12304" max="12544" width="9" style="23"/>
    <col min="12545" max="12545" width="47.44140625" style="23" customWidth="1"/>
    <col min="12546" max="12546" width="11.109375" style="23" customWidth="1"/>
    <col min="12547" max="12547" width="12.88671875" style="23" customWidth="1"/>
    <col min="12548" max="12548" width="11.109375" style="23" customWidth="1"/>
    <col min="12549" max="12553" width="10.21875" style="23" customWidth="1"/>
    <col min="12554" max="12554" width="12.88671875" style="23" customWidth="1"/>
    <col min="12555" max="12556" width="10.21875" style="23" customWidth="1"/>
    <col min="12557" max="12559" width="0" style="23" hidden="1" customWidth="1"/>
    <col min="12560" max="12800" width="9" style="23"/>
    <col min="12801" max="12801" width="47.44140625" style="23" customWidth="1"/>
    <col min="12802" max="12802" width="11.109375" style="23" customWidth="1"/>
    <col min="12803" max="12803" width="12.88671875" style="23" customWidth="1"/>
    <col min="12804" max="12804" width="11.109375" style="23" customWidth="1"/>
    <col min="12805" max="12809" width="10.21875" style="23" customWidth="1"/>
    <col min="12810" max="12810" width="12.88671875" style="23" customWidth="1"/>
    <col min="12811" max="12812" width="10.21875" style="23" customWidth="1"/>
    <col min="12813" max="12815" width="0" style="23" hidden="1" customWidth="1"/>
    <col min="12816" max="13056" width="9" style="23"/>
    <col min="13057" max="13057" width="47.44140625" style="23" customWidth="1"/>
    <col min="13058" max="13058" width="11.109375" style="23" customWidth="1"/>
    <col min="13059" max="13059" width="12.88671875" style="23" customWidth="1"/>
    <col min="13060" max="13060" width="11.109375" style="23" customWidth="1"/>
    <col min="13061" max="13065" width="10.21875" style="23" customWidth="1"/>
    <col min="13066" max="13066" width="12.88671875" style="23" customWidth="1"/>
    <col min="13067" max="13068" width="10.21875" style="23" customWidth="1"/>
    <col min="13069" max="13071" width="0" style="23" hidden="1" customWidth="1"/>
    <col min="13072" max="13312" width="9" style="23"/>
    <col min="13313" max="13313" width="47.44140625" style="23" customWidth="1"/>
    <col min="13314" max="13314" width="11.109375" style="23" customWidth="1"/>
    <col min="13315" max="13315" width="12.88671875" style="23" customWidth="1"/>
    <col min="13316" max="13316" width="11.109375" style="23" customWidth="1"/>
    <col min="13317" max="13321" width="10.21875" style="23" customWidth="1"/>
    <col min="13322" max="13322" width="12.88671875" style="23" customWidth="1"/>
    <col min="13323" max="13324" width="10.21875" style="23" customWidth="1"/>
    <col min="13325" max="13327" width="0" style="23" hidden="1" customWidth="1"/>
    <col min="13328" max="13568" width="9" style="23"/>
    <col min="13569" max="13569" width="47.44140625" style="23" customWidth="1"/>
    <col min="13570" max="13570" width="11.109375" style="23" customWidth="1"/>
    <col min="13571" max="13571" width="12.88671875" style="23" customWidth="1"/>
    <col min="13572" max="13572" width="11.109375" style="23" customWidth="1"/>
    <col min="13573" max="13577" width="10.21875" style="23" customWidth="1"/>
    <col min="13578" max="13578" width="12.88671875" style="23" customWidth="1"/>
    <col min="13579" max="13580" width="10.21875" style="23" customWidth="1"/>
    <col min="13581" max="13583" width="0" style="23" hidden="1" customWidth="1"/>
    <col min="13584" max="13824" width="9" style="23"/>
    <col min="13825" max="13825" width="47.44140625" style="23" customWidth="1"/>
    <col min="13826" max="13826" width="11.109375" style="23" customWidth="1"/>
    <col min="13827" max="13827" width="12.88671875" style="23" customWidth="1"/>
    <col min="13828" max="13828" width="11.109375" style="23" customWidth="1"/>
    <col min="13829" max="13833" width="10.21875" style="23" customWidth="1"/>
    <col min="13834" max="13834" width="12.88671875" style="23" customWidth="1"/>
    <col min="13835" max="13836" width="10.21875" style="23" customWidth="1"/>
    <col min="13837" max="13839" width="0" style="23" hidden="1" customWidth="1"/>
    <col min="13840" max="14080" width="9" style="23"/>
    <col min="14081" max="14081" width="47.44140625" style="23" customWidth="1"/>
    <col min="14082" max="14082" width="11.109375" style="23" customWidth="1"/>
    <col min="14083" max="14083" width="12.88671875" style="23" customWidth="1"/>
    <col min="14084" max="14084" width="11.109375" style="23" customWidth="1"/>
    <col min="14085" max="14089" width="10.21875" style="23" customWidth="1"/>
    <col min="14090" max="14090" width="12.88671875" style="23" customWidth="1"/>
    <col min="14091" max="14092" width="10.21875" style="23" customWidth="1"/>
    <col min="14093" max="14095" width="0" style="23" hidden="1" customWidth="1"/>
    <col min="14096" max="14336" width="9" style="23"/>
    <col min="14337" max="14337" width="47.44140625" style="23" customWidth="1"/>
    <col min="14338" max="14338" width="11.109375" style="23" customWidth="1"/>
    <col min="14339" max="14339" width="12.88671875" style="23" customWidth="1"/>
    <col min="14340" max="14340" width="11.109375" style="23" customWidth="1"/>
    <col min="14341" max="14345" width="10.21875" style="23" customWidth="1"/>
    <col min="14346" max="14346" width="12.88671875" style="23" customWidth="1"/>
    <col min="14347" max="14348" width="10.21875" style="23" customWidth="1"/>
    <col min="14349" max="14351" width="0" style="23" hidden="1" customWidth="1"/>
    <col min="14352" max="14592" width="9" style="23"/>
    <col min="14593" max="14593" width="47.44140625" style="23" customWidth="1"/>
    <col min="14594" max="14594" width="11.109375" style="23" customWidth="1"/>
    <col min="14595" max="14595" width="12.88671875" style="23" customWidth="1"/>
    <col min="14596" max="14596" width="11.109375" style="23" customWidth="1"/>
    <col min="14597" max="14601" width="10.21875" style="23" customWidth="1"/>
    <col min="14602" max="14602" width="12.88671875" style="23" customWidth="1"/>
    <col min="14603" max="14604" width="10.21875" style="23" customWidth="1"/>
    <col min="14605" max="14607" width="0" style="23" hidden="1" customWidth="1"/>
    <col min="14608" max="14848" width="9" style="23"/>
    <col min="14849" max="14849" width="47.44140625" style="23" customWidth="1"/>
    <col min="14850" max="14850" width="11.109375" style="23" customWidth="1"/>
    <col min="14851" max="14851" width="12.88671875" style="23" customWidth="1"/>
    <col min="14852" max="14852" width="11.109375" style="23" customWidth="1"/>
    <col min="14853" max="14857" width="10.21875" style="23" customWidth="1"/>
    <col min="14858" max="14858" width="12.88671875" style="23" customWidth="1"/>
    <col min="14859" max="14860" width="10.21875" style="23" customWidth="1"/>
    <col min="14861" max="14863" width="0" style="23" hidden="1" customWidth="1"/>
    <col min="14864" max="15104" width="9" style="23"/>
    <col min="15105" max="15105" width="47.44140625" style="23" customWidth="1"/>
    <col min="15106" max="15106" width="11.109375" style="23" customWidth="1"/>
    <col min="15107" max="15107" width="12.88671875" style="23" customWidth="1"/>
    <col min="15108" max="15108" width="11.109375" style="23" customWidth="1"/>
    <col min="15109" max="15113" width="10.21875" style="23" customWidth="1"/>
    <col min="15114" max="15114" width="12.88671875" style="23" customWidth="1"/>
    <col min="15115" max="15116" width="10.21875" style="23" customWidth="1"/>
    <col min="15117" max="15119" width="0" style="23" hidden="1" customWidth="1"/>
    <col min="15120" max="15360" width="9" style="23"/>
    <col min="15361" max="15361" width="47.44140625" style="23" customWidth="1"/>
    <col min="15362" max="15362" width="11.109375" style="23" customWidth="1"/>
    <col min="15363" max="15363" width="12.88671875" style="23" customWidth="1"/>
    <col min="15364" max="15364" width="11.109375" style="23" customWidth="1"/>
    <col min="15365" max="15369" width="10.21875" style="23" customWidth="1"/>
    <col min="15370" max="15370" width="12.88671875" style="23" customWidth="1"/>
    <col min="15371" max="15372" width="10.21875" style="23" customWidth="1"/>
    <col min="15373" max="15375" width="0" style="23" hidden="1" customWidth="1"/>
    <col min="15376" max="15616" width="9" style="23"/>
    <col min="15617" max="15617" width="47.44140625" style="23" customWidth="1"/>
    <col min="15618" max="15618" width="11.109375" style="23" customWidth="1"/>
    <col min="15619" max="15619" width="12.88671875" style="23" customWidth="1"/>
    <col min="15620" max="15620" width="11.109375" style="23" customWidth="1"/>
    <col min="15621" max="15625" width="10.21875" style="23" customWidth="1"/>
    <col min="15626" max="15626" width="12.88671875" style="23" customWidth="1"/>
    <col min="15627" max="15628" width="10.21875" style="23" customWidth="1"/>
    <col min="15629" max="15631" width="0" style="23" hidden="1" customWidth="1"/>
    <col min="15632" max="15872" width="9" style="23"/>
    <col min="15873" max="15873" width="47.44140625" style="23" customWidth="1"/>
    <col min="15874" max="15874" width="11.109375" style="23" customWidth="1"/>
    <col min="15875" max="15875" width="12.88671875" style="23" customWidth="1"/>
    <col min="15876" max="15876" width="11.109375" style="23" customWidth="1"/>
    <col min="15877" max="15881" width="10.21875" style="23" customWidth="1"/>
    <col min="15882" max="15882" width="12.88671875" style="23" customWidth="1"/>
    <col min="15883" max="15884" width="10.21875" style="23" customWidth="1"/>
    <col min="15885" max="15887" width="0" style="23" hidden="1" customWidth="1"/>
    <col min="15888" max="16128" width="9" style="23"/>
    <col min="16129" max="16129" width="47.44140625" style="23" customWidth="1"/>
    <col min="16130" max="16130" width="11.109375" style="23" customWidth="1"/>
    <col min="16131" max="16131" width="12.88671875" style="23" customWidth="1"/>
    <col min="16132" max="16132" width="11.109375" style="23" customWidth="1"/>
    <col min="16133" max="16137" width="10.21875" style="23" customWidth="1"/>
    <col min="16138" max="16138" width="12.88671875" style="23" customWidth="1"/>
    <col min="16139" max="16140" width="10.21875" style="23" customWidth="1"/>
    <col min="16141" max="16143" width="0" style="23" hidden="1" customWidth="1"/>
    <col min="16144" max="16384" width="9" style="23"/>
  </cols>
  <sheetData>
    <row r="1" spans="1:12">
      <c r="A1" s="148" t="s">
        <v>129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54.75" customHeight="1">
      <c r="A3" s="145" t="s">
        <v>13</v>
      </c>
      <c r="B3" s="146"/>
      <c r="C3" s="146"/>
      <c r="D3" s="147"/>
      <c r="E3" s="145" t="s">
        <v>17</v>
      </c>
      <c r="F3" s="146"/>
      <c r="G3" s="146"/>
      <c r="H3" s="146"/>
      <c r="I3" s="146"/>
      <c r="J3" s="146"/>
      <c r="K3" s="146"/>
      <c r="L3" s="147"/>
    </row>
    <row r="4" spans="1:12">
      <c r="A4" s="149" t="s">
        <v>14</v>
      </c>
      <c r="B4" s="150"/>
      <c r="C4" s="150"/>
      <c r="D4" s="151"/>
      <c r="E4" s="152" t="s">
        <v>15</v>
      </c>
      <c r="F4" s="153"/>
      <c r="G4" s="153"/>
      <c r="H4" s="153"/>
      <c r="I4" s="153"/>
      <c r="J4" s="153"/>
      <c r="K4" s="153"/>
      <c r="L4" s="154"/>
    </row>
    <row r="5" spans="1:12" ht="88.5" customHeight="1">
      <c r="A5" s="155" t="s">
        <v>12</v>
      </c>
      <c r="B5" s="156"/>
      <c r="C5" s="156"/>
      <c r="D5" s="157"/>
      <c r="E5" s="149" t="s">
        <v>12</v>
      </c>
      <c r="F5" s="150"/>
      <c r="G5" s="150"/>
      <c r="H5" s="150"/>
      <c r="I5" s="150"/>
      <c r="J5" s="150"/>
      <c r="K5" s="150"/>
      <c r="L5" s="151"/>
    </row>
    <row r="6" spans="1:12">
      <c r="A6" s="158" t="s">
        <v>23</v>
      </c>
      <c r="B6" s="159"/>
      <c r="C6" s="159"/>
      <c r="D6" s="160"/>
      <c r="E6" s="158" t="s">
        <v>22</v>
      </c>
      <c r="F6" s="159"/>
      <c r="G6" s="159"/>
      <c r="H6" s="159"/>
      <c r="I6" s="159"/>
      <c r="J6" s="159"/>
      <c r="K6" s="159"/>
      <c r="L6" s="160"/>
    </row>
    <row r="7" spans="1:12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8"/>
    </row>
    <row r="8" spans="1:12">
      <c r="A8" s="29"/>
      <c r="L8" s="31"/>
    </row>
    <row r="9" spans="1:12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3"/>
    </row>
    <row r="10" spans="1:12" ht="54.75" customHeight="1">
      <c r="A10" s="145" t="s">
        <v>16</v>
      </c>
      <c r="B10" s="146"/>
      <c r="C10" s="146"/>
      <c r="D10" s="147"/>
      <c r="E10" s="145" t="s">
        <v>18</v>
      </c>
      <c r="F10" s="146"/>
      <c r="G10" s="146"/>
      <c r="H10" s="146"/>
      <c r="I10" s="146"/>
      <c r="J10" s="146"/>
      <c r="K10" s="146"/>
      <c r="L10" s="147"/>
    </row>
    <row r="11" spans="1:12">
      <c r="A11" s="149" t="s">
        <v>14</v>
      </c>
      <c r="B11" s="150"/>
      <c r="C11" s="150"/>
      <c r="D11" s="151"/>
      <c r="E11" s="164" t="s">
        <v>15</v>
      </c>
      <c r="F11" s="165"/>
      <c r="G11" s="165"/>
      <c r="H11" s="165"/>
      <c r="I11" s="165"/>
      <c r="J11" s="165"/>
      <c r="K11" s="165"/>
      <c r="L11" s="166"/>
    </row>
    <row r="12" spans="1:12" ht="88.5" customHeight="1">
      <c r="A12" s="155" t="s">
        <v>12</v>
      </c>
      <c r="B12" s="156"/>
      <c r="C12" s="156"/>
      <c r="D12" s="157"/>
      <c r="E12" s="155" t="s">
        <v>12</v>
      </c>
      <c r="F12" s="156"/>
      <c r="G12" s="156"/>
      <c r="H12" s="156"/>
      <c r="I12" s="156"/>
      <c r="J12" s="156"/>
      <c r="K12" s="156"/>
      <c r="L12" s="157"/>
    </row>
    <row r="13" spans="1:12">
      <c r="A13" s="158" t="s">
        <v>24</v>
      </c>
      <c r="B13" s="159"/>
      <c r="C13" s="159"/>
      <c r="D13" s="160"/>
      <c r="E13" s="158" t="s">
        <v>25</v>
      </c>
      <c r="F13" s="159"/>
      <c r="G13" s="159"/>
      <c r="H13" s="159"/>
      <c r="I13" s="159"/>
      <c r="J13" s="159"/>
      <c r="K13" s="159"/>
      <c r="L13" s="160"/>
    </row>
  </sheetData>
  <mergeCells count="18">
    <mergeCell ref="A12:D12"/>
    <mergeCell ref="E12:L12"/>
    <mergeCell ref="A13:D13"/>
    <mergeCell ref="E13:L13"/>
    <mergeCell ref="A11:D11"/>
    <mergeCell ref="E11:L11"/>
    <mergeCell ref="A10:D10"/>
    <mergeCell ref="E10:L10"/>
    <mergeCell ref="A1:L1"/>
    <mergeCell ref="A3:D3"/>
    <mergeCell ref="E3:L3"/>
    <mergeCell ref="A4:D4"/>
    <mergeCell ref="E4:L4"/>
    <mergeCell ref="A5:D5"/>
    <mergeCell ref="E5:L5"/>
    <mergeCell ref="A6:D6"/>
    <mergeCell ref="E6:L6"/>
    <mergeCell ref="A9:L9"/>
  </mergeCells>
  <pageMargins left="0.47244094488188998" right="0.47244094488188998" top="0.39370078740157499" bottom="0.39370078740157499" header="0.31496062992126" footer="0.31496062992126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6F29-59D9-47B7-8580-CCF42950FFC0}">
  <sheetPr>
    <tabColor theme="6"/>
  </sheetPr>
  <dimension ref="A2:N106"/>
  <sheetViews>
    <sheetView view="pageBreakPreview" zoomScale="90" zoomScaleNormal="90" zoomScaleSheetLayoutView="90" workbookViewId="0">
      <pane ySplit="7" topLeftCell="A45" activePane="bottomLeft" state="frozen"/>
      <selection pane="bottomLeft" activeCell="F1" sqref="F1:N1048576"/>
    </sheetView>
  </sheetViews>
  <sheetFormatPr defaultColWidth="9" defaultRowHeight="21" outlineLevelRow="1"/>
  <cols>
    <col min="1" max="1" width="48.6640625" style="1" customWidth="1"/>
    <col min="2" max="2" width="27" style="1" customWidth="1"/>
    <col min="3" max="3" width="27.33203125" style="1" customWidth="1"/>
    <col min="4" max="4" width="28.44140625" style="1" customWidth="1"/>
    <col min="5" max="5" width="28.109375" style="1" customWidth="1"/>
    <col min="6" max="6" width="21.88671875" style="1" hidden="1" customWidth="1"/>
    <col min="7" max="7" width="17.77734375" style="1" hidden="1" customWidth="1"/>
    <col min="8" max="8" width="13.6640625" style="1" hidden="1" customWidth="1"/>
    <col min="9" max="9" width="4.77734375" style="1" hidden="1" customWidth="1"/>
    <col min="10" max="10" width="22" style="1" hidden="1" customWidth="1"/>
    <col min="11" max="11" width="19.77734375" style="1" hidden="1" customWidth="1"/>
    <col min="12" max="12" width="15" style="1" hidden="1" customWidth="1"/>
    <col min="13" max="13" width="21.44140625" style="1" hidden="1" customWidth="1"/>
    <col min="14" max="14" width="22.109375" style="112" hidden="1" customWidth="1"/>
    <col min="15" max="16384" width="9" style="1"/>
  </cols>
  <sheetData>
    <row r="2" spans="1:14">
      <c r="A2" s="132" t="s">
        <v>130</v>
      </c>
      <c r="B2" s="132"/>
      <c r="C2" s="132"/>
      <c r="D2" s="132"/>
      <c r="E2" s="132"/>
      <c r="F2" s="37"/>
      <c r="G2" s="37"/>
    </row>
    <row r="3" spans="1:14">
      <c r="A3" s="132" t="s">
        <v>35</v>
      </c>
      <c r="B3" s="132"/>
      <c r="C3" s="132"/>
      <c r="D3" s="132"/>
      <c r="E3" s="132"/>
      <c r="F3" s="37"/>
      <c r="G3" s="37"/>
    </row>
    <row r="4" spans="1:14" ht="19.5" customHeight="1"/>
    <row r="5" spans="1:14" ht="19.5" customHeight="1">
      <c r="E5" s="49" t="s">
        <v>31</v>
      </c>
      <c r="F5" s="49"/>
      <c r="G5" s="49"/>
    </row>
    <row r="6" spans="1:14" ht="24.9" customHeight="1">
      <c r="A6" s="138" t="s">
        <v>32</v>
      </c>
      <c r="B6" s="46" t="s">
        <v>0</v>
      </c>
      <c r="C6" s="46" t="s">
        <v>3</v>
      </c>
      <c r="D6" s="46" t="s">
        <v>4</v>
      </c>
      <c r="E6" s="46" t="s">
        <v>5</v>
      </c>
      <c r="F6" s="37"/>
      <c r="G6" s="37"/>
    </row>
    <row r="7" spans="1:14" ht="24.9" customHeight="1">
      <c r="A7" s="138"/>
      <c r="B7" s="46" t="s">
        <v>1</v>
      </c>
      <c r="C7" s="46" t="s">
        <v>1</v>
      </c>
      <c r="D7" s="46" t="s">
        <v>1</v>
      </c>
      <c r="E7" s="46" t="s">
        <v>1</v>
      </c>
      <c r="F7" s="37" t="s">
        <v>128</v>
      </c>
      <c r="G7" s="37" t="s">
        <v>127</v>
      </c>
      <c r="H7" s="55" t="s">
        <v>133</v>
      </c>
      <c r="I7" s="55"/>
      <c r="J7" s="37" t="s">
        <v>131</v>
      </c>
      <c r="K7" s="37" t="s">
        <v>132</v>
      </c>
      <c r="L7" s="37" t="s">
        <v>126</v>
      </c>
    </row>
    <row r="8" spans="1:14" ht="25.8" customHeight="1">
      <c r="A8" s="53" t="s">
        <v>69</v>
      </c>
      <c r="B8" s="51">
        <f>+B9</f>
        <v>2753500</v>
      </c>
      <c r="C8" s="51">
        <f t="shared" ref="C8:E8" si="0">+C9</f>
        <v>2753500</v>
      </c>
      <c r="D8" s="51">
        <f t="shared" si="0"/>
        <v>0</v>
      </c>
      <c r="E8" s="51">
        <f t="shared" si="0"/>
        <v>0</v>
      </c>
      <c r="F8" s="125"/>
      <c r="G8" s="125"/>
    </row>
    <row r="9" spans="1:14" ht="25.8" customHeight="1">
      <c r="A9" s="10" t="s">
        <v>122</v>
      </c>
      <c r="B9" s="54">
        <f>SUM(B10:B10)</f>
        <v>2753500</v>
      </c>
      <c r="C9" s="54">
        <f>SUM(C10:C10)</f>
        <v>2753500</v>
      </c>
      <c r="D9" s="54">
        <f>SUM(D10:D10)</f>
        <v>0</v>
      </c>
      <c r="E9" s="54">
        <f>SUM(E10:E10)</f>
        <v>0</v>
      </c>
      <c r="F9" s="126"/>
      <c r="G9" s="126"/>
    </row>
    <row r="10" spans="1:14" ht="25.8" customHeight="1">
      <c r="A10" s="39" t="s">
        <v>101</v>
      </c>
      <c r="B10" s="124">
        <f>+C10+D10+E10</f>
        <v>2753500</v>
      </c>
      <c r="C10" s="123">
        <v>2753500</v>
      </c>
      <c r="D10" s="123">
        <v>0</v>
      </c>
      <c r="E10" s="123">
        <v>0</v>
      </c>
      <c r="F10" s="127"/>
      <c r="G10" s="127">
        <f>+C10</f>
        <v>2753500</v>
      </c>
      <c r="H10" s="62"/>
      <c r="I10" s="62"/>
      <c r="J10" s="62">
        <f>+B10</f>
        <v>2753500</v>
      </c>
    </row>
    <row r="11" spans="1:14" s="37" customFormat="1" ht="25.8" customHeight="1">
      <c r="A11" s="50" t="s">
        <v>66</v>
      </c>
      <c r="B11" s="51"/>
      <c r="C11" s="51"/>
      <c r="D11" s="51"/>
      <c r="E11" s="51"/>
      <c r="F11" s="125"/>
      <c r="G11" s="125"/>
      <c r="H11" s="52"/>
      <c r="I11" s="52"/>
      <c r="N11" s="119"/>
    </row>
    <row r="12" spans="1:14" s="56" customFormat="1" ht="25.8" customHeight="1">
      <c r="A12" s="53" t="s">
        <v>69</v>
      </c>
      <c r="B12" s="54">
        <f>B13+B16</f>
        <v>5423800</v>
      </c>
      <c r="C12" s="54">
        <f>C13+C16</f>
        <v>4099300</v>
      </c>
      <c r="D12" s="54">
        <f>D13+D16</f>
        <v>1068300</v>
      </c>
      <c r="E12" s="54">
        <f>E13+E16</f>
        <v>256200</v>
      </c>
      <c r="F12" s="126"/>
      <c r="G12" s="126"/>
      <c r="H12" s="55"/>
      <c r="I12" s="55"/>
      <c r="J12" s="55"/>
      <c r="K12" s="55"/>
      <c r="N12" s="120"/>
    </row>
    <row r="13" spans="1:14" s="59" customFormat="1" ht="25.8" customHeight="1">
      <c r="A13" s="10" t="s">
        <v>103</v>
      </c>
      <c r="B13" s="57">
        <f>SUM(B14:B15)</f>
        <v>4940100</v>
      </c>
      <c r="C13" s="57">
        <f>SUM(C14:C15)</f>
        <v>3980900</v>
      </c>
      <c r="D13" s="57">
        <f>SUM(D14:D15)</f>
        <v>820600</v>
      </c>
      <c r="E13" s="57">
        <f>SUM(E14:E15)</f>
        <v>138600</v>
      </c>
      <c r="F13" s="128"/>
      <c r="G13" s="128"/>
      <c r="H13" s="58"/>
      <c r="I13" s="58"/>
      <c r="N13" s="121"/>
    </row>
    <row r="14" spans="1:14" ht="25.8" customHeight="1" outlineLevel="1">
      <c r="A14" s="39" t="s">
        <v>98</v>
      </c>
      <c r="B14" s="60">
        <f>C14+D14+E14</f>
        <v>4585800</v>
      </c>
      <c r="C14" s="60">
        <v>3626600</v>
      </c>
      <c r="D14" s="60">
        <v>820600</v>
      </c>
      <c r="E14" s="60">
        <v>138600</v>
      </c>
      <c r="F14" s="129"/>
      <c r="G14" s="129">
        <f>+C14</f>
        <v>3626600</v>
      </c>
      <c r="H14" s="52"/>
      <c r="I14" s="52"/>
      <c r="J14" s="62">
        <f>+B14</f>
        <v>4585800</v>
      </c>
    </row>
    <row r="15" spans="1:14" ht="25.8" customHeight="1" outlineLevel="1">
      <c r="A15" s="39" t="s">
        <v>99</v>
      </c>
      <c r="B15" s="60">
        <f>C15+D15+E15</f>
        <v>354300</v>
      </c>
      <c r="C15" s="60">
        <v>354300</v>
      </c>
      <c r="D15" s="60">
        <v>0</v>
      </c>
      <c r="E15" s="60">
        <v>0</v>
      </c>
      <c r="F15" s="129">
        <f>+C15</f>
        <v>354300</v>
      </c>
      <c r="G15" s="129"/>
      <c r="H15" s="52"/>
      <c r="I15" s="52"/>
      <c r="K15" s="62">
        <f>+B15</f>
        <v>354300</v>
      </c>
      <c r="L15" s="62">
        <v>0</v>
      </c>
    </row>
    <row r="16" spans="1:14" s="61" customFormat="1" ht="25.8" customHeight="1" outlineLevel="1">
      <c r="A16" s="10" t="s">
        <v>104</v>
      </c>
      <c r="B16" s="57">
        <f>+B17+B18</f>
        <v>483700</v>
      </c>
      <c r="C16" s="57">
        <f t="shared" ref="C16:E16" si="1">+C17+C18</f>
        <v>118400</v>
      </c>
      <c r="D16" s="57">
        <f t="shared" si="1"/>
        <v>247700</v>
      </c>
      <c r="E16" s="57">
        <f t="shared" si="1"/>
        <v>117600</v>
      </c>
      <c r="F16" s="128"/>
      <c r="G16" s="128"/>
      <c r="H16" s="58"/>
      <c r="I16" s="58"/>
      <c r="N16" s="122"/>
    </row>
    <row r="17" spans="1:14" ht="25.8" customHeight="1" outlineLevel="1">
      <c r="A17" s="39" t="s">
        <v>98</v>
      </c>
      <c r="B17" s="60">
        <f>C17+D17+E17</f>
        <v>352000</v>
      </c>
      <c r="C17" s="60">
        <v>118400</v>
      </c>
      <c r="D17" s="60">
        <v>116000</v>
      </c>
      <c r="E17" s="60">
        <v>117600</v>
      </c>
      <c r="F17" s="129"/>
      <c r="G17" s="129">
        <f>+C17</f>
        <v>118400</v>
      </c>
      <c r="H17" s="52"/>
      <c r="I17" s="52"/>
      <c r="J17" s="62">
        <f>+B17</f>
        <v>352000</v>
      </c>
    </row>
    <row r="18" spans="1:14" ht="25.8" customHeight="1" outlineLevel="1">
      <c r="A18" s="39" t="s">
        <v>99</v>
      </c>
      <c r="B18" s="60">
        <f>C18+D18+E18</f>
        <v>131700</v>
      </c>
      <c r="C18" s="60">
        <v>0</v>
      </c>
      <c r="D18" s="60">
        <v>131700</v>
      </c>
      <c r="E18" s="60">
        <v>0</v>
      </c>
      <c r="F18" s="129">
        <f>+C18</f>
        <v>0</v>
      </c>
      <c r="G18" s="129"/>
      <c r="H18" s="52"/>
      <c r="I18" s="52"/>
      <c r="K18" s="62">
        <f>+B18</f>
        <v>131700</v>
      </c>
    </row>
    <row r="19" spans="1:14" ht="25.8" customHeight="1" outlineLevel="1">
      <c r="A19" s="50" t="s">
        <v>72</v>
      </c>
      <c r="B19" s="51"/>
      <c r="C19" s="51"/>
      <c r="D19" s="51"/>
      <c r="E19" s="51"/>
      <c r="F19" s="125"/>
      <c r="G19" s="125"/>
      <c r="H19" s="52"/>
      <c r="I19" s="52"/>
      <c r="J19" s="52"/>
      <c r="K19" s="52"/>
    </row>
    <row r="20" spans="1:14" s="56" customFormat="1" ht="25.8" customHeight="1">
      <c r="A20" s="53" t="s">
        <v>69</v>
      </c>
      <c r="B20" s="54">
        <f>B21</f>
        <v>1828700</v>
      </c>
      <c r="C20" s="54">
        <f t="shared" ref="C20:E20" si="2">C21</f>
        <v>1251500</v>
      </c>
      <c r="D20" s="54">
        <f t="shared" si="2"/>
        <v>295800</v>
      </c>
      <c r="E20" s="54">
        <f t="shared" si="2"/>
        <v>281400</v>
      </c>
      <c r="F20" s="126"/>
      <c r="G20" s="126"/>
      <c r="H20" s="55"/>
      <c r="I20" s="55"/>
      <c r="N20" s="120"/>
    </row>
    <row r="21" spans="1:14" s="61" customFormat="1" ht="25.8" customHeight="1" outlineLevel="1">
      <c r="A21" s="10" t="s">
        <v>105</v>
      </c>
      <c r="B21" s="57">
        <f>SUM(B22:B22)</f>
        <v>1828700</v>
      </c>
      <c r="C21" s="57">
        <f>SUM(C22:C22)</f>
        <v>1251500</v>
      </c>
      <c r="D21" s="57">
        <f>SUM(D22:D22)</f>
        <v>295800</v>
      </c>
      <c r="E21" s="57">
        <f>SUM(E22:E22)</f>
        <v>281400</v>
      </c>
      <c r="F21" s="128"/>
      <c r="G21" s="128"/>
      <c r="H21" s="58"/>
      <c r="I21" s="58"/>
      <c r="N21" s="122"/>
    </row>
    <row r="22" spans="1:14" ht="25.8" customHeight="1" outlineLevel="1">
      <c r="A22" s="39" t="s">
        <v>98</v>
      </c>
      <c r="B22" s="60">
        <v>1828700</v>
      </c>
      <c r="C22" s="60">
        <v>1251500</v>
      </c>
      <c r="D22" s="60">
        <v>295800</v>
      </c>
      <c r="E22" s="60">
        <v>281400</v>
      </c>
      <c r="F22" s="129"/>
      <c r="G22" s="129">
        <f>+C22</f>
        <v>1251500</v>
      </c>
      <c r="H22" s="52"/>
      <c r="I22" s="52"/>
      <c r="J22" s="62">
        <f>+B22</f>
        <v>1828700</v>
      </c>
      <c r="K22" s="112"/>
    </row>
    <row r="23" spans="1:14" ht="25.8" customHeight="1" outlineLevel="1">
      <c r="A23" s="50" t="s">
        <v>73</v>
      </c>
      <c r="B23" s="51"/>
      <c r="C23" s="51"/>
      <c r="D23" s="51"/>
      <c r="E23" s="51"/>
      <c r="F23" s="125"/>
      <c r="G23" s="125"/>
      <c r="H23" s="52"/>
      <c r="I23" s="52"/>
      <c r="J23" s="52"/>
      <c r="K23" s="52"/>
    </row>
    <row r="24" spans="1:14" s="56" customFormat="1" ht="25.8" customHeight="1">
      <c r="A24" s="53" t="s">
        <v>69</v>
      </c>
      <c r="B24" s="54">
        <f>B25</f>
        <v>857300</v>
      </c>
      <c r="C24" s="54">
        <f t="shared" ref="C24:E24" si="3">C25</f>
        <v>368800</v>
      </c>
      <c r="D24" s="54">
        <f t="shared" si="3"/>
        <v>293900</v>
      </c>
      <c r="E24" s="54">
        <f t="shared" si="3"/>
        <v>194600</v>
      </c>
      <c r="F24" s="126"/>
      <c r="G24" s="126"/>
      <c r="H24" s="55"/>
      <c r="I24" s="55"/>
      <c r="N24" s="120"/>
    </row>
    <row r="25" spans="1:14" s="61" customFormat="1" ht="25.8" customHeight="1" outlineLevel="1">
      <c r="A25" s="10" t="s">
        <v>123</v>
      </c>
      <c r="B25" s="57">
        <f>SUM(B26:B26)</f>
        <v>857300</v>
      </c>
      <c r="C25" s="57">
        <f>SUM(C26:C26)</f>
        <v>368800</v>
      </c>
      <c r="D25" s="57">
        <f>SUM(D26:D26)</f>
        <v>293900</v>
      </c>
      <c r="E25" s="57">
        <f>SUM(E26:E26)</f>
        <v>194600</v>
      </c>
      <c r="F25" s="128"/>
      <c r="G25" s="128"/>
      <c r="H25" s="58"/>
      <c r="I25" s="58"/>
      <c r="N25" s="122"/>
    </row>
    <row r="26" spans="1:14" ht="25.8" customHeight="1" outlineLevel="1">
      <c r="A26" s="39" t="s">
        <v>98</v>
      </c>
      <c r="B26" s="60">
        <f>C26+D26+E26</f>
        <v>857300</v>
      </c>
      <c r="C26" s="60">
        <v>368800</v>
      </c>
      <c r="D26" s="60">
        <v>293900</v>
      </c>
      <c r="E26" s="60">
        <v>194600</v>
      </c>
      <c r="F26" s="129"/>
      <c r="G26" s="129">
        <f>+C26</f>
        <v>368800</v>
      </c>
      <c r="H26" s="52"/>
      <c r="I26" s="52"/>
      <c r="J26" s="62">
        <f>+B26</f>
        <v>857300</v>
      </c>
    </row>
    <row r="27" spans="1:14" ht="24.6" customHeight="1" outlineLevel="1">
      <c r="A27" s="50" t="s">
        <v>74</v>
      </c>
      <c r="B27" s="51"/>
      <c r="C27" s="51"/>
      <c r="D27" s="51"/>
      <c r="E27" s="51"/>
      <c r="F27" s="125"/>
      <c r="G27" s="125"/>
      <c r="H27" s="52"/>
      <c r="I27" s="52"/>
      <c r="J27" s="52"/>
      <c r="K27" s="52"/>
    </row>
    <row r="28" spans="1:14" s="56" customFormat="1" ht="24.6" customHeight="1">
      <c r="A28" s="53" t="s">
        <v>69</v>
      </c>
      <c r="B28" s="54">
        <f>B29</f>
        <v>1054900</v>
      </c>
      <c r="C28" s="54">
        <f t="shared" ref="C28:E28" si="4">C29</f>
        <v>808900</v>
      </c>
      <c r="D28" s="54">
        <f t="shared" si="4"/>
        <v>195100</v>
      </c>
      <c r="E28" s="54">
        <f t="shared" si="4"/>
        <v>50900</v>
      </c>
      <c r="F28" s="126"/>
      <c r="G28" s="126"/>
      <c r="H28" s="55"/>
      <c r="I28" s="55"/>
      <c r="N28" s="120"/>
    </row>
    <row r="29" spans="1:14" s="61" customFormat="1" ht="24.6" customHeight="1" outlineLevel="1">
      <c r="A29" s="10" t="s">
        <v>124</v>
      </c>
      <c r="B29" s="57">
        <f>SUM(B30:B30)</f>
        <v>1054900</v>
      </c>
      <c r="C29" s="57">
        <f>SUM(C30:C30)</f>
        <v>808900</v>
      </c>
      <c r="D29" s="57">
        <f>SUM(D30:D30)</f>
        <v>195100</v>
      </c>
      <c r="E29" s="57">
        <f>SUM(E30:E30)</f>
        <v>50900</v>
      </c>
      <c r="F29" s="128"/>
      <c r="G29" s="128"/>
      <c r="H29" s="58"/>
      <c r="I29" s="58"/>
      <c r="N29" s="122"/>
    </row>
    <row r="30" spans="1:14" ht="24.6" customHeight="1" outlineLevel="1">
      <c r="A30" s="39" t="s">
        <v>98</v>
      </c>
      <c r="B30" s="60">
        <f>C30+D30+E30</f>
        <v>1054900</v>
      </c>
      <c r="C30" s="60">
        <v>808900</v>
      </c>
      <c r="D30" s="60">
        <v>195100</v>
      </c>
      <c r="E30" s="60">
        <v>50900</v>
      </c>
      <c r="F30" s="129"/>
      <c r="G30" s="129">
        <f>+C30</f>
        <v>808900</v>
      </c>
      <c r="H30" s="52"/>
      <c r="I30" s="52"/>
      <c r="J30" s="62">
        <f>+B30</f>
        <v>1054900</v>
      </c>
    </row>
    <row r="31" spans="1:14" ht="24.6" customHeight="1" outlineLevel="1">
      <c r="A31" s="50" t="s">
        <v>67</v>
      </c>
      <c r="B31" s="51"/>
      <c r="C31" s="51"/>
      <c r="D31" s="51"/>
      <c r="E31" s="51"/>
      <c r="F31" s="125"/>
      <c r="G31" s="125"/>
      <c r="H31" s="52"/>
      <c r="I31" s="52"/>
      <c r="J31" s="52"/>
      <c r="K31" s="52"/>
    </row>
    <row r="32" spans="1:14" s="56" customFormat="1" ht="24.6" customHeight="1">
      <c r="A32" s="53" t="s">
        <v>69</v>
      </c>
      <c r="B32" s="54">
        <f>B33+B35+B37+B39</f>
        <v>25621300</v>
      </c>
      <c r="C32" s="54">
        <f>C33+C35+C37+C39</f>
        <v>9745300</v>
      </c>
      <c r="D32" s="54">
        <f>D33+D35+D37+D39</f>
        <v>8443600</v>
      </c>
      <c r="E32" s="54">
        <f>E33+E35+E37+E39</f>
        <v>7432400</v>
      </c>
      <c r="F32" s="126"/>
      <c r="G32" s="126"/>
      <c r="H32" s="55"/>
      <c r="I32" s="55"/>
      <c r="N32" s="120"/>
    </row>
    <row r="33" spans="1:14" s="61" customFormat="1" ht="24.6" customHeight="1" outlineLevel="1">
      <c r="A33" s="10" t="s">
        <v>125</v>
      </c>
      <c r="B33" s="57">
        <f>SUM(B34:B34)</f>
        <v>18303400</v>
      </c>
      <c r="C33" s="57">
        <f>SUM(C34:C34)</f>
        <v>6153700</v>
      </c>
      <c r="D33" s="57">
        <f>SUM(D34:D34)</f>
        <v>6413600</v>
      </c>
      <c r="E33" s="57">
        <f>SUM(E34:E34)</f>
        <v>5736100</v>
      </c>
      <c r="F33" s="128"/>
      <c r="G33" s="128"/>
      <c r="H33" s="58"/>
      <c r="I33" s="58"/>
      <c r="N33" s="122"/>
    </row>
    <row r="34" spans="1:14" ht="24.6" customHeight="1" outlineLevel="1">
      <c r="A34" s="39" t="s">
        <v>98</v>
      </c>
      <c r="B34" s="60">
        <f t="shared" ref="B34" si="5">C34+D34+E34</f>
        <v>18303400</v>
      </c>
      <c r="C34" s="60">
        <v>6153700</v>
      </c>
      <c r="D34" s="60">
        <v>6413600</v>
      </c>
      <c r="E34" s="60">
        <v>5736100</v>
      </c>
      <c r="F34" s="129"/>
      <c r="G34" s="129">
        <f>+C34</f>
        <v>6153700</v>
      </c>
      <c r="H34" s="52"/>
      <c r="I34" s="52"/>
      <c r="J34" s="62">
        <f>+B34</f>
        <v>18303400</v>
      </c>
    </row>
    <row r="35" spans="1:14" s="61" customFormat="1" ht="24.6" customHeight="1" outlineLevel="1">
      <c r="A35" s="10" t="s">
        <v>106</v>
      </c>
      <c r="B35" s="57">
        <f>SUM(B36:B36)</f>
        <v>907500</v>
      </c>
      <c r="C35" s="57">
        <f>SUM(C36:C36)</f>
        <v>819400</v>
      </c>
      <c r="D35" s="57">
        <f>SUM(D36:D36)</f>
        <v>88100</v>
      </c>
      <c r="E35" s="57">
        <f>SUM(E36:E36)</f>
        <v>0</v>
      </c>
      <c r="F35" s="128"/>
      <c r="G35" s="128"/>
      <c r="H35" s="58"/>
      <c r="I35" s="58"/>
      <c r="N35" s="122"/>
    </row>
    <row r="36" spans="1:14" ht="24.6" customHeight="1" outlineLevel="1">
      <c r="A36" s="39" t="s">
        <v>98</v>
      </c>
      <c r="B36" s="60">
        <f t="shared" ref="B36" si="6">C36+D36+E36</f>
        <v>907500</v>
      </c>
      <c r="C36" s="60">
        <v>819400</v>
      </c>
      <c r="D36" s="60">
        <v>88100</v>
      </c>
      <c r="E36" s="60">
        <v>0</v>
      </c>
      <c r="F36" s="129"/>
      <c r="G36" s="129">
        <f>+C36</f>
        <v>819400</v>
      </c>
      <c r="H36" s="52"/>
      <c r="I36" s="52"/>
      <c r="J36" s="62">
        <f>+B36</f>
        <v>907500</v>
      </c>
    </row>
    <row r="37" spans="1:14" s="61" customFormat="1" ht="24.6" customHeight="1" outlineLevel="1">
      <c r="A37" s="10" t="s">
        <v>107</v>
      </c>
      <c r="B37" s="57">
        <f>SUM(B38:B38)</f>
        <v>3809800</v>
      </c>
      <c r="C37" s="57">
        <f>SUM(C38:C38)</f>
        <v>1765600</v>
      </c>
      <c r="D37" s="57">
        <f>SUM(D38:D38)</f>
        <v>1057400</v>
      </c>
      <c r="E37" s="57">
        <f>SUM(E38:E38)</f>
        <v>986800</v>
      </c>
      <c r="F37" s="128"/>
      <c r="G37" s="128"/>
      <c r="H37" s="58"/>
      <c r="I37" s="58"/>
      <c r="N37" s="122"/>
    </row>
    <row r="38" spans="1:14" ht="24.6" customHeight="1" outlineLevel="1">
      <c r="A38" s="39" t="s">
        <v>98</v>
      </c>
      <c r="B38" s="60">
        <f t="shared" ref="B38" si="7">C38+D38+E38</f>
        <v>3809800</v>
      </c>
      <c r="C38" s="60">
        <v>1765600</v>
      </c>
      <c r="D38" s="60">
        <v>1057400</v>
      </c>
      <c r="E38" s="60">
        <v>986800</v>
      </c>
      <c r="F38" s="129"/>
      <c r="G38" s="129">
        <f>+C38</f>
        <v>1765600</v>
      </c>
      <c r="H38" s="52"/>
      <c r="I38" s="52"/>
      <c r="J38" s="62">
        <f>+B38</f>
        <v>3809800</v>
      </c>
      <c r="K38" s="62">
        <v>0</v>
      </c>
    </row>
    <row r="39" spans="1:14" s="61" customFormat="1" ht="24.6" customHeight="1" outlineLevel="1">
      <c r="A39" s="10" t="s">
        <v>108</v>
      </c>
      <c r="B39" s="57">
        <f>SUM(B40:B40)</f>
        <v>2600600</v>
      </c>
      <c r="C39" s="57">
        <f>SUM(C40:C40)</f>
        <v>1006600</v>
      </c>
      <c r="D39" s="57">
        <f>SUM(D40:D40)</f>
        <v>884500</v>
      </c>
      <c r="E39" s="57">
        <f>SUM(E40:E40)</f>
        <v>709500</v>
      </c>
      <c r="F39" s="128"/>
      <c r="G39" s="128"/>
      <c r="H39" s="58"/>
      <c r="I39" s="58"/>
      <c r="N39" s="122"/>
    </row>
    <row r="40" spans="1:14" ht="24.6" customHeight="1" outlineLevel="1">
      <c r="A40" s="39" t="s">
        <v>98</v>
      </c>
      <c r="B40" s="60">
        <f t="shared" ref="B40" si="8">C40+D40+E40</f>
        <v>2600600</v>
      </c>
      <c r="C40" s="60">
        <v>1006600</v>
      </c>
      <c r="D40" s="60">
        <v>884500</v>
      </c>
      <c r="E40" s="60">
        <v>709500</v>
      </c>
      <c r="F40" s="129"/>
      <c r="G40" s="129">
        <f>+C40</f>
        <v>1006600</v>
      </c>
      <c r="H40" s="52"/>
      <c r="I40" s="52"/>
      <c r="J40" s="62">
        <f>+B40</f>
        <v>2600600</v>
      </c>
      <c r="K40" s="62">
        <v>0</v>
      </c>
    </row>
    <row r="41" spans="1:14" s="37" customFormat="1" ht="24.6" customHeight="1">
      <c r="A41" s="50" t="s">
        <v>75</v>
      </c>
      <c r="B41" s="51"/>
      <c r="C41" s="51"/>
      <c r="D41" s="51"/>
      <c r="E41" s="51"/>
      <c r="F41" s="125"/>
      <c r="G41" s="125"/>
      <c r="H41" s="52"/>
      <c r="I41" s="52"/>
      <c r="J41" s="52"/>
      <c r="K41" s="52"/>
      <c r="N41" s="119"/>
    </row>
    <row r="42" spans="1:14" s="56" customFormat="1" ht="24.6" customHeight="1">
      <c r="A42" s="53" t="s">
        <v>69</v>
      </c>
      <c r="B42" s="54">
        <f>B43+B45</f>
        <v>5896100</v>
      </c>
      <c r="C42" s="54">
        <f>C43+C45</f>
        <v>2334100</v>
      </c>
      <c r="D42" s="54">
        <f>D43+D45</f>
        <v>1800700</v>
      </c>
      <c r="E42" s="54">
        <f>E43+E45</f>
        <v>1761300</v>
      </c>
      <c r="F42" s="126"/>
      <c r="G42" s="126"/>
      <c r="H42" s="55"/>
      <c r="I42" s="55"/>
      <c r="N42" s="120"/>
    </row>
    <row r="43" spans="1:14" s="59" customFormat="1" ht="24.6" customHeight="1">
      <c r="A43" s="10" t="s">
        <v>109</v>
      </c>
      <c r="B43" s="57">
        <f>SUM(B44:B44)</f>
        <v>5896100</v>
      </c>
      <c r="C43" s="57">
        <f>SUM(C44:C44)</f>
        <v>2334100</v>
      </c>
      <c r="D43" s="57">
        <f>SUM(D44:D44)</f>
        <v>1800700</v>
      </c>
      <c r="E43" s="57">
        <f>SUM(E44:E44)</f>
        <v>1761300</v>
      </c>
      <c r="F43" s="128"/>
      <c r="G43" s="128"/>
      <c r="H43" s="58"/>
      <c r="I43" s="58"/>
      <c r="N43" s="121"/>
    </row>
    <row r="44" spans="1:14" ht="24.6" customHeight="1" outlineLevel="1">
      <c r="A44" s="39" t="s">
        <v>98</v>
      </c>
      <c r="B44" s="60">
        <f>C44+D44+E44</f>
        <v>5896100</v>
      </c>
      <c r="C44" s="60">
        <v>2334100</v>
      </c>
      <c r="D44" s="60">
        <v>1800700</v>
      </c>
      <c r="E44" s="60">
        <v>1761300</v>
      </c>
      <c r="F44" s="129"/>
      <c r="G44" s="129">
        <f>+C44</f>
        <v>2334100</v>
      </c>
      <c r="H44" s="52"/>
      <c r="I44" s="52"/>
      <c r="J44" s="62">
        <f>+B44</f>
        <v>5896100</v>
      </c>
    </row>
    <row r="45" spans="1:14" s="61" customFormat="1" ht="24.6" customHeight="1" outlineLevel="1">
      <c r="A45" s="10" t="s">
        <v>110</v>
      </c>
      <c r="B45" s="57">
        <f>SUM(B46:B46)</f>
        <v>0</v>
      </c>
      <c r="C45" s="57">
        <f>SUM(C46:C46)</f>
        <v>0</v>
      </c>
      <c r="D45" s="57">
        <f>SUM(D46:D46)</f>
        <v>0</v>
      </c>
      <c r="E45" s="57">
        <f>SUM(E46:E46)</f>
        <v>0</v>
      </c>
      <c r="F45" s="128"/>
      <c r="G45" s="128"/>
      <c r="H45" s="58"/>
      <c r="I45" s="58"/>
      <c r="N45" s="122"/>
    </row>
    <row r="46" spans="1:14" ht="24.6" customHeight="1" outlineLevel="1">
      <c r="A46" s="39" t="s">
        <v>98</v>
      </c>
      <c r="B46" s="60">
        <f>C46+D46+E46</f>
        <v>0</v>
      </c>
      <c r="C46" s="60">
        <v>0</v>
      </c>
      <c r="D46" s="60">
        <v>0</v>
      </c>
      <c r="E46" s="60">
        <v>0</v>
      </c>
      <c r="F46" s="129"/>
      <c r="G46" s="129"/>
      <c r="H46" s="52"/>
      <c r="I46" s="52"/>
    </row>
    <row r="47" spans="1:14" ht="28.8" customHeight="1" outlineLevel="1">
      <c r="A47" s="50" t="s">
        <v>76</v>
      </c>
      <c r="B47" s="51"/>
      <c r="C47" s="51"/>
      <c r="D47" s="51"/>
      <c r="E47" s="51"/>
      <c r="F47" s="125"/>
      <c r="G47" s="125"/>
      <c r="H47" s="52"/>
      <c r="I47" s="52"/>
      <c r="J47" s="52"/>
      <c r="K47" s="52"/>
    </row>
    <row r="48" spans="1:14" s="56" customFormat="1" ht="28.8" customHeight="1">
      <c r="A48" s="53" t="s">
        <v>69</v>
      </c>
      <c r="B48" s="54">
        <f>+B49+B51+B53+B55</f>
        <v>9814900</v>
      </c>
      <c r="C48" s="54">
        <f>C49+C51+C53+C55</f>
        <v>2830900</v>
      </c>
      <c r="D48" s="54">
        <f>D49+D51+D53+D55</f>
        <v>4108260</v>
      </c>
      <c r="E48" s="54">
        <f>E49+E51+E53+E55</f>
        <v>2875740</v>
      </c>
      <c r="F48" s="126"/>
      <c r="G48" s="126"/>
      <c r="H48" s="55"/>
      <c r="I48" s="55"/>
      <c r="N48" s="120"/>
    </row>
    <row r="49" spans="1:14" s="61" customFormat="1" ht="28.8" customHeight="1" outlineLevel="1">
      <c r="A49" s="10" t="s">
        <v>111</v>
      </c>
      <c r="B49" s="57">
        <f>SUM(B50:B50)</f>
        <v>1435600</v>
      </c>
      <c r="C49" s="57">
        <f>SUM(C50:C50)</f>
        <v>514500</v>
      </c>
      <c r="D49" s="57">
        <f>SUM(D50:D50)</f>
        <v>432760</v>
      </c>
      <c r="E49" s="57">
        <f>SUM(E50:E50)</f>
        <v>488340</v>
      </c>
      <c r="F49" s="128"/>
      <c r="G49" s="128"/>
      <c r="H49" s="58"/>
      <c r="I49" s="58"/>
      <c r="N49" s="122"/>
    </row>
    <row r="50" spans="1:14" ht="28.8" customHeight="1" outlineLevel="1">
      <c r="A50" s="39" t="s">
        <v>98</v>
      </c>
      <c r="B50" s="60">
        <f>C50+D50+E50</f>
        <v>1435600</v>
      </c>
      <c r="C50" s="60">
        <v>514500</v>
      </c>
      <c r="D50" s="60">
        <v>432760</v>
      </c>
      <c r="E50" s="60">
        <v>488340</v>
      </c>
      <c r="F50" s="129"/>
      <c r="G50" s="129">
        <f>+C50</f>
        <v>514500</v>
      </c>
      <c r="H50" s="52"/>
      <c r="I50" s="52"/>
      <c r="J50" s="110">
        <f>+B49</f>
        <v>1435600</v>
      </c>
    </row>
    <row r="51" spans="1:14" s="61" customFormat="1" ht="28.8" customHeight="1" outlineLevel="1">
      <c r="A51" s="10" t="s">
        <v>112</v>
      </c>
      <c r="B51" s="57">
        <f>SUM(B52:B52)</f>
        <v>0</v>
      </c>
      <c r="C51" s="57">
        <f>SUM(C52:C52)</f>
        <v>0</v>
      </c>
      <c r="D51" s="57">
        <f>SUM(D52:D52)</f>
        <v>0</v>
      </c>
      <c r="E51" s="57">
        <f>SUM(E52:E52)</f>
        <v>0</v>
      </c>
      <c r="F51" s="128"/>
      <c r="G51" s="128"/>
      <c r="H51" s="58"/>
      <c r="I51" s="58"/>
      <c r="J51" s="110"/>
      <c r="N51" s="122"/>
    </row>
    <row r="52" spans="1:14" ht="28.8" customHeight="1" outlineLevel="1">
      <c r="A52" s="39" t="s">
        <v>98</v>
      </c>
      <c r="B52" s="60">
        <f>C52+D52+E52</f>
        <v>0</v>
      </c>
      <c r="C52" s="60">
        <v>0</v>
      </c>
      <c r="D52" s="60">
        <v>0</v>
      </c>
      <c r="E52" s="60">
        <v>0</v>
      </c>
      <c r="F52" s="129"/>
      <c r="G52" s="129"/>
      <c r="H52" s="52"/>
      <c r="I52" s="52"/>
    </row>
    <row r="53" spans="1:14" s="61" customFormat="1" ht="28.8" customHeight="1" outlineLevel="1">
      <c r="A53" s="10" t="s">
        <v>113</v>
      </c>
      <c r="B53" s="57">
        <f>SUM(B54:B54)</f>
        <v>6220000</v>
      </c>
      <c r="C53" s="57">
        <f>SUM(C54:C54)</f>
        <v>1866000</v>
      </c>
      <c r="D53" s="57">
        <f>SUM(D54:D54)</f>
        <v>2289000</v>
      </c>
      <c r="E53" s="57">
        <f>SUM(E54:E54)</f>
        <v>2065000</v>
      </c>
      <c r="F53" s="128"/>
      <c r="G53" s="128"/>
      <c r="H53" s="58"/>
      <c r="I53" s="58"/>
      <c r="N53" s="122"/>
    </row>
    <row r="54" spans="1:14" ht="28.8" customHeight="1" outlineLevel="1">
      <c r="A54" s="39" t="s">
        <v>98</v>
      </c>
      <c r="B54" s="60">
        <f>C54+D54+E54</f>
        <v>6220000</v>
      </c>
      <c r="C54" s="60">
        <v>1866000</v>
      </c>
      <c r="D54" s="60">
        <v>2289000</v>
      </c>
      <c r="E54" s="60">
        <v>2065000</v>
      </c>
      <c r="F54" s="129"/>
      <c r="G54" s="129">
        <f>+C54</f>
        <v>1866000</v>
      </c>
      <c r="H54" s="52"/>
      <c r="I54" s="52"/>
      <c r="J54" s="62">
        <f>+B54</f>
        <v>6220000</v>
      </c>
      <c r="K54" s="62">
        <v>0</v>
      </c>
    </row>
    <row r="55" spans="1:14" s="61" customFormat="1" ht="28.8" customHeight="1" outlineLevel="1">
      <c r="A55" s="10" t="s">
        <v>116</v>
      </c>
      <c r="B55" s="57">
        <f>SUM(B56:B56)</f>
        <v>2159300</v>
      </c>
      <c r="C55" s="57">
        <f>SUM(C56:C56)</f>
        <v>450400</v>
      </c>
      <c r="D55" s="57">
        <f>SUM(D56:D56)</f>
        <v>1386500</v>
      </c>
      <c r="E55" s="57">
        <f>SUM(E56:E56)</f>
        <v>322400</v>
      </c>
      <c r="F55" s="128"/>
      <c r="G55" s="128"/>
      <c r="H55" s="58"/>
      <c r="I55" s="58"/>
      <c r="N55" s="122"/>
    </row>
    <row r="56" spans="1:14" ht="28.8" customHeight="1" outlineLevel="1">
      <c r="A56" s="39" t="s">
        <v>98</v>
      </c>
      <c r="B56" s="60">
        <f>C56+D56+E56</f>
        <v>2159300</v>
      </c>
      <c r="C56" s="60">
        <v>450400</v>
      </c>
      <c r="D56" s="60">
        <v>1386500</v>
      </c>
      <c r="E56" s="60">
        <v>322400</v>
      </c>
      <c r="F56" s="129"/>
      <c r="G56" s="129">
        <f>+C56</f>
        <v>450400</v>
      </c>
      <c r="H56" s="52"/>
      <c r="I56" s="52"/>
      <c r="J56" s="62">
        <f>+B56</f>
        <v>2159300</v>
      </c>
    </row>
    <row r="57" spans="1:14" s="37" customFormat="1" ht="28.8" customHeight="1">
      <c r="A57" s="50" t="s">
        <v>68</v>
      </c>
      <c r="B57" s="51"/>
      <c r="C57" s="51"/>
      <c r="D57" s="51"/>
      <c r="E57" s="51"/>
      <c r="F57" s="125"/>
      <c r="G57" s="125"/>
      <c r="H57" s="52"/>
      <c r="I57" s="52"/>
      <c r="J57" s="52"/>
      <c r="K57" s="52"/>
      <c r="N57" s="119"/>
    </row>
    <row r="58" spans="1:14" s="56" customFormat="1" ht="28.8" customHeight="1">
      <c r="A58" s="53" t="s">
        <v>69</v>
      </c>
      <c r="B58" s="54">
        <f>B59+B61</f>
        <v>20051400</v>
      </c>
      <c r="C58" s="54">
        <f>C59+C61</f>
        <v>7244700</v>
      </c>
      <c r="D58" s="54">
        <f>D59+D61</f>
        <v>6812800</v>
      </c>
      <c r="E58" s="54">
        <f>E59+E61</f>
        <v>5993900</v>
      </c>
      <c r="F58" s="126"/>
      <c r="G58" s="126"/>
      <c r="H58" s="55"/>
      <c r="I58" s="55"/>
      <c r="N58" s="120"/>
    </row>
    <row r="59" spans="1:14" s="59" customFormat="1" ht="28.8" customHeight="1">
      <c r="A59" s="10" t="s">
        <v>117</v>
      </c>
      <c r="B59" s="57">
        <f>SUM(B60:B60)</f>
        <v>1240300</v>
      </c>
      <c r="C59" s="57">
        <f>SUM(C60:C60)</f>
        <v>403500</v>
      </c>
      <c r="D59" s="57">
        <f>SUM(D60:D60)</f>
        <v>418600</v>
      </c>
      <c r="E59" s="57">
        <f>SUM(E60:E60)</f>
        <v>418200</v>
      </c>
      <c r="F59" s="128"/>
      <c r="G59" s="128"/>
      <c r="H59" s="58"/>
      <c r="I59" s="58"/>
      <c r="N59" s="121"/>
    </row>
    <row r="60" spans="1:14" ht="28.8" customHeight="1" outlineLevel="1">
      <c r="A60" s="39" t="s">
        <v>98</v>
      </c>
      <c r="B60" s="60">
        <f>C60+D60+E60</f>
        <v>1240300</v>
      </c>
      <c r="C60" s="60">
        <v>403500</v>
      </c>
      <c r="D60" s="60">
        <v>418600</v>
      </c>
      <c r="E60" s="60">
        <v>418200</v>
      </c>
      <c r="F60" s="129"/>
      <c r="G60" s="129">
        <f>+C60</f>
        <v>403500</v>
      </c>
      <c r="H60" s="52"/>
      <c r="I60" s="52"/>
      <c r="J60" s="62">
        <f>+B60</f>
        <v>1240300</v>
      </c>
    </row>
    <row r="61" spans="1:14" s="61" customFormat="1" ht="28.8" customHeight="1" outlineLevel="1">
      <c r="A61" s="10" t="s">
        <v>118</v>
      </c>
      <c r="B61" s="57">
        <f>SUM(B62:B63)</f>
        <v>18811100</v>
      </c>
      <c r="C61" s="57">
        <f>SUM(C62:C63)</f>
        <v>6841200</v>
      </c>
      <c r="D61" s="57">
        <f>SUM(D62:D63)</f>
        <v>6394200</v>
      </c>
      <c r="E61" s="57">
        <f>SUM(E62:E63)</f>
        <v>5575700</v>
      </c>
      <c r="F61" s="128"/>
      <c r="G61" s="128"/>
      <c r="H61" s="58"/>
      <c r="I61" s="58"/>
      <c r="N61" s="122"/>
    </row>
    <row r="62" spans="1:14" ht="28.8" customHeight="1" outlineLevel="1">
      <c r="A62" s="39" t="s">
        <v>98</v>
      </c>
      <c r="B62" s="60">
        <f>C62+D62+E62</f>
        <v>10774400</v>
      </c>
      <c r="C62" s="60">
        <v>4089800</v>
      </c>
      <c r="D62" s="60">
        <v>3342800</v>
      </c>
      <c r="E62" s="60">
        <v>3341800</v>
      </c>
      <c r="F62" s="129"/>
      <c r="G62" s="129">
        <f>+C62</f>
        <v>4089800</v>
      </c>
      <c r="H62" s="52"/>
      <c r="I62" s="52"/>
      <c r="J62" s="62">
        <f>+B62</f>
        <v>10774400</v>
      </c>
    </row>
    <row r="63" spans="1:14" ht="28.8" customHeight="1" outlineLevel="1">
      <c r="A63" s="39" t="s">
        <v>99</v>
      </c>
      <c r="B63" s="60">
        <f>C63+D63+E63</f>
        <v>8036700</v>
      </c>
      <c r="C63" s="60">
        <v>2751400</v>
      </c>
      <c r="D63" s="60">
        <v>3051400</v>
      </c>
      <c r="E63" s="60">
        <v>2233900</v>
      </c>
      <c r="F63" s="129">
        <f>+C63</f>
        <v>2751400</v>
      </c>
      <c r="G63" s="129"/>
      <c r="H63" s="52"/>
      <c r="I63" s="52"/>
      <c r="J63" s="62"/>
      <c r="K63" s="62">
        <f>+B63</f>
        <v>8036700</v>
      </c>
    </row>
    <row r="64" spans="1:14" s="37" customFormat="1" ht="23.4" customHeight="1">
      <c r="A64" s="50" t="s">
        <v>136</v>
      </c>
      <c r="B64" s="51"/>
      <c r="C64" s="51"/>
      <c r="D64" s="51"/>
      <c r="E64" s="51"/>
      <c r="F64" s="125"/>
      <c r="G64" s="125"/>
      <c r="H64" s="52"/>
      <c r="I64" s="52"/>
      <c r="J64" s="52"/>
      <c r="K64" s="52"/>
      <c r="N64" s="119"/>
    </row>
    <row r="65" spans="1:14" s="56" customFormat="1" ht="23.4" customHeight="1">
      <c r="A65" s="53" t="s">
        <v>69</v>
      </c>
      <c r="B65" s="54">
        <f>+B66+B68+B71</f>
        <v>1463600</v>
      </c>
      <c r="C65" s="54">
        <f>+C66+C68+C71</f>
        <v>1060600</v>
      </c>
      <c r="D65" s="54">
        <f>+D66+D68+D71</f>
        <v>314800</v>
      </c>
      <c r="E65" s="54">
        <f>+E66+E68+E71</f>
        <v>88200</v>
      </c>
      <c r="F65" s="126"/>
      <c r="G65" s="126"/>
      <c r="H65" s="55"/>
      <c r="I65" s="55"/>
      <c r="N65" s="120"/>
    </row>
    <row r="66" spans="1:14" s="59" customFormat="1" ht="23.4" customHeight="1">
      <c r="A66" s="10" t="s">
        <v>119</v>
      </c>
      <c r="B66" s="57">
        <f>SUM(B67:B67)</f>
        <v>253600</v>
      </c>
      <c r="C66" s="57">
        <f>SUM(C67:C67)</f>
        <v>92900</v>
      </c>
      <c r="D66" s="57">
        <f>SUM(D67:D67)</f>
        <v>117900</v>
      </c>
      <c r="E66" s="57">
        <f>SUM(E67:E67)</f>
        <v>42800</v>
      </c>
      <c r="F66" s="128"/>
      <c r="G66" s="128"/>
      <c r="H66" s="58"/>
      <c r="I66" s="58"/>
      <c r="N66" s="121"/>
    </row>
    <row r="67" spans="1:14" ht="23.4" customHeight="1" outlineLevel="1">
      <c r="A67" s="39" t="s">
        <v>98</v>
      </c>
      <c r="B67" s="60">
        <f>C67+D67+E67</f>
        <v>253600</v>
      </c>
      <c r="C67" s="60">
        <v>92900</v>
      </c>
      <c r="D67" s="60">
        <v>117900</v>
      </c>
      <c r="E67" s="60">
        <v>42800</v>
      </c>
      <c r="F67" s="129"/>
      <c r="G67" s="129">
        <f>+C67</f>
        <v>92900</v>
      </c>
      <c r="H67" s="52"/>
      <c r="I67" s="52"/>
      <c r="J67" s="62">
        <f>+B67</f>
        <v>253600</v>
      </c>
    </row>
    <row r="68" spans="1:14" s="61" customFormat="1" ht="23.4" customHeight="1" outlineLevel="1">
      <c r="A68" s="10" t="s">
        <v>120</v>
      </c>
      <c r="B68" s="57">
        <f>SUM(B69:B70)</f>
        <v>970400</v>
      </c>
      <c r="C68" s="57">
        <f>SUM(C69:C70)</f>
        <v>864800</v>
      </c>
      <c r="D68" s="57">
        <f>SUM(D69:D70)</f>
        <v>90000</v>
      </c>
      <c r="E68" s="57">
        <f>SUM(E69:E70)</f>
        <v>15600</v>
      </c>
      <c r="F68" s="128"/>
      <c r="G68" s="128"/>
      <c r="H68" s="58"/>
      <c r="I68" s="58"/>
      <c r="N68" s="122"/>
    </row>
    <row r="69" spans="1:14" ht="23.4" customHeight="1" outlineLevel="1">
      <c r="A69" s="39" t="s">
        <v>98</v>
      </c>
      <c r="B69" s="60">
        <f>C69+D69+E69</f>
        <v>820800</v>
      </c>
      <c r="C69" s="60">
        <v>820800</v>
      </c>
      <c r="D69" s="60">
        <v>0</v>
      </c>
      <c r="E69" s="60">
        <v>0</v>
      </c>
      <c r="F69" s="129"/>
      <c r="G69" s="129">
        <f>+C69</f>
        <v>820800</v>
      </c>
      <c r="H69" s="52"/>
      <c r="I69" s="52"/>
      <c r="J69" s="62">
        <f>+B69</f>
        <v>820800</v>
      </c>
    </row>
    <row r="70" spans="1:14" ht="23.4" customHeight="1" outlineLevel="1">
      <c r="A70" s="39" t="s">
        <v>99</v>
      </c>
      <c r="B70" s="60">
        <f>C70+D70+E70</f>
        <v>149600</v>
      </c>
      <c r="C70" s="60">
        <v>44000</v>
      </c>
      <c r="D70" s="60">
        <v>90000</v>
      </c>
      <c r="E70" s="60">
        <v>15600</v>
      </c>
      <c r="F70" s="129">
        <f>+C70</f>
        <v>44000</v>
      </c>
      <c r="G70" s="129"/>
      <c r="H70" s="52"/>
      <c r="I70" s="52"/>
      <c r="J70" s="62"/>
      <c r="K70" s="62">
        <f>+B70</f>
        <v>149600</v>
      </c>
    </row>
    <row r="71" spans="1:14" s="61" customFormat="1" ht="23.4" customHeight="1" outlineLevel="1">
      <c r="A71" s="10" t="s">
        <v>121</v>
      </c>
      <c r="B71" s="57">
        <f>SUM(B72:B73)</f>
        <v>239600</v>
      </c>
      <c r="C71" s="57">
        <f t="shared" ref="C71:E71" si="9">SUM(C72:C73)</f>
        <v>102900</v>
      </c>
      <c r="D71" s="57">
        <f t="shared" si="9"/>
        <v>106900</v>
      </c>
      <c r="E71" s="57">
        <f t="shared" si="9"/>
        <v>29800</v>
      </c>
      <c r="F71" s="128"/>
      <c r="G71" s="128"/>
      <c r="H71" s="58"/>
      <c r="I71" s="58"/>
      <c r="N71" s="122"/>
    </row>
    <row r="72" spans="1:14" ht="23.4" customHeight="1" outlineLevel="1">
      <c r="A72" s="39" t="s">
        <v>98</v>
      </c>
      <c r="B72" s="60">
        <f>C72+D72+E72</f>
        <v>40000</v>
      </c>
      <c r="C72" s="60">
        <v>12000</v>
      </c>
      <c r="D72" s="60">
        <v>14000</v>
      </c>
      <c r="E72" s="60">
        <v>14000</v>
      </c>
      <c r="F72" s="129"/>
      <c r="G72" s="129">
        <f>+C72</f>
        <v>12000</v>
      </c>
      <c r="H72" s="52"/>
      <c r="I72" s="52"/>
      <c r="J72" s="62">
        <f>+B72</f>
        <v>40000</v>
      </c>
    </row>
    <row r="73" spans="1:14" ht="23.4" customHeight="1" outlineLevel="1">
      <c r="A73" s="39" t="s">
        <v>99</v>
      </c>
      <c r="B73" s="60">
        <f>C73+D73+E73</f>
        <v>199600</v>
      </c>
      <c r="C73" s="60">
        <v>90900</v>
      </c>
      <c r="D73" s="60">
        <v>92900</v>
      </c>
      <c r="E73" s="60">
        <v>15800</v>
      </c>
      <c r="F73" s="129">
        <f>+C73</f>
        <v>90900</v>
      </c>
      <c r="G73" s="129"/>
      <c r="H73" s="52"/>
      <c r="I73" s="52"/>
      <c r="J73" s="62"/>
      <c r="K73" s="62">
        <f>+B73</f>
        <v>199600</v>
      </c>
    </row>
    <row r="74" spans="1:14" s="37" customFormat="1" ht="23.4" customHeight="1">
      <c r="A74" s="50" t="s">
        <v>135</v>
      </c>
      <c r="B74" s="51"/>
      <c r="C74" s="51"/>
      <c r="D74" s="51"/>
      <c r="E74" s="51"/>
      <c r="F74" s="125"/>
      <c r="G74" s="125"/>
      <c r="H74" s="52"/>
      <c r="I74" s="52"/>
      <c r="J74" s="52"/>
      <c r="K74" s="52"/>
      <c r="N74" s="119"/>
    </row>
    <row r="75" spans="1:14" s="56" customFormat="1" ht="23.4" customHeight="1">
      <c r="A75" s="53" t="s">
        <v>69</v>
      </c>
      <c r="B75" s="54">
        <f>B76+B79</f>
        <v>55165100</v>
      </c>
      <c r="C75" s="54">
        <f>C76+C79</f>
        <v>33984120</v>
      </c>
      <c r="D75" s="54">
        <f>D76+D79</f>
        <v>15270440</v>
      </c>
      <c r="E75" s="54">
        <f>E76+E79</f>
        <v>5910540</v>
      </c>
      <c r="F75" s="126"/>
      <c r="G75" s="126"/>
      <c r="H75" s="55"/>
      <c r="I75" s="55"/>
      <c r="N75" s="120"/>
    </row>
    <row r="76" spans="1:14" s="59" customFormat="1" ht="23.4" customHeight="1">
      <c r="A76" s="10" t="s">
        <v>115</v>
      </c>
      <c r="B76" s="57">
        <f>SUM(B77:B78)</f>
        <v>440900</v>
      </c>
      <c r="C76" s="57">
        <f t="shared" ref="C76:E76" si="10">SUM(C77:C78)</f>
        <v>182800</v>
      </c>
      <c r="D76" s="57">
        <f t="shared" si="10"/>
        <v>258100</v>
      </c>
      <c r="E76" s="57">
        <f t="shared" si="10"/>
        <v>0</v>
      </c>
      <c r="F76" s="128"/>
      <c r="G76" s="128"/>
      <c r="H76" s="58"/>
      <c r="I76" s="58"/>
      <c r="N76" s="121"/>
    </row>
    <row r="77" spans="1:14" ht="23.4" customHeight="1" outlineLevel="1">
      <c r="A77" s="39" t="s">
        <v>98</v>
      </c>
      <c r="B77" s="60">
        <f>C77+D77+E77</f>
        <v>440900</v>
      </c>
      <c r="C77" s="60">
        <v>182800</v>
      </c>
      <c r="D77" s="60">
        <v>258100</v>
      </c>
      <c r="E77" s="60">
        <v>0</v>
      </c>
      <c r="F77" s="129"/>
      <c r="G77" s="129">
        <f>+C77</f>
        <v>182800</v>
      </c>
      <c r="H77" s="52"/>
      <c r="I77" s="52"/>
      <c r="J77" s="62">
        <f>+B77</f>
        <v>440900</v>
      </c>
    </row>
    <row r="78" spans="1:14" ht="23.4" customHeight="1" outlineLevel="1">
      <c r="A78" s="39" t="s">
        <v>99</v>
      </c>
      <c r="B78" s="60">
        <f>C78+D78+E78</f>
        <v>0</v>
      </c>
      <c r="C78" s="60">
        <v>0</v>
      </c>
      <c r="D78" s="60">
        <v>0</v>
      </c>
      <c r="E78" s="60">
        <v>0</v>
      </c>
      <c r="F78" s="129"/>
      <c r="G78" s="129"/>
      <c r="H78" s="52"/>
      <c r="I78" s="52"/>
      <c r="J78" s="62"/>
      <c r="K78" s="62">
        <f>+B78</f>
        <v>0</v>
      </c>
    </row>
    <row r="79" spans="1:14" s="61" customFormat="1" ht="23.4" customHeight="1" outlineLevel="1">
      <c r="A79" s="10" t="s">
        <v>114</v>
      </c>
      <c r="B79" s="57">
        <f>SUM(B80:B82)</f>
        <v>54724200</v>
      </c>
      <c r="C79" s="57">
        <f>SUM(C80:C82)</f>
        <v>33801320</v>
      </c>
      <c r="D79" s="57">
        <f>SUM(D80:D82)</f>
        <v>15012340</v>
      </c>
      <c r="E79" s="57">
        <f>SUM(E80:E82)</f>
        <v>5910540</v>
      </c>
      <c r="F79" s="128"/>
      <c r="G79" s="128"/>
      <c r="H79" s="58"/>
      <c r="I79" s="58"/>
      <c r="N79" s="122"/>
    </row>
    <row r="80" spans="1:14" ht="23.4" customHeight="1" outlineLevel="1">
      <c r="A80" s="39" t="s">
        <v>98</v>
      </c>
      <c r="B80" s="60">
        <f>C80+D80+E80</f>
        <v>42426300</v>
      </c>
      <c r="C80" s="60">
        <v>28770000</v>
      </c>
      <c r="D80" s="60">
        <v>10855500</v>
      </c>
      <c r="E80" s="60">
        <v>2800800</v>
      </c>
      <c r="F80" s="129"/>
      <c r="G80" s="129">
        <f>+C80</f>
        <v>28770000</v>
      </c>
      <c r="H80" s="52"/>
      <c r="I80" s="52"/>
      <c r="J80" s="62">
        <f>+B80</f>
        <v>42426300</v>
      </c>
    </row>
    <row r="81" spans="1:14" ht="23.4" customHeight="1" outlineLevel="1">
      <c r="A81" s="39" t="s">
        <v>100</v>
      </c>
      <c r="B81" s="60">
        <f>C81+D81+E81</f>
        <v>10365800</v>
      </c>
      <c r="C81" s="60">
        <v>4146320</v>
      </c>
      <c r="D81" s="60">
        <v>3109740</v>
      </c>
      <c r="E81" s="60">
        <v>3109740</v>
      </c>
      <c r="F81" s="129"/>
      <c r="G81" s="129"/>
      <c r="H81" s="52">
        <f>+C81</f>
        <v>4146320</v>
      </c>
      <c r="I81" s="52"/>
      <c r="J81" s="62"/>
      <c r="L81" s="62">
        <f>+B81</f>
        <v>10365800</v>
      </c>
    </row>
    <row r="82" spans="1:14" ht="23.4" customHeight="1" outlineLevel="1">
      <c r="A82" s="39" t="s">
        <v>71</v>
      </c>
      <c r="B82" s="60">
        <f>C82+D82+E82</f>
        <v>1932100</v>
      </c>
      <c r="C82" s="60">
        <v>885000</v>
      </c>
      <c r="D82" s="60">
        <v>1047100</v>
      </c>
      <c r="E82" s="60">
        <v>0</v>
      </c>
      <c r="F82" s="129">
        <f>+C82</f>
        <v>885000</v>
      </c>
      <c r="G82" s="129"/>
      <c r="H82" s="52"/>
      <c r="I82" s="52"/>
      <c r="K82" s="62">
        <f>+B82</f>
        <v>1932100</v>
      </c>
      <c r="L82" s="62"/>
    </row>
    <row r="83" spans="1:14" s="37" customFormat="1" ht="23.4" customHeight="1" outlineLevel="1">
      <c r="A83" s="11" t="s">
        <v>77</v>
      </c>
      <c r="B83" s="51">
        <f>+B8+B12+B20+B24+B28+B32+B42+B48+B58+B65+B75</f>
        <v>129930600</v>
      </c>
      <c r="C83" s="51">
        <f>+C8+C12+C20+C24+C28+C32+C42+C48+C58+C65+C75</f>
        <v>66481720</v>
      </c>
      <c r="D83" s="51">
        <f>+D8+D12+D20+D24+D28+D32+D42+D48+D58+D65+D75</f>
        <v>38603700</v>
      </c>
      <c r="E83" s="51">
        <f>+E8+E12+E20+E24+E28+E32+E42+E48+E58+E65+E75</f>
        <v>24845180</v>
      </c>
      <c r="F83" s="125"/>
      <c r="G83" s="125"/>
      <c r="H83" s="52"/>
      <c r="I83" s="52"/>
      <c r="L83" s="111"/>
      <c r="N83" s="119"/>
    </row>
    <row r="84" spans="1:14" s="37" customFormat="1" ht="23.4" customHeight="1" outlineLevel="1">
      <c r="A84" s="11" t="s">
        <v>102</v>
      </c>
      <c r="B84" s="51">
        <v>0</v>
      </c>
      <c r="C84" s="51">
        <v>0</v>
      </c>
      <c r="D84" s="51">
        <v>0</v>
      </c>
      <c r="E84" s="51">
        <v>0</v>
      </c>
      <c r="F84" s="125"/>
      <c r="G84" s="125"/>
      <c r="H84" s="52"/>
      <c r="I84" s="52"/>
      <c r="N84" s="119"/>
    </row>
    <row r="85" spans="1:14" ht="23.4" customHeight="1">
      <c r="A85" s="33" t="s">
        <v>0</v>
      </c>
      <c r="B85" s="51">
        <f>+B83+B84</f>
        <v>129930600</v>
      </c>
      <c r="C85" s="51">
        <f>+C83+C84</f>
        <v>66481720</v>
      </c>
      <c r="D85" s="51">
        <f>+D83+D84</f>
        <v>38603700</v>
      </c>
      <c r="E85" s="51">
        <f>+E83+E84</f>
        <v>24845180</v>
      </c>
      <c r="F85" s="125"/>
      <c r="G85" s="125"/>
      <c r="H85" s="52"/>
      <c r="I85" s="52"/>
    </row>
    <row r="86" spans="1:14">
      <c r="C86" s="62"/>
      <c r="D86" s="62"/>
      <c r="E86" s="62"/>
      <c r="F86" s="62"/>
      <c r="G86" s="62"/>
    </row>
    <row r="87" spans="1:14">
      <c r="B87" s="62"/>
      <c r="C87" s="63"/>
      <c r="D87" s="63"/>
      <c r="E87" s="63"/>
      <c r="F87" s="130">
        <f>SUM(F8:F85)</f>
        <v>4125600</v>
      </c>
      <c r="G87" s="118">
        <f>SUM(G10:G85)</f>
        <v>58209800</v>
      </c>
      <c r="H87" s="118">
        <f>SUM(H10:H85)</f>
        <v>4146320</v>
      </c>
      <c r="I87" s="118"/>
      <c r="J87" s="48">
        <f>SUM(J10:J85)</f>
        <v>108760800</v>
      </c>
      <c r="K87" s="48">
        <f>SUM(K11:K85)</f>
        <v>10804000</v>
      </c>
      <c r="L87" s="48">
        <f>SUM(L81:L85)</f>
        <v>10365800</v>
      </c>
    </row>
    <row r="88" spans="1:14">
      <c r="C88" s="112"/>
      <c r="E88" s="48"/>
      <c r="F88" s="48"/>
      <c r="G88" s="48"/>
      <c r="J88" s="48"/>
      <c r="K88" s="48"/>
    </row>
    <row r="89" spans="1:14">
      <c r="G89" s="48"/>
      <c r="K89" s="112"/>
    </row>
    <row r="90" spans="1:14">
      <c r="C90" s="48"/>
      <c r="F90" s="2" t="s">
        <v>134</v>
      </c>
      <c r="G90" s="131">
        <f>+F87+G87+H87</f>
        <v>66481720</v>
      </c>
      <c r="J90" s="114"/>
      <c r="K90" s="112"/>
      <c r="M90" s="48"/>
    </row>
    <row r="91" spans="1:14">
      <c r="J91" s="115"/>
      <c r="K91" s="112"/>
    </row>
    <row r="92" spans="1:14">
      <c r="J92" s="115"/>
      <c r="K92" s="112"/>
      <c r="M92" s="62"/>
    </row>
    <row r="93" spans="1:14">
      <c r="E93" s="62"/>
      <c r="F93" s="62"/>
      <c r="G93" s="62"/>
      <c r="J93" s="116"/>
      <c r="K93" s="112"/>
      <c r="M93" s="62"/>
    </row>
    <row r="94" spans="1:14" ht="21.6" thickBot="1">
      <c r="J94" s="117">
        <f>+J87+K87+L87</f>
        <v>129930600</v>
      </c>
      <c r="K94" s="112"/>
    </row>
    <row r="95" spans="1:14" ht="21.6" thickTop="1">
      <c r="J95" s="62">
        <f>+B85</f>
        <v>129930600</v>
      </c>
      <c r="K95" s="112"/>
      <c r="N95" s="112">
        <f>SUM('สงม. 1 แนวนอน '!N15:N49)</f>
        <v>0</v>
      </c>
    </row>
    <row r="96" spans="1:14" ht="30" customHeight="1">
      <c r="H96" s="48"/>
      <c r="I96" s="48"/>
      <c r="J96" s="62">
        <f>+J94-J95</f>
        <v>0</v>
      </c>
      <c r="K96" s="112"/>
    </row>
    <row r="97" spans="10:14" ht="30" customHeight="1">
      <c r="J97" s="115"/>
      <c r="K97" s="113"/>
    </row>
    <row r="99" spans="10:14">
      <c r="J99" s="62"/>
    </row>
    <row r="100" spans="10:14">
      <c r="K100" s="112"/>
    </row>
    <row r="104" spans="10:14">
      <c r="K104" s="62" t="e">
        <f>+K100+#REF!</f>
        <v>#REF!</v>
      </c>
      <c r="N104" s="112">
        <f>+J87+N95</f>
        <v>108760800</v>
      </c>
    </row>
    <row r="105" spans="10:14">
      <c r="N105" s="112">
        <f>+J97-N104</f>
        <v>-108760800</v>
      </c>
    </row>
    <row r="106" spans="10:14">
      <c r="K106" s="62" t="e">
        <f>+K104+#REF!</f>
        <v>#REF!</v>
      </c>
    </row>
  </sheetData>
  <mergeCells count="3">
    <mergeCell ref="A2:E2"/>
    <mergeCell ref="A3:E3"/>
    <mergeCell ref="A6:A7"/>
  </mergeCells>
  <pageMargins left="0.39370078740157499" right="0.35433070866141703" top="0.23622047244094499" bottom="0.23622047244094499" header="0.196850393700787" footer="0.196850393700787"/>
  <pageSetup paperSize="9" scale="83" orientation="landscape" r:id="rId1"/>
  <rowBreaks count="3" manualBreakCount="3">
    <brk id="26" max="4" man="1"/>
    <brk id="46" max="4" man="1"/>
    <brk id="63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4073-FAA8-4E19-9441-DF575D622033}">
  <sheetPr>
    <tabColor theme="6"/>
  </sheetPr>
  <dimension ref="A2:N106"/>
  <sheetViews>
    <sheetView view="pageBreakPreview" zoomScale="90" zoomScaleNormal="90" zoomScaleSheetLayoutView="90" workbookViewId="0">
      <pane ySplit="7" topLeftCell="A53" activePane="bottomLeft" state="frozen"/>
      <selection pane="bottomLeft" activeCell="F1" sqref="F1:M1048576"/>
    </sheetView>
  </sheetViews>
  <sheetFormatPr defaultColWidth="9" defaultRowHeight="21" outlineLevelRow="1"/>
  <cols>
    <col min="1" max="1" width="48.6640625" style="1" customWidth="1"/>
    <col min="2" max="2" width="27" style="1" customWidth="1"/>
    <col min="3" max="3" width="27.33203125" style="1" customWidth="1"/>
    <col min="4" max="4" width="28.44140625" style="1" customWidth="1"/>
    <col min="5" max="5" width="28.109375" style="1" customWidth="1"/>
    <col min="6" max="6" width="21.88671875" style="1" hidden="1" customWidth="1"/>
    <col min="7" max="7" width="17.77734375" style="1" hidden="1" customWidth="1"/>
    <col min="8" max="8" width="13.6640625" style="1" hidden="1" customWidth="1"/>
    <col min="9" max="9" width="4.77734375" style="1" hidden="1" customWidth="1"/>
    <col min="10" max="10" width="22" style="1" hidden="1" customWidth="1"/>
    <col min="11" max="11" width="19.77734375" style="1" hidden="1" customWidth="1"/>
    <col min="12" max="12" width="15" style="1" hidden="1" customWidth="1"/>
    <col min="13" max="13" width="21.44140625" style="1" hidden="1" customWidth="1"/>
    <col min="14" max="14" width="22.109375" style="112" customWidth="1"/>
    <col min="15" max="16384" width="9" style="1"/>
  </cols>
  <sheetData>
    <row r="2" spans="1:14">
      <c r="A2" s="132" t="s">
        <v>137</v>
      </c>
      <c r="B2" s="132"/>
      <c r="C2" s="132"/>
      <c r="D2" s="132"/>
      <c r="E2" s="132"/>
      <c r="F2" s="37"/>
      <c r="G2" s="37"/>
    </row>
    <row r="3" spans="1:14">
      <c r="A3" s="132" t="s">
        <v>35</v>
      </c>
      <c r="B3" s="132"/>
      <c r="C3" s="132"/>
      <c r="D3" s="132"/>
      <c r="E3" s="132"/>
      <c r="F3" s="37"/>
      <c r="G3" s="37"/>
    </row>
    <row r="4" spans="1:14" ht="19.5" customHeight="1"/>
    <row r="5" spans="1:14" ht="19.5" customHeight="1">
      <c r="E5" s="49" t="s">
        <v>31</v>
      </c>
      <c r="F5" s="49"/>
      <c r="G5" s="49"/>
    </row>
    <row r="6" spans="1:14" ht="24.9" customHeight="1">
      <c r="A6" s="138" t="s">
        <v>32</v>
      </c>
      <c r="B6" s="46" t="s">
        <v>0</v>
      </c>
      <c r="C6" s="46" t="s">
        <v>3</v>
      </c>
      <c r="D6" s="46" t="s">
        <v>4</v>
      </c>
      <c r="E6" s="46" t="s">
        <v>5</v>
      </c>
      <c r="F6" s="37"/>
      <c r="G6" s="37"/>
    </row>
    <row r="7" spans="1:14" ht="24.9" customHeight="1">
      <c r="A7" s="138"/>
      <c r="B7" s="46" t="s">
        <v>1</v>
      </c>
      <c r="C7" s="46" t="s">
        <v>1</v>
      </c>
      <c r="D7" s="46" t="s">
        <v>1</v>
      </c>
      <c r="E7" s="46" t="s">
        <v>1</v>
      </c>
      <c r="F7" s="37" t="s">
        <v>128</v>
      </c>
      <c r="G7" s="37" t="s">
        <v>127</v>
      </c>
      <c r="H7" s="55" t="s">
        <v>133</v>
      </c>
      <c r="I7" s="55"/>
      <c r="J7" s="37" t="s">
        <v>131</v>
      </c>
      <c r="K7" s="37" t="s">
        <v>132</v>
      </c>
      <c r="L7" s="37" t="s">
        <v>126</v>
      </c>
    </row>
    <row r="8" spans="1:14" ht="25.8" customHeight="1">
      <c r="A8" s="53" t="s">
        <v>69</v>
      </c>
      <c r="B8" s="51">
        <f>+B9</f>
        <v>2753500</v>
      </c>
      <c r="C8" s="51">
        <f t="shared" ref="C8:E8" si="0">+C9</f>
        <v>2753500</v>
      </c>
      <c r="D8" s="51">
        <f t="shared" si="0"/>
        <v>0</v>
      </c>
      <c r="E8" s="51">
        <f t="shared" si="0"/>
        <v>0</v>
      </c>
      <c r="F8" s="125"/>
      <c r="G8" s="125"/>
    </row>
    <row r="9" spans="1:14" ht="25.8" customHeight="1">
      <c r="A9" s="10" t="s">
        <v>122</v>
      </c>
      <c r="B9" s="54">
        <f>SUM(B10:B10)</f>
        <v>2753500</v>
      </c>
      <c r="C9" s="54">
        <f>SUM(C10:C10)</f>
        <v>2753500</v>
      </c>
      <c r="D9" s="54">
        <f>SUM(D10:D10)</f>
        <v>0</v>
      </c>
      <c r="E9" s="54">
        <f>SUM(E10:E10)</f>
        <v>0</v>
      </c>
      <c r="F9" s="126"/>
      <c r="G9" s="126"/>
    </row>
    <row r="10" spans="1:14" ht="25.8" customHeight="1">
      <c r="A10" s="39" t="s">
        <v>101</v>
      </c>
      <c r="B10" s="124">
        <f>+C10+D10+E10</f>
        <v>2753500</v>
      </c>
      <c r="C10" s="123">
        <v>2753500</v>
      </c>
      <c r="D10" s="123">
        <v>0</v>
      </c>
      <c r="E10" s="123">
        <v>0</v>
      </c>
      <c r="F10" s="127"/>
      <c r="G10" s="127">
        <f>+C10</f>
        <v>2753500</v>
      </c>
      <c r="H10" s="62"/>
      <c r="I10" s="62"/>
      <c r="J10" s="62">
        <f>+B10</f>
        <v>2753500</v>
      </c>
    </row>
    <row r="11" spans="1:14" s="37" customFormat="1" ht="25.8" customHeight="1">
      <c r="A11" s="50" t="s">
        <v>66</v>
      </c>
      <c r="B11" s="51"/>
      <c r="C11" s="51"/>
      <c r="D11" s="51"/>
      <c r="E11" s="51"/>
      <c r="F11" s="125"/>
      <c r="G11" s="125"/>
      <c r="H11" s="52"/>
      <c r="I11" s="52"/>
      <c r="N11" s="119"/>
    </row>
    <row r="12" spans="1:14" s="56" customFormat="1" ht="25.8" customHeight="1">
      <c r="A12" s="53" t="s">
        <v>69</v>
      </c>
      <c r="B12" s="54">
        <f>B13+B16</f>
        <v>5423800</v>
      </c>
      <c r="C12" s="54">
        <f>C13+C16</f>
        <v>4099300</v>
      </c>
      <c r="D12" s="54">
        <f>D13+D16</f>
        <v>1068300</v>
      </c>
      <c r="E12" s="54">
        <f>E13+E16</f>
        <v>256200</v>
      </c>
      <c r="F12" s="126"/>
      <c r="G12" s="126"/>
      <c r="H12" s="55"/>
      <c r="I12" s="55"/>
      <c r="J12" s="55"/>
      <c r="K12" s="55"/>
      <c r="N12" s="120"/>
    </row>
    <row r="13" spans="1:14" s="59" customFormat="1" ht="25.8" customHeight="1">
      <c r="A13" s="10" t="s">
        <v>103</v>
      </c>
      <c r="B13" s="57">
        <f>SUM(B14:B15)</f>
        <v>4940100</v>
      </c>
      <c r="C13" s="57">
        <f>SUM(C14:C15)</f>
        <v>3980900</v>
      </c>
      <c r="D13" s="57">
        <f>SUM(D14:D15)</f>
        <v>820600</v>
      </c>
      <c r="E13" s="57">
        <f>SUM(E14:E15)</f>
        <v>138600</v>
      </c>
      <c r="F13" s="128"/>
      <c r="G13" s="128"/>
      <c r="H13" s="58"/>
      <c r="I13" s="58"/>
      <c r="N13" s="121"/>
    </row>
    <row r="14" spans="1:14" ht="25.8" customHeight="1" outlineLevel="1">
      <c r="A14" s="39" t="s">
        <v>98</v>
      </c>
      <c r="B14" s="60">
        <f>C14+D14+E14</f>
        <v>4585800</v>
      </c>
      <c r="C14" s="60">
        <v>3626600</v>
      </c>
      <c r="D14" s="60">
        <v>820600</v>
      </c>
      <c r="E14" s="60">
        <v>138600</v>
      </c>
      <c r="F14" s="129"/>
      <c r="G14" s="129">
        <f>+C14</f>
        <v>3626600</v>
      </c>
      <c r="H14" s="52"/>
      <c r="I14" s="52"/>
      <c r="J14" s="62">
        <f>+B14</f>
        <v>4585800</v>
      </c>
    </row>
    <row r="15" spans="1:14" ht="25.8" customHeight="1" outlineLevel="1">
      <c r="A15" s="39" t="s">
        <v>99</v>
      </c>
      <c r="B15" s="60">
        <f>C15+D15+E15</f>
        <v>354300</v>
      </c>
      <c r="C15" s="60">
        <v>354300</v>
      </c>
      <c r="D15" s="60">
        <v>0</v>
      </c>
      <c r="E15" s="60">
        <v>0</v>
      </c>
      <c r="F15" s="129">
        <f>+C15</f>
        <v>354300</v>
      </c>
      <c r="G15" s="129"/>
      <c r="H15" s="52"/>
      <c r="I15" s="52"/>
      <c r="K15" s="62">
        <f>+B15</f>
        <v>354300</v>
      </c>
      <c r="L15" s="62">
        <v>0</v>
      </c>
    </row>
    <row r="16" spans="1:14" s="61" customFormat="1" ht="25.8" customHeight="1" outlineLevel="1">
      <c r="A16" s="10" t="s">
        <v>104</v>
      </c>
      <c r="B16" s="57">
        <f>+B17+B18</f>
        <v>483700</v>
      </c>
      <c r="C16" s="57">
        <f t="shared" ref="C16:E16" si="1">+C17+C18</f>
        <v>118400</v>
      </c>
      <c r="D16" s="57">
        <f t="shared" si="1"/>
        <v>247700</v>
      </c>
      <c r="E16" s="57">
        <f t="shared" si="1"/>
        <v>117600</v>
      </c>
      <c r="F16" s="128"/>
      <c r="G16" s="128"/>
      <c r="H16" s="58"/>
      <c r="I16" s="58"/>
      <c r="N16" s="122"/>
    </row>
    <row r="17" spans="1:14" ht="25.8" customHeight="1" outlineLevel="1">
      <c r="A17" s="39" t="s">
        <v>98</v>
      </c>
      <c r="B17" s="60">
        <f>C17+D17+E17</f>
        <v>352000</v>
      </c>
      <c r="C17" s="60">
        <v>118400</v>
      </c>
      <c r="D17" s="60">
        <v>116000</v>
      </c>
      <c r="E17" s="60">
        <v>117600</v>
      </c>
      <c r="F17" s="129"/>
      <c r="G17" s="129">
        <f>+C17</f>
        <v>118400</v>
      </c>
      <c r="H17" s="52"/>
      <c r="I17" s="52"/>
      <c r="J17" s="62">
        <f>+B17</f>
        <v>352000</v>
      </c>
    </row>
    <row r="18" spans="1:14" ht="25.8" customHeight="1" outlineLevel="1">
      <c r="A18" s="39" t="s">
        <v>99</v>
      </c>
      <c r="B18" s="60">
        <f>C18+D18+E18</f>
        <v>131700</v>
      </c>
      <c r="C18" s="60">
        <v>0</v>
      </c>
      <c r="D18" s="60">
        <v>131700</v>
      </c>
      <c r="E18" s="60">
        <v>0</v>
      </c>
      <c r="F18" s="129">
        <f>+C18</f>
        <v>0</v>
      </c>
      <c r="G18" s="129"/>
      <c r="H18" s="52"/>
      <c r="I18" s="52"/>
      <c r="K18" s="62">
        <f>+B18</f>
        <v>131700</v>
      </c>
    </row>
    <row r="19" spans="1:14" ht="25.8" customHeight="1" outlineLevel="1">
      <c r="A19" s="50" t="s">
        <v>72</v>
      </c>
      <c r="B19" s="51"/>
      <c r="C19" s="51"/>
      <c r="D19" s="51"/>
      <c r="E19" s="51"/>
      <c r="F19" s="125"/>
      <c r="G19" s="125"/>
      <c r="H19" s="52"/>
      <c r="I19" s="52"/>
      <c r="J19" s="52"/>
      <c r="K19" s="52"/>
    </row>
    <row r="20" spans="1:14" s="56" customFormat="1" ht="25.8" customHeight="1">
      <c r="A20" s="53" t="s">
        <v>69</v>
      </c>
      <c r="B20" s="54">
        <f>B21</f>
        <v>1828700</v>
      </c>
      <c r="C20" s="54">
        <f t="shared" ref="C20:E20" si="2">C21</f>
        <v>1251500</v>
      </c>
      <c r="D20" s="54">
        <f t="shared" si="2"/>
        <v>295800</v>
      </c>
      <c r="E20" s="54">
        <f t="shared" si="2"/>
        <v>281400</v>
      </c>
      <c r="F20" s="126"/>
      <c r="G20" s="126"/>
      <c r="H20" s="55"/>
      <c r="I20" s="55"/>
      <c r="N20" s="120"/>
    </row>
    <row r="21" spans="1:14" s="61" customFormat="1" ht="25.8" customHeight="1" outlineLevel="1">
      <c r="A21" s="10" t="s">
        <v>105</v>
      </c>
      <c r="B21" s="57">
        <f>SUM(B22:B22)</f>
        <v>1828700</v>
      </c>
      <c r="C21" s="57">
        <f>SUM(C22:C22)</f>
        <v>1251500</v>
      </c>
      <c r="D21" s="57">
        <f>SUM(D22:D22)</f>
        <v>295800</v>
      </c>
      <c r="E21" s="57">
        <f>SUM(E22:E22)</f>
        <v>281400</v>
      </c>
      <c r="F21" s="128"/>
      <c r="G21" s="128"/>
      <c r="H21" s="58"/>
      <c r="I21" s="58"/>
      <c r="N21" s="122"/>
    </row>
    <row r="22" spans="1:14" ht="25.8" customHeight="1" outlineLevel="1">
      <c r="A22" s="39" t="s">
        <v>98</v>
      </c>
      <c r="B22" s="60">
        <v>1828700</v>
      </c>
      <c r="C22" s="60">
        <v>1251500</v>
      </c>
      <c r="D22" s="60">
        <v>295800</v>
      </c>
      <c r="E22" s="60">
        <v>281400</v>
      </c>
      <c r="F22" s="129"/>
      <c r="G22" s="129">
        <f>+C22</f>
        <v>1251500</v>
      </c>
      <c r="H22" s="52"/>
      <c r="I22" s="52"/>
      <c r="J22" s="62">
        <f>+B22</f>
        <v>1828700</v>
      </c>
      <c r="K22" s="112"/>
    </row>
    <row r="23" spans="1:14" ht="25.8" customHeight="1" outlineLevel="1">
      <c r="A23" s="50" t="s">
        <v>73</v>
      </c>
      <c r="B23" s="51"/>
      <c r="C23" s="51"/>
      <c r="D23" s="51"/>
      <c r="E23" s="51"/>
      <c r="F23" s="125"/>
      <c r="G23" s="125"/>
      <c r="H23" s="52"/>
      <c r="I23" s="52"/>
      <c r="J23" s="52"/>
      <c r="K23" s="52"/>
    </row>
    <row r="24" spans="1:14" s="56" customFormat="1" ht="25.8" customHeight="1">
      <c r="A24" s="53" t="s">
        <v>69</v>
      </c>
      <c r="B24" s="54">
        <f>B25</f>
        <v>857300</v>
      </c>
      <c r="C24" s="54">
        <f t="shared" ref="C24:E24" si="3">C25</f>
        <v>368800</v>
      </c>
      <c r="D24" s="54">
        <f t="shared" si="3"/>
        <v>293900</v>
      </c>
      <c r="E24" s="54">
        <f t="shared" si="3"/>
        <v>194600</v>
      </c>
      <c r="F24" s="126"/>
      <c r="G24" s="126"/>
      <c r="H24" s="55"/>
      <c r="I24" s="55"/>
      <c r="N24" s="120"/>
    </row>
    <row r="25" spans="1:14" s="61" customFormat="1" ht="25.8" customHeight="1" outlineLevel="1">
      <c r="A25" s="10" t="s">
        <v>123</v>
      </c>
      <c r="B25" s="57">
        <f>SUM(B26:B26)</f>
        <v>857300</v>
      </c>
      <c r="C25" s="57">
        <f>SUM(C26:C26)</f>
        <v>368800</v>
      </c>
      <c r="D25" s="57">
        <f>SUM(D26:D26)</f>
        <v>293900</v>
      </c>
      <c r="E25" s="57">
        <f>SUM(E26:E26)</f>
        <v>194600</v>
      </c>
      <c r="F25" s="128"/>
      <c r="G25" s="128"/>
      <c r="H25" s="58"/>
      <c r="I25" s="58"/>
      <c r="N25" s="122"/>
    </row>
    <row r="26" spans="1:14" ht="25.8" customHeight="1" outlineLevel="1">
      <c r="A26" s="39" t="s">
        <v>98</v>
      </c>
      <c r="B26" s="60">
        <f>C26+D26+E26</f>
        <v>857300</v>
      </c>
      <c r="C26" s="60">
        <v>368800</v>
      </c>
      <c r="D26" s="60">
        <v>293900</v>
      </c>
      <c r="E26" s="60">
        <v>194600</v>
      </c>
      <c r="F26" s="129"/>
      <c r="G26" s="129">
        <f>+C26</f>
        <v>368800</v>
      </c>
      <c r="H26" s="52"/>
      <c r="I26" s="52"/>
      <c r="J26" s="62">
        <f>+B26</f>
        <v>857300</v>
      </c>
    </row>
    <row r="27" spans="1:14" ht="24.6" customHeight="1" outlineLevel="1">
      <c r="A27" s="50" t="s">
        <v>74</v>
      </c>
      <c r="B27" s="51"/>
      <c r="C27" s="51"/>
      <c r="D27" s="51"/>
      <c r="E27" s="51"/>
      <c r="F27" s="125"/>
      <c r="G27" s="125"/>
      <c r="H27" s="52"/>
      <c r="I27" s="52"/>
      <c r="J27" s="52"/>
      <c r="K27" s="52"/>
    </row>
    <row r="28" spans="1:14" s="56" customFormat="1" ht="24.6" customHeight="1">
      <c r="A28" s="53" t="s">
        <v>69</v>
      </c>
      <c r="B28" s="54">
        <f>B29</f>
        <v>1054900</v>
      </c>
      <c r="C28" s="54">
        <f t="shared" ref="C28:E28" si="4">C29</f>
        <v>808900</v>
      </c>
      <c r="D28" s="54">
        <f t="shared" si="4"/>
        <v>195100</v>
      </c>
      <c r="E28" s="54">
        <f t="shared" si="4"/>
        <v>50900</v>
      </c>
      <c r="F28" s="126"/>
      <c r="G28" s="126"/>
      <c r="H28" s="55"/>
      <c r="I28" s="55"/>
      <c r="N28" s="120"/>
    </row>
    <row r="29" spans="1:14" s="61" customFormat="1" ht="24.6" customHeight="1" outlineLevel="1">
      <c r="A29" s="10" t="s">
        <v>124</v>
      </c>
      <c r="B29" s="57">
        <f>SUM(B30:B30)</f>
        <v>1054900</v>
      </c>
      <c r="C29" s="57">
        <f>SUM(C30:C30)</f>
        <v>808900</v>
      </c>
      <c r="D29" s="57">
        <f>SUM(D30:D30)</f>
        <v>195100</v>
      </c>
      <c r="E29" s="57">
        <f>SUM(E30:E30)</f>
        <v>50900</v>
      </c>
      <c r="F29" s="128"/>
      <c r="G29" s="128"/>
      <c r="H29" s="58"/>
      <c r="I29" s="58"/>
      <c r="N29" s="122"/>
    </row>
    <row r="30" spans="1:14" ht="24.6" customHeight="1" outlineLevel="1">
      <c r="A30" s="39" t="s">
        <v>98</v>
      </c>
      <c r="B30" s="60">
        <f>C30+D30+E30</f>
        <v>1054900</v>
      </c>
      <c r="C30" s="60">
        <v>808900</v>
      </c>
      <c r="D30" s="60">
        <v>195100</v>
      </c>
      <c r="E30" s="60">
        <v>50900</v>
      </c>
      <c r="F30" s="129"/>
      <c r="G30" s="129">
        <f>+C30</f>
        <v>808900</v>
      </c>
      <c r="H30" s="52"/>
      <c r="I30" s="52"/>
      <c r="J30" s="62">
        <f>+B30</f>
        <v>1054900</v>
      </c>
    </row>
    <row r="31" spans="1:14" ht="24.6" customHeight="1" outlineLevel="1">
      <c r="A31" s="50" t="s">
        <v>67</v>
      </c>
      <c r="B31" s="51"/>
      <c r="C31" s="51"/>
      <c r="D31" s="51"/>
      <c r="E31" s="51"/>
      <c r="F31" s="125"/>
      <c r="G31" s="125"/>
      <c r="H31" s="52"/>
      <c r="I31" s="52"/>
      <c r="J31" s="52"/>
      <c r="K31" s="52"/>
    </row>
    <row r="32" spans="1:14" s="56" customFormat="1" ht="24.6" customHeight="1">
      <c r="A32" s="53" t="s">
        <v>69</v>
      </c>
      <c r="B32" s="54">
        <f>B33+B35+B37+B39</f>
        <v>25621300</v>
      </c>
      <c r="C32" s="54">
        <f>C33+C35+C37+C39</f>
        <v>9745300</v>
      </c>
      <c r="D32" s="54">
        <f>D33+D35+D37+D39</f>
        <v>8443600</v>
      </c>
      <c r="E32" s="54">
        <f>E33+E35+E37+E39</f>
        <v>7432400</v>
      </c>
      <c r="F32" s="126"/>
      <c r="G32" s="126"/>
      <c r="H32" s="55"/>
      <c r="I32" s="55"/>
      <c r="N32" s="120"/>
    </row>
    <row r="33" spans="1:14" s="61" customFormat="1" ht="24.6" customHeight="1" outlineLevel="1">
      <c r="A33" s="10" t="s">
        <v>125</v>
      </c>
      <c r="B33" s="57">
        <f>SUM(B34:B34)</f>
        <v>18303400</v>
      </c>
      <c r="C33" s="57">
        <f>SUM(C34:C34)</f>
        <v>6153700</v>
      </c>
      <c r="D33" s="57">
        <f>SUM(D34:D34)</f>
        <v>6413600</v>
      </c>
      <c r="E33" s="57">
        <f>SUM(E34:E34)</f>
        <v>5736100</v>
      </c>
      <c r="F33" s="128"/>
      <c r="G33" s="128"/>
      <c r="H33" s="58"/>
      <c r="I33" s="58"/>
      <c r="N33" s="122"/>
    </row>
    <row r="34" spans="1:14" ht="24.6" customHeight="1" outlineLevel="1">
      <c r="A34" s="39" t="s">
        <v>98</v>
      </c>
      <c r="B34" s="60">
        <f t="shared" ref="B34" si="5">C34+D34+E34</f>
        <v>18303400</v>
      </c>
      <c r="C34" s="60">
        <v>6153700</v>
      </c>
      <c r="D34" s="60">
        <v>6413600</v>
      </c>
      <c r="E34" s="60">
        <v>5736100</v>
      </c>
      <c r="F34" s="129"/>
      <c r="G34" s="129">
        <f>+C34</f>
        <v>6153700</v>
      </c>
      <c r="H34" s="52"/>
      <c r="I34" s="52"/>
      <c r="J34" s="62">
        <f>+B34</f>
        <v>18303400</v>
      </c>
    </row>
    <row r="35" spans="1:14" s="61" customFormat="1" ht="24.6" customHeight="1" outlineLevel="1">
      <c r="A35" s="10" t="s">
        <v>106</v>
      </c>
      <c r="B35" s="57">
        <f>SUM(B36:B36)</f>
        <v>907500</v>
      </c>
      <c r="C35" s="57">
        <f>SUM(C36:C36)</f>
        <v>819400</v>
      </c>
      <c r="D35" s="57">
        <f>SUM(D36:D36)</f>
        <v>88100</v>
      </c>
      <c r="E35" s="57">
        <f>SUM(E36:E36)</f>
        <v>0</v>
      </c>
      <c r="F35" s="128"/>
      <c r="G35" s="128"/>
      <c r="H35" s="58"/>
      <c r="I35" s="58"/>
      <c r="N35" s="122"/>
    </row>
    <row r="36" spans="1:14" ht="24.6" customHeight="1" outlineLevel="1">
      <c r="A36" s="39" t="s">
        <v>98</v>
      </c>
      <c r="B36" s="60">
        <f t="shared" ref="B36" si="6">C36+D36+E36</f>
        <v>907500</v>
      </c>
      <c r="C36" s="60">
        <v>819400</v>
      </c>
      <c r="D36" s="60">
        <v>88100</v>
      </c>
      <c r="E36" s="60">
        <v>0</v>
      </c>
      <c r="F36" s="129"/>
      <c r="G36" s="129">
        <f>+C36</f>
        <v>819400</v>
      </c>
      <c r="H36" s="52"/>
      <c r="I36" s="52"/>
      <c r="J36" s="62">
        <f>+B36</f>
        <v>907500</v>
      </c>
    </row>
    <row r="37" spans="1:14" s="61" customFormat="1" ht="24.6" customHeight="1" outlineLevel="1">
      <c r="A37" s="10" t="s">
        <v>107</v>
      </c>
      <c r="B37" s="57">
        <f>SUM(B38:B38)</f>
        <v>3809800</v>
      </c>
      <c r="C37" s="57">
        <f>SUM(C38:C38)</f>
        <v>1765600</v>
      </c>
      <c r="D37" s="57">
        <f>SUM(D38:D38)</f>
        <v>1057400</v>
      </c>
      <c r="E37" s="57">
        <f>SUM(E38:E38)</f>
        <v>986800</v>
      </c>
      <c r="F37" s="128"/>
      <c r="G37" s="128"/>
      <c r="H37" s="58"/>
      <c r="I37" s="58"/>
      <c r="N37" s="122"/>
    </row>
    <row r="38" spans="1:14" ht="24.6" customHeight="1" outlineLevel="1">
      <c r="A38" s="39" t="s">
        <v>98</v>
      </c>
      <c r="B38" s="60">
        <f t="shared" ref="B38" si="7">C38+D38+E38</f>
        <v>3809800</v>
      </c>
      <c r="C38" s="60">
        <v>1765600</v>
      </c>
      <c r="D38" s="60">
        <v>1057400</v>
      </c>
      <c r="E38" s="60">
        <v>986800</v>
      </c>
      <c r="F38" s="129"/>
      <c r="G38" s="129">
        <f>+C38</f>
        <v>1765600</v>
      </c>
      <c r="H38" s="52"/>
      <c r="I38" s="52"/>
      <c r="J38" s="62">
        <f>+B38</f>
        <v>3809800</v>
      </c>
      <c r="K38" s="62">
        <v>0</v>
      </c>
    </row>
    <row r="39" spans="1:14" s="61" customFormat="1" ht="24.6" customHeight="1" outlineLevel="1">
      <c r="A39" s="10" t="s">
        <v>108</v>
      </c>
      <c r="B39" s="57">
        <f>SUM(B40:B40)</f>
        <v>2600600</v>
      </c>
      <c r="C39" s="57">
        <f>SUM(C40:C40)</f>
        <v>1006600</v>
      </c>
      <c r="D39" s="57">
        <f>SUM(D40:D40)</f>
        <v>884500</v>
      </c>
      <c r="E39" s="57">
        <f>SUM(E40:E40)</f>
        <v>709500</v>
      </c>
      <c r="F39" s="128"/>
      <c r="G39" s="128"/>
      <c r="H39" s="58"/>
      <c r="I39" s="58"/>
      <c r="N39" s="122"/>
    </row>
    <row r="40" spans="1:14" ht="24.6" customHeight="1" outlineLevel="1">
      <c r="A40" s="39" t="s">
        <v>98</v>
      </c>
      <c r="B40" s="60">
        <f t="shared" ref="B40" si="8">C40+D40+E40</f>
        <v>2600600</v>
      </c>
      <c r="C40" s="60">
        <v>1006600</v>
      </c>
      <c r="D40" s="60">
        <v>884500</v>
      </c>
      <c r="E40" s="60">
        <v>709500</v>
      </c>
      <c r="F40" s="129"/>
      <c r="G40" s="129">
        <f>+C40</f>
        <v>1006600</v>
      </c>
      <c r="H40" s="52"/>
      <c r="I40" s="52"/>
      <c r="J40" s="62">
        <f>+B40</f>
        <v>2600600</v>
      </c>
      <c r="K40" s="62">
        <v>0</v>
      </c>
    </row>
    <row r="41" spans="1:14" s="37" customFormat="1" ht="24.6" customHeight="1">
      <c r="A41" s="50" t="s">
        <v>75</v>
      </c>
      <c r="B41" s="51"/>
      <c r="C41" s="51"/>
      <c r="D41" s="51"/>
      <c r="E41" s="51"/>
      <c r="F41" s="125"/>
      <c r="G41" s="125"/>
      <c r="H41" s="52"/>
      <c r="I41" s="52"/>
      <c r="J41" s="52"/>
      <c r="K41" s="52"/>
      <c r="N41" s="119"/>
    </row>
    <row r="42" spans="1:14" s="56" customFormat="1" ht="24.6" customHeight="1">
      <c r="A42" s="53" t="s">
        <v>69</v>
      </c>
      <c r="B42" s="54">
        <f>B43+B45</f>
        <v>5896100</v>
      </c>
      <c r="C42" s="54">
        <f>C43+C45</f>
        <v>2334100</v>
      </c>
      <c r="D42" s="54">
        <f>D43+D45</f>
        <v>1800700</v>
      </c>
      <c r="E42" s="54">
        <f>E43+E45</f>
        <v>1761300</v>
      </c>
      <c r="F42" s="126"/>
      <c r="G42" s="126"/>
      <c r="H42" s="55"/>
      <c r="I42" s="55"/>
      <c r="N42" s="120"/>
    </row>
    <row r="43" spans="1:14" s="59" customFormat="1" ht="24.6" customHeight="1">
      <c r="A43" s="10" t="s">
        <v>109</v>
      </c>
      <c r="B43" s="57">
        <f>SUM(B44:B44)</f>
        <v>5896100</v>
      </c>
      <c r="C43" s="57">
        <f>SUM(C44:C44)</f>
        <v>2334100</v>
      </c>
      <c r="D43" s="57">
        <f>SUM(D44:D44)</f>
        <v>1800700</v>
      </c>
      <c r="E43" s="57">
        <f>SUM(E44:E44)</f>
        <v>1761300</v>
      </c>
      <c r="F43" s="128"/>
      <c r="G43" s="128"/>
      <c r="H43" s="58"/>
      <c r="I43" s="58"/>
      <c r="N43" s="121"/>
    </row>
    <row r="44" spans="1:14" ht="24.6" customHeight="1" outlineLevel="1">
      <c r="A44" s="39" t="s">
        <v>98</v>
      </c>
      <c r="B44" s="60">
        <f>C44+D44+E44</f>
        <v>5896100</v>
      </c>
      <c r="C44" s="60">
        <v>2334100</v>
      </c>
      <c r="D44" s="60">
        <v>1800700</v>
      </c>
      <c r="E44" s="60">
        <v>1761300</v>
      </c>
      <c r="F44" s="129"/>
      <c r="G44" s="129">
        <f>+C44</f>
        <v>2334100</v>
      </c>
      <c r="H44" s="52"/>
      <c r="I44" s="52"/>
      <c r="J44" s="62">
        <f>+B44</f>
        <v>5896100</v>
      </c>
    </row>
    <row r="45" spans="1:14" s="61" customFormat="1" ht="24.6" customHeight="1" outlineLevel="1">
      <c r="A45" s="10" t="s">
        <v>110</v>
      </c>
      <c r="B45" s="57">
        <f>SUM(B46:B46)</f>
        <v>0</v>
      </c>
      <c r="C45" s="57">
        <f>SUM(C46:C46)</f>
        <v>0</v>
      </c>
      <c r="D45" s="57">
        <f>SUM(D46:D46)</f>
        <v>0</v>
      </c>
      <c r="E45" s="57">
        <f>SUM(E46:E46)</f>
        <v>0</v>
      </c>
      <c r="F45" s="128"/>
      <c r="G45" s="128"/>
      <c r="H45" s="58"/>
      <c r="I45" s="58"/>
      <c r="N45" s="122"/>
    </row>
    <row r="46" spans="1:14" ht="24.6" customHeight="1" outlineLevel="1">
      <c r="A46" s="39" t="s">
        <v>98</v>
      </c>
      <c r="B46" s="60">
        <f>C46+D46+E46</f>
        <v>0</v>
      </c>
      <c r="C46" s="60">
        <v>0</v>
      </c>
      <c r="D46" s="60">
        <v>0</v>
      </c>
      <c r="E46" s="60">
        <v>0</v>
      </c>
      <c r="F46" s="129"/>
      <c r="G46" s="129"/>
      <c r="H46" s="52"/>
      <c r="I46" s="52"/>
    </row>
    <row r="47" spans="1:14" ht="28.8" customHeight="1" outlineLevel="1">
      <c r="A47" s="50" t="s">
        <v>76</v>
      </c>
      <c r="B47" s="51"/>
      <c r="C47" s="51"/>
      <c r="D47" s="51"/>
      <c r="E47" s="51"/>
      <c r="F47" s="125"/>
      <c r="G47" s="125"/>
      <c r="H47" s="52"/>
      <c r="I47" s="52"/>
      <c r="J47" s="52"/>
      <c r="K47" s="52"/>
    </row>
    <row r="48" spans="1:14" s="56" customFormat="1" ht="28.8" customHeight="1">
      <c r="A48" s="53" t="s">
        <v>69</v>
      </c>
      <c r="B48" s="54">
        <f>+B49+B51+B53+B55</f>
        <v>9814900</v>
      </c>
      <c r="C48" s="54">
        <f>C49+C51+C53+C55</f>
        <v>3667900</v>
      </c>
      <c r="D48" s="54">
        <f>D49+D51+D53+D55</f>
        <v>3271260</v>
      </c>
      <c r="E48" s="54">
        <f>E49+E51+E53+E55</f>
        <v>2875740</v>
      </c>
      <c r="F48" s="126"/>
      <c r="G48" s="126"/>
      <c r="H48" s="55"/>
      <c r="I48" s="55"/>
      <c r="N48" s="120"/>
    </row>
    <row r="49" spans="1:14" s="61" customFormat="1" ht="28.8" customHeight="1" outlineLevel="1">
      <c r="A49" s="10" t="s">
        <v>111</v>
      </c>
      <c r="B49" s="57">
        <f>SUM(B50:B50)</f>
        <v>1435600</v>
      </c>
      <c r="C49" s="57">
        <f>SUM(C50:C50)</f>
        <v>514500</v>
      </c>
      <c r="D49" s="57">
        <f>SUM(D50:D50)</f>
        <v>432760</v>
      </c>
      <c r="E49" s="57">
        <f>SUM(E50:E50)</f>
        <v>488340</v>
      </c>
      <c r="F49" s="128"/>
      <c r="G49" s="128"/>
      <c r="H49" s="58"/>
      <c r="I49" s="58"/>
      <c r="N49" s="122"/>
    </row>
    <row r="50" spans="1:14" ht="28.8" customHeight="1" outlineLevel="1">
      <c r="A50" s="39" t="s">
        <v>98</v>
      </c>
      <c r="B50" s="60">
        <f>C50+D50+E50</f>
        <v>1435600</v>
      </c>
      <c r="C50" s="60">
        <v>514500</v>
      </c>
      <c r="D50" s="60">
        <v>432760</v>
      </c>
      <c r="E50" s="60">
        <v>488340</v>
      </c>
      <c r="F50" s="129"/>
      <c r="G50" s="129">
        <f>+C50</f>
        <v>514500</v>
      </c>
      <c r="H50" s="52"/>
      <c r="I50" s="52"/>
      <c r="J50" s="110">
        <f>+B49</f>
        <v>1435600</v>
      </c>
    </row>
    <row r="51" spans="1:14" s="61" customFormat="1" ht="28.8" customHeight="1" outlineLevel="1">
      <c r="A51" s="10" t="s">
        <v>112</v>
      </c>
      <c r="B51" s="57">
        <f>SUM(B52:B52)</f>
        <v>0</v>
      </c>
      <c r="C51" s="57">
        <f>SUM(C52:C52)</f>
        <v>0</v>
      </c>
      <c r="D51" s="57">
        <f>SUM(D52:D52)</f>
        <v>0</v>
      </c>
      <c r="E51" s="57">
        <f>SUM(E52:E52)</f>
        <v>0</v>
      </c>
      <c r="F51" s="128"/>
      <c r="G51" s="128"/>
      <c r="H51" s="58"/>
      <c r="I51" s="58"/>
      <c r="J51" s="110"/>
      <c r="N51" s="122"/>
    </row>
    <row r="52" spans="1:14" ht="28.8" customHeight="1" outlineLevel="1">
      <c r="A52" s="39" t="s">
        <v>98</v>
      </c>
      <c r="B52" s="60">
        <f>C52+D52+E52</f>
        <v>0</v>
      </c>
      <c r="C52" s="60">
        <v>0</v>
      </c>
      <c r="D52" s="60">
        <v>0</v>
      </c>
      <c r="E52" s="60">
        <v>0</v>
      </c>
      <c r="F52" s="129"/>
      <c r="G52" s="129"/>
      <c r="H52" s="52"/>
      <c r="I52" s="52"/>
    </row>
    <row r="53" spans="1:14" s="61" customFormat="1" ht="28.8" customHeight="1" outlineLevel="1">
      <c r="A53" s="10" t="s">
        <v>113</v>
      </c>
      <c r="B53" s="57">
        <f>SUM(B54:B54)</f>
        <v>6220000</v>
      </c>
      <c r="C53" s="57">
        <f>SUM(C54:C54)</f>
        <v>1866000</v>
      </c>
      <c r="D53" s="57">
        <f>SUM(D54:D54)</f>
        <v>2289000</v>
      </c>
      <c r="E53" s="57">
        <f>SUM(E54:E54)</f>
        <v>2065000</v>
      </c>
      <c r="F53" s="128"/>
      <c r="G53" s="128"/>
      <c r="H53" s="58"/>
      <c r="I53" s="58"/>
      <c r="N53" s="122"/>
    </row>
    <row r="54" spans="1:14" ht="28.8" customHeight="1" outlineLevel="1">
      <c r="A54" s="39" t="s">
        <v>98</v>
      </c>
      <c r="B54" s="60">
        <f>C54+D54+E54</f>
        <v>6220000</v>
      </c>
      <c r="C54" s="60">
        <v>1866000</v>
      </c>
      <c r="D54" s="60">
        <v>2289000</v>
      </c>
      <c r="E54" s="60">
        <v>2065000</v>
      </c>
      <c r="F54" s="129"/>
      <c r="G54" s="129">
        <f>+C54</f>
        <v>1866000</v>
      </c>
      <c r="H54" s="52"/>
      <c r="I54" s="52"/>
      <c r="J54" s="62">
        <f>+B54</f>
        <v>6220000</v>
      </c>
      <c r="K54" s="62">
        <v>0</v>
      </c>
    </row>
    <row r="55" spans="1:14" s="61" customFormat="1" ht="28.8" customHeight="1" outlineLevel="1">
      <c r="A55" s="10" t="s">
        <v>116</v>
      </c>
      <c r="B55" s="57">
        <f>SUM(B56:B56)</f>
        <v>2159300</v>
      </c>
      <c r="C55" s="57">
        <f>SUM(C56:C56)</f>
        <v>1287400</v>
      </c>
      <c r="D55" s="57">
        <f>SUM(D56:D56)</f>
        <v>549500</v>
      </c>
      <c r="E55" s="57">
        <f>SUM(E56:E56)</f>
        <v>322400</v>
      </c>
      <c r="F55" s="128"/>
      <c r="G55" s="128"/>
      <c r="H55" s="58"/>
      <c r="I55" s="58"/>
      <c r="N55" s="122"/>
    </row>
    <row r="56" spans="1:14" ht="28.8" customHeight="1" outlineLevel="1">
      <c r="A56" s="39" t="s">
        <v>98</v>
      </c>
      <c r="B56" s="60">
        <f>C56+D56+E56</f>
        <v>2159300</v>
      </c>
      <c r="C56" s="60">
        <v>1287400</v>
      </c>
      <c r="D56" s="60">
        <v>549500</v>
      </c>
      <c r="E56" s="60">
        <v>322400</v>
      </c>
      <c r="F56" s="129"/>
      <c r="G56" s="129">
        <f>+C56</f>
        <v>1287400</v>
      </c>
      <c r="H56" s="52"/>
      <c r="I56" s="52"/>
      <c r="J56" s="62">
        <f>+B56</f>
        <v>2159300</v>
      </c>
    </row>
    <row r="57" spans="1:14" s="37" customFormat="1" ht="28.8" customHeight="1">
      <c r="A57" s="50" t="s">
        <v>68</v>
      </c>
      <c r="B57" s="51"/>
      <c r="C57" s="51"/>
      <c r="D57" s="51"/>
      <c r="E57" s="51"/>
      <c r="F57" s="125"/>
      <c r="G57" s="125"/>
      <c r="H57" s="52"/>
      <c r="I57" s="52"/>
      <c r="J57" s="52"/>
      <c r="K57" s="52"/>
      <c r="N57" s="119"/>
    </row>
    <row r="58" spans="1:14" s="56" customFormat="1" ht="28.8" customHeight="1">
      <c r="A58" s="53" t="s">
        <v>69</v>
      </c>
      <c r="B58" s="54">
        <f>B59+B61</f>
        <v>20051400</v>
      </c>
      <c r="C58" s="54">
        <f>C59+C61</f>
        <v>7244700</v>
      </c>
      <c r="D58" s="54">
        <f>D59+D61</f>
        <v>6812800</v>
      </c>
      <c r="E58" s="54">
        <f>E59+E61</f>
        <v>5993900</v>
      </c>
      <c r="F58" s="126"/>
      <c r="G58" s="126"/>
      <c r="H58" s="55"/>
      <c r="I58" s="55"/>
      <c r="N58" s="120"/>
    </row>
    <row r="59" spans="1:14" s="59" customFormat="1" ht="28.8" customHeight="1">
      <c r="A59" s="10" t="s">
        <v>117</v>
      </c>
      <c r="B59" s="57">
        <f>SUM(B60:B60)</f>
        <v>1240300</v>
      </c>
      <c r="C59" s="57">
        <f>SUM(C60:C60)</f>
        <v>403500</v>
      </c>
      <c r="D59" s="57">
        <f>SUM(D60:D60)</f>
        <v>418600</v>
      </c>
      <c r="E59" s="57">
        <f>SUM(E60:E60)</f>
        <v>418200</v>
      </c>
      <c r="F59" s="128"/>
      <c r="G59" s="128"/>
      <c r="H59" s="58"/>
      <c r="I59" s="58"/>
      <c r="N59" s="121"/>
    </row>
    <row r="60" spans="1:14" ht="28.8" customHeight="1" outlineLevel="1">
      <c r="A60" s="39" t="s">
        <v>98</v>
      </c>
      <c r="B60" s="60">
        <f>C60+D60+E60</f>
        <v>1240300</v>
      </c>
      <c r="C60" s="60">
        <v>403500</v>
      </c>
      <c r="D60" s="60">
        <v>418600</v>
      </c>
      <c r="E60" s="60">
        <v>418200</v>
      </c>
      <c r="F60" s="129"/>
      <c r="G60" s="129">
        <f>+C60</f>
        <v>403500</v>
      </c>
      <c r="H60" s="52"/>
      <c r="I60" s="52"/>
      <c r="J60" s="62">
        <f>+B60</f>
        <v>1240300</v>
      </c>
    </row>
    <row r="61" spans="1:14" s="61" customFormat="1" ht="28.8" customHeight="1" outlineLevel="1">
      <c r="A61" s="10" t="s">
        <v>118</v>
      </c>
      <c r="B61" s="57">
        <f>SUM(B62:B63)</f>
        <v>18811100</v>
      </c>
      <c r="C61" s="57">
        <f>SUM(C62:C63)</f>
        <v>6841200</v>
      </c>
      <c r="D61" s="57">
        <f>SUM(D62:D63)</f>
        <v>6394200</v>
      </c>
      <c r="E61" s="57">
        <f>SUM(E62:E63)</f>
        <v>5575700</v>
      </c>
      <c r="F61" s="128"/>
      <c r="G61" s="128"/>
      <c r="H61" s="58"/>
      <c r="I61" s="58"/>
      <c r="N61" s="122"/>
    </row>
    <row r="62" spans="1:14" ht="28.8" customHeight="1" outlineLevel="1">
      <c r="A62" s="39" t="s">
        <v>98</v>
      </c>
      <c r="B62" s="60">
        <f>C62+D62+E62</f>
        <v>10774400</v>
      </c>
      <c r="C62" s="60">
        <v>4089800</v>
      </c>
      <c r="D62" s="60">
        <v>3342800</v>
      </c>
      <c r="E62" s="60">
        <v>3341800</v>
      </c>
      <c r="F62" s="129"/>
      <c r="G62" s="129">
        <f>+C62</f>
        <v>4089800</v>
      </c>
      <c r="H62" s="52"/>
      <c r="I62" s="52"/>
      <c r="J62" s="62">
        <f>+B62</f>
        <v>10774400</v>
      </c>
    </row>
    <row r="63" spans="1:14" ht="28.8" customHeight="1" outlineLevel="1">
      <c r="A63" s="39" t="s">
        <v>99</v>
      </c>
      <c r="B63" s="60">
        <f>C63+D63+E63</f>
        <v>8036700</v>
      </c>
      <c r="C63" s="60">
        <v>2751400</v>
      </c>
      <c r="D63" s="60">
        <v>3051400</v>
      </c>
      <c r="E63" s="60">
        <v>2233900</v>
      </c>
      <c r="F63" s="129">
        <f>+C63</f>
        <v>2751400</v>
      </c>
      <c r="G63" s="129"/>
      <c r="H63" s="52"/>
      <c r="I63" s="52"/>
      <c r="J63" s="62"/>
      <c r="K63" s="62">
        <f>+B63</f>
        <v>8036700</v>
      </c>
    </row>
    <row r="64" spans="1:14" s="37" customFormat="1" ht="23.4" customHeight="1">
      <c r="A64" s="50" t="s">
        <v>136</v>
      </c>
      <c r="B64" s="51"/>
      <c r="C64" s="51"/>
      <c r="D64" s="51"/>
      <c r="E64" s="51"/>
      <c r="F64" s="125"/>
      <c r="G64" s="125"/>
      <c r="H64" s="52"/>
      <c r="I64" s="52"/>
      <c r="J64" s="52"/>
      <c r="K64" s="52"/>
      <c r="N64" s="119"/>
    </row>
    <row r="65" spans="1:14" s="56" customFormat="1" ht="23.4" customHeight="1">
      <c r="A65" s="53" t="s">
        <v>69</v>
      </c>
      <c r="B65" s="54">
        <f>+B66+B68+B71</f>
        <v>1463600</v>
      </c>
      <c r="C65" s="54">
        <f>+C66+C68+C71</f>
        <v>1060600</v>
      </c>
      <c r="D65" s="54">
        <f>+D66+D68+D71</f>
        <v>314800</v>
      </c>
      <c r="E65" s="54">
        <f>+E66+E68+E71</f>
        <v>88200</v>
      </c>
      <c r="F65" s="126"/>
      <c r="G65" s="126"/>
      <c r="H65" s="55"/>
      <c r="I65" s="55"/>
      <c r="N65" s="120"/>
    </row>
    <row r="66" spans="1:14" s="59" customFormat="1" ht="23.4" customHeight="1">
      <c r="A66" s="10" t="s">
        <v>119</v>
      </c>
      <c r="B66" s="57">
        <f>SUM(B67:B67)</f>
        <v>253600</v>
      </c>
      <c r="C66" s="57">
        <f>SUM(C67:C67)</f>
        <v>92900</v>
      </c>
      <c r="D66" s="57">
        <f>SUM(D67:D67)</f>
        <v>117900</v>
      </c>
      <c r="E66" s="57">
        <f>SUM(E67:E67)</f>
        <v>42800</v>
      </c>
      <c r="F66" s="128"/>
      <c r="G66" s="128"/>
      <c r="H66" s="58"/>
      <c r="I66" s="58"/>
      <c r="N66" s="121"/>
    </row>
    <row r="67" spans="1:14" ht="23.4" customHeight="1" outlineLevel="1">
      <c r="A67" s="39" t="s">
        <v>98</v>
      </c>
      <c r="B67" s="60">
        <f>C67+D67+E67</f>
        <v>253600</v>
      </c>
      <c r="C67" s="60">
        <v>92900</v>
      </c>
      <c r="D67" s="60">
        <v>117900</v>
      </c>
      <c r="E67" s="60">
        <v>42800</v>
      </c>
      <c r="F67" s="129"/>
      <c r="G67" s="129">
        <f>+C67</f>
        <v>92900</v>
      </c>
      <c r="H67" s="52"/>
      <c r="I67" s="52"/>
      <c r="J67" s="62">
        <f>+B67</f>
        <v>253600</v>
      </c>
    </row>
    <row r="68" spans="1:14" s="61" customFormat="1" ht="23.4" customHeight="1" outlineLevel="1">
      <c r="A68" s="10" t="s">
        <v>120</v>
      </c>
      <c r="B68" s="57">
        <f>SUM(B69:B70)</f>
        <v>970400</v>
      </c>
      <c r="C68" s="57">
        <f>SUM(C69:C70)</f>
        <v>864800</v>
      </c>
      <c r="D68" s="57">
        <f>SUM(D69:D70)</f>
        <v>90000</v>
      </c>
      <c r="E68" s="57">
        <f>SUM(E69:E70)</f>
        <v>15600</v>
      </c>
      <c r="F68" s="128"/>
      <c r="G68" s="128"/>
      <c r="H68" s="58"/>
      <c r="I68" s="58"/>
      <c r="N68" s="122"/>
    </row>
    <row r="69" spans="1:14" ht="23.4" customHeight="1" outlineLevel="1">
      <c r="A69" s="39" t="s">
        <v>98</v>
      </c>
      <c r="B69" s="60">
        <f>C69+D69+E69</f>
        <v>820800</v>
      </c>
      <c r="C69" s="60">
        <v>820800</v>
      </c>
      <c r="D69" s="60">
        <v>0</v>
      </c>
      <c r="E69" s="60">
        <v>0</v>
      </c>
      <c r="F69" s="129"/>
      <c r="G69" s="129">
        <f>+C69</f>
        <v>820800</v>
      </c>
      <c r="H69" s="52"/>
      <c r="I69" s="52"/>
      <c r="J69" s="62">
        <f>+B69</f>
        <v>820800</v>
      </c>
    </row>
    <row r="70" spans="1:14" ht="23.4" customHeight="1" outlineLevel="1">
      <c r="A70" s="39" t="s">
        <v>99</v>
      </c>
      <c r="B70" s="60">
        <f>C70+D70+E70</f>
        <v>149600</v>
      </c>
      <c r="C70" s="60">
        <v>44000</v>
      </c>
      <c r="D70" s="60">
        <v>90000</v>
      </c>
      <c r="E70" s="60">
        <v>15600</v>
      </c>
      <c r="F70" s="129">
        <f>+C70</f>
        <v>44000</v>
      </c>
      <c r="G70" s="129"/>
      <c r="H70" s="52"/>
      <c r="I70" s="52"/>
      <c r="J70" s="62"/>
      <c r="K70" s="62">
        <f>+B70</f>
        <v>149600</v>
      </c>
    </row>
    <row r="71" spans="1:14" s="61" customFormat="1" ht="23.4" customHeight="1" outlineLevel="1">
      <c r="A71" s="10" t="s">
        <v>121</v>
      </c>
      <c r="B71" s="57">
        <f>SUM(B72:B73)</f>
        <v>239600</v>
      </c>
      <c r="C71" s="57">
        <f t="shared" ref="C71:E71" si="9">SUM(C72:C73)</f>
        <v>102900</v>
      </c>
      <c r="D71" s="57">
        <f t="shared" si="9"/>
        <v>106900</v>
      </c>
      <c r="E71" s="57">
        <f t="shared" si="9"/>
        <v>29800</v>
      </c>
      <c r="F71" s="128"/>
      <c r="G71" s="128"/>
      <c r="H71" s="58"/>
      <c r="I71" s="58"/>
      <c r="N71" s="122"/>
    </row>
    <row r="72" spans="1:14" ht="23.4" customHeight="1" outlineLevel="1">
      <c r="A72" s="39" t="s">
        <v>98</v>
      </c>
      <c r="B72" s="60">
        <f>C72+D72+E72</f>
        <v>40000</v>
      </c>
      <c r="C72" s="60">
        <v>12000</v>
      </c>
      <c r="D72" s="60">
        <v>14000</v>
      </c>
      <c r="E72" s="60">
        <v>14000</v>
      </c>
      <c r="F72" s="129"/>
      <c r="G72" s="129">
        <f>+C72</f>
        <v>12000</v>
      </c>
      <c r="H72" s="52"/>
      <c r="I72" s="52"/>
      <c r="J72" s="62">
        <f>+B72</f>
        <v>40000</v>
      </c>
    </row>
    <row r="73" spans="1:14" ht="23.4" customHeight="1" outlineLevel="1">
      <c r="A73" s="39" t="s">
        <v>99</v>
      </c>
      <c r="B73" s="60">
        <f>C73+D73+E73</f>
        <v>199600</v>
      </c>
      <c r="C73" s="60">
        <v>90900</v>
      </c>
      <c r="D73" s="60">
        <v>92900</v>
      </c>
      <c r="E73" s="60">
        <v>15800</v>
      </c>
      <c r="F73" s="129">
        <f>+C73</f>
        <v>90900</v>
      </c>
      <c r="G73" s="129"/>
      <c r="H73" s="52"/>
      <c r="I73" s="52"/>
      <c r="J73" s="62"/>
      <c r="K73" s="62">
        <f>+B73</f>
        <v>199600</v>
      </c>
    </row>
    <row r="74" spans="1:14" s="37" customFormat="1" ht="23.4" customHeight="1">
      <c r="A74" s="50" t="s">
        <v>135</v>
      </c>
      <c r="B74" s="51"/>
      <c r="C74" s="51"/>
      <c r="D74" s="51"/>
      <c r="E74" s="51"/>
      <c r="F74" s="125"/>
      <c r="G74" s="125"/>
      <c r="H74" s="52"/>
      <c r="I74" s="52"/>
      <c r="J74" s="52"/>
      <c r="K74" s="52"/>
      <c r="N74" s="119"/>
    </row>
    <row r="75" spans="1:14" s="56" customFormat="1" ht="23.4" customHeight="1">
      <c r="A75" s="53" t="s">
        <v>69</v>
      </c>
      <c r="B75" s="54">
        <f>B76+B79</f>
        <v>55165100</v>
      </c>
      <c r="C75" s="54">
        <f>C76+C79</f>
        <v>33984120</v>
      </c>
      <c r="D75" s="54">
        <f>D76+D79</f>
        <v>15270440</v>
      </c>
      <c r="E75" s="54">
        <f>E76+E79</f>
        <v>5910540</v>
      </c>
      <c r="F75" s="126"/>
      <c r="G75" s="126"/>
      <c r="H75" s="55"/>
      <c r="I75" s="55"/>
      <c r="N75" s="120"/>
    </row>
    <row r="76" spans="1:14" s="59" customFormat="1" ht="23.4" customHeight="1">
      <c r="A76" s="10" t="s">
        <v>115</v>
      </c>
      <c r="B76" s="57">
        <f>SUM(B77:B78)</f>
        <v>440900</v>
      </c>
      <c r="C76" s="57">
        <f t="shared" ref="C76:E76" si="10">SUM(C77:C78)</f>
        <v>182800</v>
      </c>
      <c r="D76" s="57">
        <f t="shared" si="10"/>
        <v>258100</v>
      </c>
      <c r="E76" s="57">
        <f t="shared" si="10"/>
        <v>0</v>
      </c>
      <c r="F76" s="128"/>
      <c r="G76" s="128"/>
      <c r="H76" s="58"/>
      <c r="I76" s="58"/>
      <c r="N76" s="121"/>
    </row>
    <row r="77" spans="1:14" ht="23.4" customHeight="1" outlineLevel="1">
      <c r="A77" s="39" t="s">
        <v>98</v>
      </c>
      <c r="B77" s="60">
        <f>C77+D77+E77</f>
        <v>440900</v>
      </c>
      <c r="C77" s="60">
        <v>182800</v>
      </c>
      <c r="D77" s="60">
        <v>258100</v>
      </c>
      <c r="E77" s="60">
        <v>0</v>
      </c>
      <c r="F77" s="129"/>
      <c r="G77" s="129">
        <f>+C77</f>
        <v>182800</v>
      </c>
      <c r="H77" s="52"/>
      <c r="I77" s="52"/>
      <c r="J77" s="62">
        <f>+B77</f>
        <v>440900</v>
      </c>
    </row>
    <row r="78" spans="1:14" ht="23.4" customHeight="1" outlineLevel="1">
      <c r="A78" s="39" t="s">
        <v>99</v>
      </c>
      <c r="B78" s="60">
        <f>C78+D78+E78</f>
        <v>0</v>
      </c>
      <c r="C78" s="60">
        <v>0</v>
      </c>
      <c r="D78" s="60">
        <v>0</v>
      </c>
      <c r="E78" s="60">
        <v>0</v>
      </c>
      <c r="F78" s="129"/>
      <c r="G78" s="129"/>
      <c r="H78" s="52"/>
      <c r="I78" s="52"/>
      <c r="J78" s="62"/>
      <c r="K78" s="62">
        <f>+B78</f>
        <v>0</v>
      </c>
    </row>
    <row r="79" spans="1:14" s="61" customFormat="1" ht="23.4" customHeight="1" outlineLevel="1">
      <c r="A79" s="10" t="s">
        <v>114</v>
      </c>
      <c r="B79" s="57">
        <f>SUM(B80:B82)</f>
        <v>54724200</v>
      </c>
      <c r="C79" s="57">
        <f>SUM(C80:C82)</f>
        <v>33801320</v>
      </c>
      <c r="D79" s="57">
        <f>SUM(D80:D82)</f>
        <v>15012340</v>
      </c>
      <c r="E79" s="57">
        <f>SUM(E80:E82)</f>
        <v>5910540</v>
      </c>
      <c r="F79" s="128"/>
      <c r="G79" s="128"/>
      <c r="H79" s="58"/>
      <c r="I79" s="58"/>
      <c r="N79" s="122"/>
    </row>
    <row r="80" spans="1:14" ht="23.4" customHeight="1" outlineLevel="1">
      <c r="A80" s="39" t="s">
        <v>98</v>
      </c>
      <c r="B80" s="60">
        <f>C80+D80+E80</f>
        <v>42426300</v>
      </c>
      <c r="C80" s="60">
        <v>28770000</v>
      </c>
      <c r="D80" s="60">
        <v>10855500</v>
      </c>
      <c r="E80" s="60">
        <v>2800800</v>
      </c>
      <c r="F80" s="129"/>
      <c r="G80" s="129">
        <f>+C80</f>
        <v>28770000</v>
      </c>
      <c r="H80" s="52"/>
      <c r="I80" s="52"/>
      <c r="J80" s="62">
        <f>+B80</f>
        <v>42426300</v>
      </c>
    </row>
    <row r="81" spans="1:14" ht="23.4" customHeight="1" outlineLevel="1">
      <c r="A81" s="39" t="s">
        <v>100</v>
      </c>
      <c r="B81" s="60">
        <f>C81+D81+E81</f>
        <v>10365800</v>
      </c>
      <c r="C81" s="60">
        <v>4146320</v>
      </c>
      <c r="D81" s="60">
        <v>3109740</v>
      </c>
      <c r="E81" s="60">
        <v>3109740</v>
      </c>
      <c r="F81" s="129"/>
      <c r="G81" s="129"/>
      <c r="H81" s="52">
        <f>+C81</f>
        <v>4146320</v>
      </c>
      <c r="I81" s="52"/>
      <c r="J81" s="62"/>
      <c r="L81" s="62">
        <f>+B81</f>
        <v>10365800</v>
      </c>
    </row>
    <row r="82" spans="1:14" ht="23.4" customHeight="1" outlineLevel="1">
      <c r="A82" s="39" t="s">
        <v>71</v>
      </c>
      <c r="B82" s="60">
        <f>C82+D82+E82</f>
        <v>1932100</v>
      </c>
      <c r="C82" s="60">
        <v>885000</v>
      </c>
      <c r="D82" s="60">
        <v>1047100</v>
      </c>
      <c r="E82" s="60">
        <v>0</v>
      </c>
      <c r="F82" s="129">
        <f>+C82</f>
        <v>885000</v>
      </c>
      <c r="G82" s="129"/>
      <c r="H82" s="52"/>
      <c r="I82" s="52"/>
      <c r="K82" s="62">
        <f>+B82</f>
        <v>1932100</v>
      </c>
      <c r="L82" s="62"/>
    </row>
    <row r="83" spans="1:14" s="37" customFormat="1" ht="23.4" customHeight="1" outlineLevel="1">
      <c r="A83" s="11" t="s">
        <v>77</v>
      </c>
      <c r="B83" s="51">
        <f>+B8+B12+B20+B24+B28+B32+B42+B48+B58+B65+B75</f>
        <v>129930600</v>
      </c>
      <c r="C83" s="51">
        <f>+C8+C12+C20+C24+C28+C32+C42+C48+C58+C65+C75</f>
        <v>67318720</v>
      </c>
      <c r="D83" s="51">
        <f>+D8+D12+D20+D24+D28+D32+D42+D48+D58+D65+D75</f>
        <v>37766700</v>
      </c>
      <c r="E83" s="51">
        <f>+E8+E12+E20+E24+E28+E32+E42+E48+E58+E65+E75</f>
        <v>24845180</v>
      </c>
      <c r="F83" s="125"/>
      <c r="G83" s="125"/>
      <c r="H83" s="52"/>
      <c r="I83" s="52"/>
      <c r="L83" s="111"/>
      <c r="N83" s="119"/>
    </row>
    <row r="84" spans="1:14" s="37" customFormat="1" ht="23.4" customHeight="1" outlineLevel="1">
      <c r="A84" s="11" t="s">
        <v>102</v>
      </c>
      <c r="B84" s="51">
        <v>0</v>
      </c>
      <c r="C84" s="51">
        <v>0</v>
      </c>
      <c r="D84" s="51">
        <v>0</v>
      </c>
      <c r="E84" s="51">
        <v>0</v>
      </c>
      <c r="F84" s="125"/>
      <c r="G84" s="125"/>
      <c r="H84" s="52"/>
      <c r="I84" s="52"/>
      <c r="N84" s="119"/>
    </row>
    <row r="85" spans="1:14" ht="23.4" customHeight="1">
      <c r="A85" s="33" t="s">
        <v>0</v>
      </c>
      <c r="B85" s="51">
        <f>+B83+B84</f>
        <v>129930600</v>
      </c>
      <c r="C85" s="51">
        <f>+C83+C84</f>
        <v>67318720</v>
      </c>
      <c r="D85" s="51">
        <f>+D83+D84</f>
        <v>37766700</v>
      </c>
      <c r="E85" s="51">
        <f>+E83+E84</f>
        <v>24845180</v>
      </c>
      <c r="F85" s="125"/>
      <c r="G85" s="125"/>
      <c r="H85" s="52"/>
      <c r="I85" s="52"/>
    </row>
    <row r="86" spans="1:14">
      <c r="C86" s="62"/>
      <c r="D86" s="62"/>
      <c r="E86" s="62"/>
      <c r="F86" s="62"/>
      <c r="G86" s="62"/>
    </row>
    <row r="87" spans="1:14">
      <c r="B87" s="62"/>
      <c r="C87" s="63"/>
      <c r="D87" s="63"/>
      <c r="E87" s="63"/>
      <c r="F87" s="130">
        <f>SUM(F8:F85)</f>
        <v>4125600</v>
      </c>
      <c r="G87" s="118">
        <f>SUM(G10:G85)</f>
        <v>59046800</v>
      </c>
      <c r="H87" s="118">
        <f>SUM(H10:H85)</f>
        <v>4146320</v>
      </c>
      <c r="I87" s="118"/>
      <c r="J87" s="48">
        <f>SUM(J10:J85)</f>
        <v>108760800</v>
      </c>
      <c r="K87" s="48">
        <f>SUM(K11:K85)</f>
        <v>10804000</v>
      </c>
      <c r="L87" s="48">
        <f>SUM(L81:L85)</f>
        <v>10365800</v>
      </c>
    </row>
    <row r="88" spans="1:14">
      <c r="C88" s="112"/>
      <c r="E88" s="48"/>
      <c r="F88" s="48"/>
      <c r="G88" s="48"/>
      <c r="J88" s="48"/>
      <c r="K88" s="48"/>
    </row>
    <row r="89" spans="1:14">
      <c r="G89" s="48"/>
      <c r="K89" s="112"/>
    </row>
    <row r="90" spans="1:14">
      <c r="C90" s="48"/>
      <c r="F90" s="2" t="s">
        <v>134</v>
      </c>
      <c r="G90" s="131">
        <f>+F87+G87+H87</f>
        <v>67318720</v>
      </c>
      <c r="J90" s="114"/>
      <c r="K90" s="112"/>
      <c r="M90" s="48"/>
    </row>
    <row r="91" spans="1:14">
      <c r="J91" s="115"/>
      <c r="K91" s="112"/>
    </row>
    <row r="92" spans="1:14">
      <c r="J92" s="115"/>
      <c r="K92" s="112"/>
      <c r="M92" s="62"/>
    </row>
    <row r="93" spans="1:14">
      <c r="E93" s="62"/>
      <c r="F93" s="62"/>
      <c r="G93" s="62"/>
      <c r="J93" s="116"/>
      <c r="K93" s="112"/>
      <c r="M93" s="62"/>
    </row>
    <row r="94" spans="1:14" ht="21.6" thickBot="1">
      <c r="J94" s="117">
        <f>+J87+K87+L87</f>
        <v>129930600</v>
      </c>
      <c r="K94" s="112"/>
    </row>
    <row r="95" spans="1:14" ht="21.6" thickTop="1">
      <c r="J95" s="62">
        <f>+B85</f>
        <v>129930600</v>
      </c>
      <c r="K95" s="112"/>
      <c r="N95" s="112">
        <f>SUM('สงม. 1 แนวนอนปรับแผนครั้งที่1'!N15:N49)</f>
        <v>0</v>
      </c>
    </row>
    <row r="96" spans="1:14" ht="30" customHeight="1">
      <c r="H96" s="48"/>
      <c r="I96" s="48"/>
      <c r="J96" s="62">
        <f>+J94-J95</f>
        <v>0</v>
      </c>
      <c r="K96" s="112"/>
    </row>
    <row r="97" spans="10:14" ht="30" customHeight="1">
      <c r="J97" s="115"/>
      <c r="K97" s="113"/>
    </row>
    <row r="99" spans="10:14">
      <c r="J99" s="62"/>
    </row>
    <row r="100" spans="10:14">
      <c r="K100" s="112"/>
    </row>
    <row r="104" spans="10:14">
      <c r="K104" s="62" t="e">
        <f>+K100+#REF!</f>
        <v>#REF!</v>
      </c>
      <c r="N104" s="112">
        <f>+J87+N95</f>
        <v>108760800</v>
      </c>
    </row>
    <row r="105" spans="10:14">
      <c r="N105" s="112">
        <f>+J97-N104</f>
        <v>-108760800</v>
      </c>
    </row>
    <row r="106" spans="10:14">
      <c r="K106" s="62" t="e">
        <f>+K104+#REF!</f>
        <v>#REF!</v>
      </c>
    </row>
  </sheetData>
  <mergeCells count="3">
    <mergeCell ref="A2:E2"/>
    <mergeCell ref="A3:E3"/>
    <mergeCell ref="A6:A7"/>
  </mergeCells>
  <pageMargins left="0.39370078740157499" right="0.35433070866141703" top="0.23622047244094499" bottom="0.23622047244094499" header="0.196850393700787" footer="0.196850393700787"/>
  <pageSetup paperSize="9" scale="83" orientation="landscape" r:id="rId1"/>
  <rowBreaks count="3" manualBreakCount="3">
    <brk id="26" max="4" man="1"/>
    <brk id="46" max="4" man="1"/>
    <brk id="6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สงม. 1(ล่าสุด)สำนัก</vt:lpstr>
      <vt:lpstr>สงม. 2(ล่าสุด)สำนัก</vt:lpstr>
      <vt:lpstr>ตัวอย่าง สงม. 2</vt:lpstr>
      <vt:lpstr>แนบท้ายแบบ 1</vt:lpstr>
      <vt:lpstr>สงม. 1 แนวนอน </vt:lpstr>
      <vt:lpstr>สงม. 1 แนวนอนปรับแผนครั้งที่1</vt:lpstr>
      <vt:lpstr>'ตัวอย่าง สงม. 2'!Print_Area</vt:lpstr>
      <vt:lpstr>'สงม. 1 แนวนอน '!Print_Area</vt:lpstr>
      <vt:lpstr>'สงม. 1 แนวนอนปรับแผนครั้งที่1'!Print_Area</vt:lpstr>
      <vt:lpstr>'ตัวอย่าง สงม. 2'!Print_Titles</vt:lpstr>
      <vt:lpstr>'สงม. 1 แนวนอน '!Print_Titles</vt:lpstr>
      <vt:lpstr>'สงม. 1 แนวนอนปรับแผนครั้งที่1'!Print_Titles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bma03474</cp:lastModifiedBy>
  <cp:lastPrinted>2024-09-25T01:39:16Z</cp:lastPrinted>
  <dcterms:created xsi:type="dcterms:W3CDTF">2019-08-18T06:05:51Z</dcterms:created>
  <dcterms:modified xsi:type="dcterms:W3CDTF">2025-04-01T05:54:31Z</dcterms:modified>
</cp:coreProperties>
</file>