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12 ข้อมูลผลการดำเนินงานในเชิงสถิติ (ใช่ไฟล์นี้ล่าสุด)\012 ข้อมูลรายได้ค่าธรรมเนียม ค่าใบอนุญาตฯ(ไฟล์ Excel)\"/>
    </mc:Choice>
  </mc:AlternateContent>
  <xr:revisionPtr revIDLastSave="0" documentId="8_{3AA8A716-0286-4974-807E-1C6B3FD26765}" xr6:coauthVersionLast="47" xr6:coauthVersionMax="47" xr10:uidLastSave="{00000000-0000-0000-0000-000000000000}"/>
  <bookViews>
    <workbookView xWindow="13740" yWindow="285" windowWidth="12795" windowHeight="14520" firstSheet="2" activeTab="5" xr2:uid="{FFAF15D6-07E4-4A78-AAEE-411B09FB8930}"/>
  </bookViews>
  <sheets>
    <sheet name="ต.ค. 65" sheetId="1" r:id="rId1"/>
    <sheet name="พ.ย. 65" sheetId="2" r:id="rId2"/>
    <sheet name="ธ.ค. 65" sheetId="3" r:id="rId3"/>
    <sheet name="ม.ค. 66" sheetId="4" r:id="rId4"/>
    <sheet name="ก.พ. 66" sheetId="5" r:id="rId5"/>
    <sheet name="มี.ค. 66" sheetId="6" r:id="rId6"/>
  </sheets>
  <definedNames>
    <definedName name="_xlnm.Print_Area" localSheetId="4">'ก.พ. 66'!$A$1:$H$64</definedName>
    <definedName name="_xlnm.Print_Area" localSheetId="0">'ต.ค. 65'!$A$1:$H$63</definedName>
    <definedName name="_xlnm.Print_Area" localSheetId="2">'ธ.ค. 65'!$A$1:$H$63</definedName>
    <definedName name="_xlnm.Print_Area" localSheetId="1">'พ.ย. 65'!$A$1:$H$63</definedName>
    <definedName name="_xlnm.Print_Area" localSheetId="3">'ม.ค. 66'!$A$1:$H$64</definedName>
    <definedName name="_xlnm.Print_Area" localSheetId="5">'มี.ค. 66'!$A$1:$H$64</definedName>
    <definedName name="_xlnm.Print_Titles" localSheetId="4">'ก.พ. 66'!$1:$6</definedName>
    <definedName name="_xlnm.Print_Titles" localSheetId="0">'ต.ค. 65'!$1:$6</definedName>
    <definedName name="_xlnm.Print_Titles" localSheetId="2">'ธ.ค. 65'!$1:$6</definedName>
    <definedName name="_xlnm.Print_Titles" localSheetId="1">'พ.ย. 65'!$1:$6</definedName>
    <definedName name="_xlnm.Print_Titles" localSheetId="3">'ม.ค. 66'!$1:$6</definedName>
    <definedName name="_xlnm.Print_Titles" localSheetId="5">'มี.ค. 66'!$1:$6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6" l="1"/>
  <c r="D9" i="6"/>
  <c r="D14" i="6" s="1"/>
  <c r="D58" i="6" s="1"/>
  <c r="I60" i="6" s="1"/>
  <c r="D10" i="6"/>
  <c r="H10" i="6" s="1"/>
  <c r="D11" i="6"/>
  <c r="H11" i="6" s="1"/>
  <c r="D12" i="6"/>
  <c r="H12" i="6" s="1"/>
  <c r="D13" i="6"/>
  <c r="H13" i="6" s="1"/>
  <c r="C14" i="6"/>
  <c r="E14" i="6"/>
  <c r="F14" i="6"/>
  <c r="D17" i="6"/>
  <c r="H17" i="6"/>
  <c r="D18" i="6"/>
  <c r="H18" i="6"/>
  <c r="D19" i="6"/>
  <c r="H19" i="6"/>
  <c r="D20" i="6"/>
  <c r="H20" i="6"/>
  <c r="D21" i="6"/>
  <c r="H21" i="6"/>
  <c r="D22" i="6"/>
  <c r="H22" i="6"/>
  <c r="D23" i="6"/>
  <c r="D24" i="6"/>
  <c r="D25" i="6" s="1"/>
  <c r="D46" i="6" s="1"/>
  <c r="C25" i="6"/>
  <c r="E25" i="6"/>
  <c r="F25" i="6"/>
  <c r="D27" i="6"/>
  <c r="H27" i="6"/>
  <c r="D28" i="6"/>
  <c r="H28" i="6"/>
  <c r="D29" i="6"/>
  <c r="H29" i="6"/>
  <c r="D30" i="6"/>
  <c r="H30" i="6"/>
  <c r="D31" i="6"/>
  <c r="H31" i="6"/>
  <c r="D32" i="6"/>
  <c r="H32" i="6"/>
  <c r="D33" i="6"/>
  <c r="H33" i="6"/>
  <c r="C34" i="6"/>
  <c r="D34" i="6"/>
  <c r="E34" i="6"/>
  <c r="F34" i="6"/>
  <c r="F46" i="6" s="1"/>
  <c r="F58" i="6" s="1"/>
  <c r="H35" i="6"/>
  <c r="D36" i="6"/>
  <c r="H36" i="6"/>
  <c r="C37" i="6"/>
  <c r="D37" i="6"/>
  <c r="E37" i="6"/>
  <c r="F37" i="6"/>
  <c r="H37" i="6" s="1"/>
  <c r="H38" i="6"/>
  <c r="H39" i="6"/>
  <c r="H40" i="6"/>
  <c r="H41" i="6"/>
  <c r="H42" i="6"/>
  <c r="H43" i="6"/>
  <c r="H44" i="6"/>
  <c r="E45" i="6"/>
  <c r="F45" i="6"/>
  <c r="H45" i="6" s="1"/>
  <c r="C46" i="6"/>
  <c r="E46" i="6"/>
  <c r="E58" i="6" s="1"/>
  <c r="H48" i="6"/>
  <c r="H49" i="6"/>
  <c r="H50" i="6" s="1"/>
  <c r="C50" i="6"/>
  <c r="D50" i="6"/>
  <c r="E50" i="6"/>
  <c r="F50" i="6"/>
  <c r="H52" i="6"/>
  <c r="H57" i="6" s="1"/>
  <c r="H53" i="6"/>
  <c r="H54" i="6"/>
  <c r="H55" i="6"/>
  <c r="H56" i="6"/>
  <c r="C57" i="6"/>
  <c r="D57" i="6"/>
  <c r="E57" i="6"/>
  <c r="F57" i="6"/>
  <c r="C58" i="6"/>
  <c r="J58" i="6"/>
  <c r="I59" i="6"/>
  <c r="H34" i="6" l="1"/>
  <c r="H24" i="6"/>
  <c r="H25" i="6" s="1"/>
  <c r="H9" i="6"/>
  <c r="H14" i="6" s="1"/>
  <c r="D8" i="5"/>
  <c r="D9" i="5"/>
  <c r="H9" i="5" s="1"/>
  <c r="D10" i="5"/>
  <c r="H10" i="5" s="1"/>
  <c r="D11" i="5"/>
  <c r="H11" i="5" s="1"/>
  <c r="D12" i="5"/>
  <c r="H12" i="5" s="1"/>
  <c r="D13" i="5"/>
  <c r="H13" i="5" s="1"/>
  <c r="C14" i="5"/>
  <c r="E14" i="5"/>
  <c r="F14" i="5"/>
  <c r="D17" i="5"/>
  <c r="H17" i="5"/>
  <c r="D18" i="5"/>
  <c r="H18" i="5" s="1"/>
  <c r="D19" i="5"/>
  <c r="H19" i="5"/>
  <c r="D20" i="5"/>
  <c r="H20" i="5" s="1"/>
  <c r="D21" i="5"/>
  <c r="H21" i="5"/>
  <c r="D22" i="5"/>
  <c r="H22" i="5" s="1"/>
  <c r="D23" i="5"/>
  <c r="D24" i="5"/>
  <c r="H24" i="5"/>
  <c r="C25" i="5"/>
  <c r="E25" i="5"/>
  <c r="F25" i="5"/>
  <c r="D27" i="5"/>
  <c r="H27" i="5"/>
  <c r="D28" i="5"/>
  <c r="H28" i="5" s="1"/>
  <c r="D29" i="5"/>
  <c r="H29" i="5"/>
  <c r="D30" i="5"/>
  <c r="H30" i="5" s="1"/>
  <c r="D31" i="5"/>
  <c r="H31" i="5"/>
  <c r="D32" i="5"/>
  <c r="H32" i="5" s="1"/>
  <c r="D33" i="5"/>
  <c r="H33" i="5"/>
  <c r="C34" i="5"/>
  <c r="E34" i="5"/>
  <c r="F34" i="5"/>
  <c r="D36" i="5"/>
  <c r="H36" i="5"/>
  <c r="C37" i="5"/>
  <c r="D37" i="5"/>
  <c r="E37" i="5"/>
  <c r="F37" i="5"/>
  <c r="H37" i="5" s="1"/>
  <c r="I37" i="5" s="1"/>
  <c r="H39" i="5"/>
  <c r="H40" i="5"/>
  <c r="H45" i="5" s="1"/>
  <c r="H41" i="5"/>
  <c r="H42" i="5"/>
  <c r="H43" i="5"/>
  <c r="H44" i="5"/>
  <c r="E45" i="5"/>
  <c r="E46" i="5" s="1"/>
  <c r="E58" i="5" s="1"/>
  <c r="F45" i="5"/>
  <c r="I45" i="5"/>
  <c r="C46" i="5"/>
  <c r="F46" i="5"/>
  <c r="H48" i="5"/>
  <c r="H49" i="5"/>
  <c r="C50" i="5"/>
  <c r="D50" i="5"/>
  <c r="E50" i="5"/>
  <c r="F50" i="5"/>
  <c r="H50" i="5"/>
  <c r="H52" i="5"/>
  <c r="H53" i="5"/>
  <c r="H54" i="5"/>
  <c r="H57" i="5" s="1"/>
  <c r="I57" i="5" s="1"/>
  <c r="H55" i="5"/>
  <c r="H56" i="5"/>
  <c r="C57" i="5"/>
  <c r="D57" i="5"/>
  <c r="E57" i="5"/>
  <c r="F57" i="5"/>
  <c r="C58" i="5"/>
  <c r="F58" i="5"/>
  <c r="H46" i="6" l="1"/>
  <c r="H58" i="6" s="1"/>
  <c r="I14" i="5"/>
  <c r="I25" i="5"/>
  <c r="D34" i="5"/>
  <c r="H34" i="5" s="1"/>
  <c r="I34" i="5" s="1"/>
  <c r="D25" i="5"/>
  <c r="D46" i="5" s="1"/>
  <c r="H46" i="5" s="1"/>
  <c r="D14" i="5"/>
  <c r="D8" i="4"/>
  <c r="D14" i="4" s="1"/>
  <c r="D9" i="4"/>
  <c r="H9" i="4" s="1"/>
  <c r="I14" i="4" s="1"/>
  <c r="D10" i="4"/>
  <c r="D11" i="4"/>
  <c r="H11" i="4"/>
  <c r="D12" i="4"/>
  <c r="H12" i="4"/>
  <c r="D13" i="4"/>
  <c r="H13" i="4"/>
  <c r="C14" i="4"/>
  <c r="E14" i="4"/>
  <c r="F14" i="4"/>
  <c r="D17" i="4"/>
  <c r="D25" i="4" s="1"/>
  <c r="D18" i="4"/>
  <c r="H18" i="4" s="1"/>
  <c r="D19" i="4"/>
  <c r="H19" i="4"/>
  <c r="D20" i="4"/>
  <c r="D21" i="4"/>
  <c r="H21" i="4"/>
  <c r="D22" i="4"/>
  <c r="H22" i="4"/>
  <c r="D23" i="4"/>
  <c r="D24" i="4"/>
  <c r="H24" i="4"/>
  <c r="C25" i="4"/>
  <c r="E25" i="4"/>
  <c r="F25" i="4"/>
  <c r="D27" i="4"/>
  <c r="D34" i="4" s="1"/>
  <c r="H34" i="4" s="1"/>
  <c r="I34" i="4" s="1"/>
  <c r="H27" i="4"/>
  <c r="D28" i="4"/>
  <c r="H28" i="4" s="1"/>
  <c r="D29" i="4"/>
  <c r="H29" i="4"/>
  <c r="D30" i="4"/>
  <c r="H30" i="4" s="1"/>
  <c r="D31" i="4"/>
  <c r="H31" i="4"/>
  <c r="D32" i="4"/>
  <c r="H32" i="4" s="1"/>
  <c r="D33" i="4"/>
  <c r="H33" i="4"/>
  <c r="C34" i="4"/>
  <c r="E34" i="4"/>
  <c r="F34" i="4"/>
  <c r="D36" i="4"/>
  <c r="D37" i="4" s="1"/>
  <c r="H37" i="4" s="1"/>
  <c r="I37" i="4" s="1"/>
  <c r="H36" i="4"/>
  <c r="C37" i="4"/>
  <c r="E37" i="4"/>
  <c r="F37" i="4"/>
  <c r="H39" i="4"/>
  <c r="H40" i="4"/>
  <c r="H41" i="4"/>
  <c r="H42" i="4"/>
  <c r="H43" i="4"/>
  <c r="H44" i="4"/>
  <c r="E45" i="4"/>
  <c r="E46" i="4" s="1"/>
  <c r="F45" i="4"/>
  <c r="H45" i="4"/>
  <c r="I45" i="4"/>
  <c r="C46" i="4"/>
  <c r="F46" i="4"/>
  <c r="H48" i="4"/>
  <c r="H49" i="4"/>
  <c r="C50" i="4"/>
  <c r="C58" i="4" s="1"/>
  <c r="D50" i="4"/>
  <c r="E50" i="4"/>
  <c r="F50" i="4"/>
  <c r="H50" i="4"/>
  <c r="H52" i="4"/>
  <c r="H53" i="4"/>
  <c r="H54" i="4"/>
  <c r="H55" i="4"/>
  <c r="H56" i="4"/>
  <c r="C57" i="4"/>
  <c r="D57" i="4"/>
  <c r="H57" i="4" s="1"/>
  <c r="I57" i="4" s="1"/>
  <c r="E57" i="4"/>
  <c r="F57" i="4"/>
  <c r="I46" i="5" l="1"/>
  <c r="I58" i="5" s="1"/>
  <c r="D58" i="5"/>
  <c r="H58" i="5" s="1"/>
  <c r="H14" i="5"/>
  <c r="H25" i="5"/>
  <c r="D46" i="4"/>
  <c r="D58" i="4" s="1"/>
  <c r="H25" i="4"/>
  <c r="H14" i="4"/>
  <c r="E58" i="4"/>
  <c r="F58" i="4"/>
  <c r="D8" i="3"/>
  <c r="D9" i="3"/>
  <c r="D14" i="3" s="1"/>
  <c r="H9" i="3"/>
  <c r="D10" i="3"/>
  <c r="H10" i="3" s="1"/>
  <c r="D11" i="3"/>
  <c r="H11" i="3"/>
  <c r="D12" i="3"/>
  <c r="H12" i="3" s="1"/>
  <c r="D13" i="3"/>
  <c r="H13" i="3"/>
  <c r="C14" i="3"/>
  <c r="E14" i="3"/>
  <c r="F14" i="3"/>
  <c r="D17" i="3"/>
  <c r="D18" i="3"/>
  <c r="H18" i="3"/>
  <c r="D19" i="3"/>
  <c r="H19" i="3" s="1"/>
  <c r="D20" i="3"/>
  <c r="H20" i="3"/>
  <c r="D21" i="3"/>
  <c r="H21" i="3" s="1"/>
  <c r="I25" i="3" s="1"/>
  <c r="D22" i="3"/>
  <c r="H22" i="3"/>
  <c r="D23" i="3"/>
  <c r="D24" i="3"/>
  <c r="H24" i="3"/>
  <c r="C25" i="3"/>
  <c r="D25" i="3"/>
  <c r="D46" i="3" s="1"/>
  <c r="H46" i="3" s="1"/>
  <c r="E25" i="3"/>
  <c r="F25" i="3"/>
  <c r="D27" i="3"/>
  <c r="H27" i="3"/>
  <c r="D28" i="3"/>
  <c r="H28" i="3"/>
  <c r="H34" i="3" s="1"/>
  <c r="D29" i="3"/>
  <c r="H29" i="3"/>
  <c r="D30" i="3"/>
  <c r="H30" i="3"/>
  <c r="D31" i="3"/>
  <c r="H31" i="3"/>
  <c r="D32" i="3"/>
  <c r="H32" i="3"/>
  <c r="D33" i="3"/>
  <c r="H33" i="3"/>
  <c r="C34" i="3"/>
  <c r="D34" i="3"/>
  <c r="E34" i="3"/>
  <c r="F34" i="3"/>
  <c r="I34" i="3"/>
  <c r="H35" i="3"/>
  <c r="D36" i="3"/>
  <c r="D37" i="3" s="1"/>
  <c r="H37" i="3" s="1"/>
  <c r="I37" i="3" s="1"/>
  <c r="H36" i="3"/>
  <c r="C37" i="3"/>
  <c r="E37" i="3"/>
  <c r="F37" i="3"/>
  <c r="H39" i="3"/>
  <c r="H40" i="3"/>
  <c r="H45" i="3" s="1"/>
  <c r="I45" i="3" s="1"/>
  <c r="H41" i="3"/>
  <c r="H42" i="3"/>
  <c r="H43" i="3"/>
  <c r="H44" i="3"/>
  <c r="E45" i="3"/>
  <c r="E46" i="3" s="1"/>
  <c r="E58" i="3" s="1"/>
  <c r="F45" i="3"/>
  <c r="C46" i="3"/>
  <c r="F46" i="3"/>
  <c r="H48" i="3"/>
  <c r="H49" i="3"/>
  <c r="C50" i="3"/>
  <c r="D50" i="3"/>
  <c r="E50" i="3"/>
  <c r="F50" i="3"/>
  <c r="H50" i="3"/>
  <c r="H52" i="3"/>
  <c r="H53" i="3"/>
  <c r="H54" i="3"/>
  <c r="H57" i="3" s="1"/>
  <c r="H55" i="3"/>
  <c r="I57" i="3" s="1"/>
  <c r="H56" i="3"/>
  <c r="C57" i="3"/>
  <c r="D57" i="3"/>
  <c r="E57" i="3"/>
  <c r="F57" i="3"/>
  <c r="C58" i="3"/>
  <c r="F58" i="3"/>
  <c r="H58" i="4" l="1"/>
  <c r="I25" i="4"/>
  <c r="I46" i="4" s="1"/>
  <c r="I58" i="4" s="1"/>
  <c r="H46" i="4"/>
  <c r="I46" i="3"/>
  <c r="I58" i="3" s="1"/>
  <c r="D58" i="3"/>
  <c r="H58" i="3" s="1"/>
  <c r="H14" i="3"/>
  <c r="H25" i="3"/>
  <c r="D8" i="2"/>
  <c r="D9" i="2"/>
  <c r="D14" i="2" s="1"/>
  <c r="D10" i="2"/>
  <c r="H10" i="2" s="1"/>
  <c r="D11" i="2"/>
  <c r="H11" i="2" s="1"/>
  <c r="D12" i="2"/>
  <c r="H12" i="2" s="1"/>
  <c r="D13" i="2"/>
  <c r="H13" i="2" s="1"/>
  <c r="C14" i="2"/>
  <c r="E14" i="2"/>
  <c r="F14" i="2"/>
  <c r="D17" i="2"/>
  <c r="D18" i="2"/>
  <c r="H18" i="2"/>
  <c r="D19" i="2"/>
  <c r="H19" i="2"/>
  <c r="D20" i="2"/>
  <c r="D21" i="2"/>
  <c r="H21" i="2" s="1"/>
  <c r="D22" i="2"/>
  <c r="H22" i="2" s="1"/>
  <c r="D23" i="2"/>
  <c r="D24" i="2"/>
  <c r="H24" i="2"/>
  <c r="C25" i="2"/>
  <c r="D25" i="2"/>
  <c r="D46" i="2" s="1"/>
  <c r="E25" i="2"/>
  <c r="F25" i="2"/>
  <c r="H25" i="2" s="1"/>
  <c r="I25" i="2" s="1"/>
  <c r="D27" i="2"/>
  <c r="H27" i="2"/>
  <c r="H34" i="2" s="1"/>
  <c r="I34" i="2" s="1"/>
  <c r="D28" i="2"/>
  <c r="H28" i="2"/>
  <c r="D29" i="2"/>
  <c r="H29" i="2"/>
  <c r="D30" i="2"/>
  <c r="H30" i="2"/>
  <c r="D31" i="2"/>
  <c r="H31" i="2"/>
  <c r="D32" i="2"/>
  <c r="H32" i="2"/>
  <c r="D33" i="2"/>
  <c r="H33" i="2"/>
  <c r="C34" i="2"/>
  <c r="D34" i="2"/>
  <c r="E34" i="2"/>
  <c r="F34" i="2"/>
  <c r="H35" i="2"/>
  <c r="D36" i="2"/>
  <c r="H36" i="2" s="1"/>
  <c r="C37" i="2"/>
  <c r="D37" i="2"/>
  <c r="E37" i="2"/>
  <c r="F37" i="2"/>
  <c r="H37" i="2"/>
  <c r="I37" i="2" s="1"/>
  <c r="H39" i="2"/>
  <c r="H40" i="2"/>
  <c r="H41" i="2"/>
  <c r="H45" i="2" s="1"/>
  <c r="I45" i="2" s="1"/>
  <c r="H42" i="2"/>
  <c r="H43" i="2"/>
  <c r="H44" i="2"/>
  <c r="E45" i="2"/>
  <c r="E46" i="2" s="1"/>
  <c r="E58" i="2" s="1"/>
  <c r="F45" i="2"/>
  <c r="C46" i="2"/>
  <c r="H48" i="2"/>
  <c r="H49" i="2"/>
  <c r="C50" i="2"/>
  <c r="D50" i="2"/>
  <c r="E50" i="2"/>
  <c r="F50" i="2"/>
  <c r="H50" i="2"/>
  <c r="H52" i="2"/>
  <c r="H53" i="2"/>
  <c r="I57" i="2" s="1"/>
  <c r="H54" i="2"/>
  <c r="H55" i="2"/>
  <c r="H57" i="2" s="1"/>
  <c r="H56" i="2"/>
  <c r="C57" i="2"/>
  <c r="D57" i="2"/>
  <c r="E57" i="2"/>
  <c r="F57" i="2"/>
  <c r="C58" i="2"/>
  <c r="H45" i="1"/>
  <c r="F45" i="1"/>
  <c r="E45" i="1"/>
  <c r="F37" i="1"/>
  <c r="E37" i="1"/>
  <c r="F34" i="1"/>
  <c r="E34" i="1"/>
  <c r="F25" i="1"/>
  <c r="E25" i="1"/>
  <c r="F14" i="1"/>
  <c r="E14" i="1"/>
  <c r="J58" i="3" l="1"/>
  <c r="D58" i="2"/>
  <c r="I46" i="2"/>
  <c r="F46" i="2"/>
  <c r="H9" i="2"/>
  <c r="H14" i="2" s="1"/>
  <c r="I14" i="2" s="1"/>
  <c r="I58" i="2" s="1"/>
  <c r="H37" i="1"/>
  <c r="I45" i="1"/>
  <c r="H55" i="1"/>
  <c r="H53" i="1"/>
  <c r="H40" i="1"/>
  <c r="H33" i="1"/>
  <c r="H24" i="1"/>
  <c r="H11" i="1"/>
  <c r="H9" i="1"/>
  <c r="D36" i="1"/>
  <c r="D37" i="1" s="1"/>
  <c r="D28" i="1"/>
  <c r="D29" i="1"/>
  <c r="D30" i="1"/>
  <c r="D31" i="1"/>
  <c r="D32" i="1"/>
  <c r="H32" i="1" s="1"/>
  <c r="D33" i="1"/>
  <c r="D27" i="1"/>
  <c r="D34" i="1" s="1"/>
  <c r="H34" i="1" s="1"/>
  <c r="I34" i="1" s="1"/>
  <c r="D18" i="1"/>
  <c r="D19" i="1"/>
  <c r="H19" i="1" s="1"/>
  <c r="D20" i="1"/>
  <c r="D21" i="1"/>
  <c r="H21" i="1" s="1"/>
  <c r="I25" i="1" s="1"/>
  <c r="D22" i="1"/>
  <c r="H22" i="1" s="1"/>
  <c r="D23" i="1"/>
  <c r="D24" i="1"/>
  <c r="D17" i="1"/>
  <c r="D9" i="1"/>
  <c r="D10" i="1"/>
  <c r="D11" i="1"/>
  <c r="D12" i="1"/>
  <c r="H12" i="1" s="1"/>
  <c r="D13" i="1"/>
  <c r="D8" i="1"/>
  <c r="D14" i="1" s="1"/>
  <c r="H46" i="2" l="1"/>
  <c r="F58" i="2"/>
  <c r="H58" i="2" s="1"/>
  <c r="J58" i="2" s="1"/>
  <c r="D25" i="1"/>
  <c r="H25" i="1" s="1"/>
  <c r="H14" i="1"/>
  <c r="I14" i="1" s="1"/>
  <c r="H27" i="1"/>
  <c r="H36" i="1"/>
  <c r="C14" i="1"/>
  <c r="C25" i="1"/>
  <c r="C46" i="1" s="1"/>
  <c r="C58" i="1" s="1"/>
  <c r="D46" i="1"/>
  <c r="H26" i="1"/>
  <c r="C34" i="1"/>
  <c r="H35" i="1"/>
  <c r="C37" i="1"/>
  <c r="I37" i="1"/>
  <c r="H38" i="1"/>
  <c r="H39" i="1"/>
  <c r="H41" i="1"/>
  <c r="H42" i="1"/>
  <c r="H43" i="1"/>
  <c r="H44" i="1"/>
  <c r="H48" i="1"/>
  <c r="H50" i="1" s="1"/>
  <c r="H49" i="1"/>
  <c r="C50" i="1"/>
  <c r="D50" i="1"/>
  <c r="E50" i="1"/>
  <c r="F50" i="1"/>
  <c r="H52" i="1"/>
  <c r="H54" i="1"/>
  <c r="H56" i="1"/>
  <c r="C57" i="1"/>
  <c r="D57" i="1"/>
  <c r="D58" i="1" s="1"/>
  <c r="E57" i="1"/>
  <c r="F57" i="1"/>
  <c r="H57" i="1" l="1"/>
  <c r="I57" i="1" s="1"/>
  <c r="I58" i="1" s="1"/>
  <c r="F46" i="1"/>
  <c r="F58" i="1" s="1"/>
  <c r="E46" i="1"/>
  <c r="E58" i="1" s="1"/>
  <c r="H58" i="1" l="1"/>
  <c r="K58" i="1"/>
  <c r="K59" i="1" s="1"/>
</calcChain>
</file>

<file path=xl/sharedStrings.xml><?xml version="1.0" encoding="utf-8"?>
<sst xmlns="http://schemas.openxmlformats.org/spreadsheetml/2006/main" count="641" uniqueCount="75">
  <si>
    <t>ไตรมาสที่ 4 ให้จัดเก็บรายได้คิดเป็นร้อยละ 35 ของเป้าเหมายที่กำหนด (รวม 4 ไตรมาส ให้จัดเก็บรายได้ร้อยละ 100 ของเป้าหมายที่กำหนด)</t>
  </si>
  <si>
    <t>ไตรมาสที่ 3 ให้จัดเก็บรายได้คิดเป็นร้อยละ 50 ของเป้าเหมายที่กำหนด (รวม 3 ไตรมาส ให้จัดเก็บรายได้ร้อยละ 65 ของเป้าหมายที่กำหนด)</t>
  </si>
  <si>
    <t>ไตรมาสที่ 2 ให้จัดเก็บรายได้คิดเป็นร้อยละ 10 ของเป้าเหมายที่กำหนด (รวม 2 ไตรมาส ให้จัดเก็บรายได้ร้อยละ 15 ของเป้าหมายที่กำหนด)</t>
  </si>
  <si>
    <t>ไตรมาสที่ 1 ให้จัดเก็บรายได้คิดเป็นร้อยละ 5 ของเป้าเหมายที่กำหนด</t>
  </si>
  <si>
    <t>+</t>
  </si>
  <si>
    <t>รวมรายได้ทั้งสิ้น</t>
  </si>
  <si>
    <t>รวมรายได้เบ็ดเตล็ด</t>
  </si>
  <si>
    <t>ค่าจำหน่ายทรัพย์สิน/วัสดุชำรุด(เริ่มใช้ 1 ต.ค.63)</t>
  </si>
  <si>
    <t>เงินเหลือจ่ายปีเก่าส่งคืน</t>
  </si>
  <si>
    <t>ค่าปรับเกินสัญญา (เริ่มใช้ 1 ต.ค.63)</t>
  </si>
  <si>
    <t>ค่าเบ็ดเตล็ดอื่นๆ</t>
  </si>
  <si>
    <t>ชดใช้ค่าเสียหาย (เริ่มใช้ 1 ต.ค.63)</t>
  </si>
  <si>
    <t>รายได้เบ็ดเตล็ด</t>
  </si>
  <si>
    <t>รวมรายได้จากทรัพย์สิน</t>
  </si>
  <si>
    <t>ค่าเช่าอาคารสถานที่</t>
  </si>
  <si>
    <t>ค่าดอกเบี้ยเงินฝากธนาคารและพันธบัตรของรัฐบาล</t>
  </si>
  <si>
    <t>รายได้จากทรัพย์สิน</t>
  </si>
  <si>
    <t>รวมค่าธรรมเนียม ค่าใบอนุญาต ค่าปรับ และค่าบริการ</t>
  </si>
  <si>
    <t>รวมค่าบริการ</t>
  </si>
  <si>
    <t>การพ่นหมอกกำจัดยุง</t>
  </si>
  <si>
    <t>การทำการต่างๆในที่สาธารณะ</t>
  </si>
  <si>
    <t>การยืมใช้พัสดุ</t>
  </si>
  <si>
    <t>การคัดสำเนาหรือถ่ายเอกสาร</t>
  </si>
  <si>
    <t>การบริการตัดและขุดต้นไม้</t>
  </si>
  <si>
    <t>การขอใช้สถานที่</t>
  </si>
  <si>
    <r>
      <t xml:space="preserve"> </t>
    </r>
    <r>
      <rPr>
        <b/>
        <sz val="14"/>
        <rFont val="TH SarabunPSK"/>
        <family val="2"/>
      </rPr>
      <t>- ค่าบริการ</t>
    </r>
  </si>
  <si>
    <t>รวมค่าปรับ</t>
  </si>
  <si>
    <t>ค่าปรับผู้ละเมิดกฎหมาย</t>
  </si>
  <si>
    <r>
      <t xml:space="preserve">  - </t>
    </r>
    <r>
      <rPr>
        <b/>
        <sz val="14"/>
        <rFont val="TH SarabunPSK"/>
        <family val="2"/>
      </rPr>
      <t>ค่าปรับ</t>
    </r>
  </si>
  <si>
    <t>รวมค่าใบอนุญาต</t>
  </si>
  <si>
    <t>ค่าใบอนุญาตจำหน่ายสินค้าในที่สาธารณะ</t>
  </si>
  <si>
    <t>ใบอนุญาตการโฆษณา</t>
  </si>
  <si>
    <t>การประกอบกิจการที่เป็นอันตรายต่อสุขภาพ</t>
  </si>
  <si>
    <t>ค่าใบอนุญาตรับรองการแจ้งการจัดตั้งสถานที่จำหน่ายอาหาร</t>
  </si>
  <si>
    <t>ใบอนุญาตสถานที่จำหน่ายอาหาร และสถานที่สะสมอาหาร</t>
  </si>
  <si>
    <t>ใบอนุญาตตลาดเอกชน</t>
  </si>
  <si>
    <t>ใบอนุญาตสุสานและฌาปนสถาน</t>
  </si>
  <si>
    <r>
      <t xml:space="preserve"> </t>
    </r>
    <r>
      <rPr>
        <b/>
        <sz val="14"/>
        <rFont val="TH SarabunPSK"/>
        <family val="2"/>
      </rPr>
      <t>- ค่าใบอนุญาต</t>
    </r>
  </si>
  <si>
    <t>รวมค่าธรรมเนียม</t>
  </si>
  <si>
    <t>ค่าธรรมเนียมเก็บขนมูลฝอย</t>
  </si>
  <si>
    <t>-</t>
  </si>
  <si>
    <t>ค่าธรรมเนียมใบอนุญาตผู้จัดการหอพัก</t>
  </si>
  <si>
    <t>ค่าธรรมเนียมขนถ่ายสิ่งปฏิกูลประเภทไขมัน</t>
  </si>
  <si>
    <t>ค่าธรรมเนียมขนถ่ายสิ่งปฎิกูล</t>
  </si>
  <si>
    <t>ค่าธรรมเนียมตามกฎหมายควบคุมอาคาร</t>
  </si>
  <si>
    <t>ค่าธรรมเนียมกำจัดสิ่งปฏิกูลประเภทไขมัน</t>
  </si>
  <si>
    <t>ค่าธรรมเนียมจดทะเบียนพาณิชย์</t>
  </si>
  <si>
    <t>ค่าธรรมเนียมบัตรประจำตัวประชาชน</t>
  </si>
  <si>
    <r>
      <t xml:space="preserve"> </t>
    </r>
    <r>
      <rPr>
        <b/>
        <sz val="14"/>
        <rFont val="TH SarabunPSK"/>
        <family val="2"/>
      </rPr>
      <t>- ค่าธรรมเนียม</t>
    </r>
    <r>
      <rPr>
        <sz val="14"/>
        <rFont val="TH SarabunPSK"/>
        <family val="2"/>
      </rPr>
      <t xml:space="preserve">  </t>
    </r>
  </si>
  <si>
    <t>ค่าธรรมเนียม ค่าใบอนุญาต ค่าปรับและค่าบริการ</t>
  </si>
  <si>
    <t>รวมภาษีอากร</t>
  </si>
  <si>
    <t>ภาษีโรงเรือนและที่ดิน</t>
  </si>
  <si>
    <t>ค่าปรับผู้ละเมิดกฎหมายจราจร</t>
  </si>
  <si>
    <t xml:space="preserve">ภาษีบำรุงกรุงเทพมหานครสำหรับน้ำมันฯ </t>
  </si>
  <si>
    <t>ภาษีบำรุงท้องที่</t>
  </si>
  <si>
    <t>ภาษีป้าย</t>
  </si>
  <si>
    <t>ภาษีที่ดินและสิ่งปลูกสร้าง (เริ่มใช้ 1 ม.ค.63)</t>
  </si>
  <si>
    <t>ภาษีอากร</t>
  </si>
  <si>
    <t>ต่ำกว่าประมาณการ</t>
  </si>
  <si>
    <t>ปี 2566</t>
  </si>
  <si>
    <t>สูงกว่าประมาณการ</t>
  </si>
  <si>
    <t>ประมาณการ</t>
  </si>
  <si>
    <t>ประเภทรายได้</t>
  </si>
  <si>
    <t>ที่</t>
  </si>
  <si>
    <t>ข้อมูลรายได้ ค่าธรรมเนียม ค่าปรับ และค่าบริการ ของสำนักงานเขต กรุงเทพมหานคร</t>
  </si>
  <si>
    <t>หมายเหตุ : เป้าหมายการจัดเก็บรายได้ ประจำปีงบประมาณ พ.ศ. 2566</t>
  </si>
  <si>
    <t>เดือน</t>
  </si>
  <si>
    <t>ตั้งแต่ต้นปี</t>
  </si>
  <si>
    <t xml:space="preserve"> เดือนตุลาคม 2565</t>
  </si>
  <si>
    <t xml:space="preserve"> รอบ 6 เดือนแรก ปีงบประมาณ พ.ศ. 2566 (เดือนตุลาคม - มีนาคม 2566) สำนักงานเขตห้วยขวาง</t>
  </si>
  <si>
    <t xml:space="preserve"> เดือนพฤศจิกายน 2565</t>
  </si>
  <si>
    <t xml:space="preserve"> เดือนธันวาคม 2565</t>
  </si>
  <si>
    <t xml:space="preserve"> เดือนมกราคม 2566</t>
  </si>
  <si>
    <t xml:space="preserve"> เดือนกุมภาพันธ์ 2566</t>
  </si>
  <si>
    <t xml:space="preserve"> เดือนมีนาคม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</si>
</sst>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/>
      <sz val="14"/>
      <name val="TH SarabunPSK"/>
      <family val="2"/>
    </font>
    <font>
      <b/>
      <sz val="14"/>
      <color indexed="8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6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horizontal="right" vertical="center"/>
    </xf>
    <xf numFmtId="43" fontId="2" fillId="0" borderId="0" xfId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43" fontId="2" fillId="0" borderId="0" xfId="1" applyFont="1" applyAlignment="1">
      <alignment vertical="center"/>
    </xf>
    <xf numFmtId="4" fontId="2" fillId="0" borderId="0" xfId="1" applyNumberFormat="1" applyFont="1" applyBorder="1" applyAlignment="1">
      <alignment horizontal="center" vertical="center"/>
    </xf>
    <xf numFmtId="43" fontId="2" fillId="0" borderId="0" xfId="1" applyFont="1" applyBorder="1" applyAlignment="1">
      <alignment horizontal="left" vertical="center"/>
    </xf>
    <xf numFmtId="43" fontId="2" fillId="0" borderId="0" xfId="1" applyFont="1" applyBorder="1" applyAlignment="1">
      <alignment horizontal="right" vertical="center"/>
    </xf>
    <xf numFmtId="49" fontId="2" fillId="0" borderId="0" xfId="1" applyNumberFormat="1" applyFont="1" applyBorder="1" applyAlignment="1">
      <alignment vertical="center" wrapText="1"/>
    </xf>
    <xf numFmtId="4" fontId="2" fillId="0" borderId="0" xfId="1" applyNumberFormat="1" applyFont="1" applyBorder="1" applyAlignment="1">
      <alignment horizontal="right" vertical="center"/>
    </xf>
    <xf numFmtId="43" fontId="3" fillId="0" borderId="0" xfId="1" applyFont="1" applyBorder="1" applyAlignment="1">
      <alignment horizontal="right" vertical="center"/>
    </xf>
    <xf numFmtId="43" fontId="3" fillId="0" borderId="0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1" applyNumberFormat="1" applyFont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43" fontId="2" fillId="0" borderId="3" xfId="1" applyFont="1" applyBorder="1" applyAlignment="1">
      <alignment horizontal="right" vertical="center"/>
    </xf>
    <xf numFmtId="43" fontId="2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43" fontId="4" fillId="0" borderId="3" xfId="1" applyFont="1" applyBorder="1" applyAlignment="1">
      <alignment horizontal="center"/>
    </xf>
    <xf numFmtId="43" fontId="4" fillId="0" borderId="3" xfId="1" applyFont="1" applyBorder="1"/>
    <xf numFmtId="4" fontId="2" fillId="0" borderId="3" xfId="1" applyNumberFormat="1" applyFont="1" applyBorder="1" applyAlignment="1">
      <alignment horizontal="center" vertical="center"/>
    </xf>
    <xf numFmtId="4" fontId="2" fillId="0" borderId="3" xfId="1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43" fontId="2" fillId="0" borderId="3" xfId="0" applyNumberFormat="1" applyFont="1" applyBorder="1" applyAlignment="1">
      <alignment horizontal="center" vertical="center"/>
    </xf>
    <xf numFmtId="43" fontId="2" fillId="0" borderId="5" xfId="1" applyFont="1" applyBorder="1" applyAlignment="1">
      <alignment horizontal="right" vertical="center"/>
    </xf>
    <xf numFmtId="4" fontId="2" fillId="0" borderId="4" xfId="1" applyNumberFormat="1" applyFont="1" applyBorder="1" applyAlignment="1">
      <alignment horizontal="right" vertical="center"/>
    </xf>
    <xf numFmtId="4" fontId="2" fillId="0" borderId="4" xfId="1" applyNumberFormat="1" applyFont="1" applyBorder="1" applyAlignment="1">
      <alignment horizontal="center" vertical="center"/>
    </xf>
    <xf numFmtId="43" fontId="2" fillId="0" borderId="4" xfId="1" applyFont="1" applyBorder="1" applyAlignment="1">
      <alignment horizontal="right" vertical="center"/>
    </xf>
    <xf numFmtId="43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/>
    </xf>
    <xf numFmtId="43" fontId="7" fillId="0" borderId="3" xfId="1" applyFont="1" applyBorder="1"/>
    <xf numFmtId="43" fontId="7" fillId="0" borderId="3" xfId="1" applyFont="1" applyBorder="1" applyAlignment="1">
      <alignment horizontal="center" vertical="center"/>
    </xf>
    <xf numFmtId="43" fontId="7" fillId="0" borderId="3" xfId="1" applyFont="1" applyBorder="1" applyAlignment="1">
      <alignment horizontal="right" vertical="center"/>
    </xf>
    <xf numFmtId="4" fontId="7" fillId="0" borderId="3" xfId="1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2" borderId="4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/>
    </xf>
    <xf numFmtId="4" fontId="3" fillId="2" borderId="2" xfId="1" applyNumberFormat="1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right" vertical="center"/>
    </xf>
    <xf numFmtId="43" fontId="6" fillId="2" borderId="2" xfId="1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3" fontId="2" fillId="0" borderId="5" xfId="1" applyFont="1" applyBorder="1" applyAlignment="1">
      <alignment horizontal="center" vertical="center"/>
    </xf>
    <xf numFmtId="43" fontId="4" fillId="0" borderId="5" xfId="1" applyFont="1" applyBorder="1"/>
    <xf numFmtId="4" fontId="2" fillId="2" borderId="2" xfId="1" applyNumberFormat="1" applyFont="1" applyFill="1" applyBorder="1" applyAlignment="1">
      <alignment horizontal="center" vertical="center"/>
    </xf>
    <xf numFmtId="43" fontId="8" fillId="2" borderId="2" xfId="1" applyFont="1" applyFill="1" applyBorder="1" applyAlignment="1">
      <alignment horizontal="center" vertical="center"/>
    </xf>
    <xf numFmtId="43" fontId="7" fillId="0" borderId="3" xfId="0" applyNumberFormat="1" applyFont="1" applyBorder="1" applyAlignment="1">
      <alignment vertical="center"/>
    </xf>
    <xf numFmtId="43" fontId="7" fillId="0" borderId="5" xfId="1" applyFont="1" applyBorder="1" applyAlignment="1">
      <alignment horizontal="right" vertical="center"/>
    </xf>
    <xf numFmtId="43" fontId="8" fillId="2" borderId="2" xfId="1" applyFont="1" applyFill="1" applyBorder="1"/>
    <xf numFmtId="43" fontId="7" fillId="0" borderId="3" xfId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43" fontId="9" fillId="0" borderId="0" xfId="1" applyFont="1" applyAlignment="1">
      <alignment horizontal="center" vertical="center"/>
    </xf>
    <xf numFmtId="43" fontId="10" fillId="2" borderId="2" xfId="1" applyFont="1" applyFill="1" applyBorder="1"/>
    <xf numFmtId="43" fontId="10" fillId="2" borderId="2" xfId="1" applyFont="1" applyFill="1" applyBorder="1" applyAlignment="1">
      <alignment horizontal="center" vertical="center"/>
    </xf>
    <xf numFmtId="43" fontId="2" fillId="0" borderId="3" xfId="1" applyFont="1" applyBorder="1"/>
    <xf numFmtId="43" fontId="2" fillId="0" borderId="3" xfId="0" applyNumberFormat="1" applyFont="1" applyBorder="1" applyAlignment="1">
      <alignment vertical="center"/>
    </xf>
    <xf numFmtId="43" fontId="11" fillId="0" borderId="3" xfId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D36A4-54B9-432E-99D8-9705F08C4C49}">
  <dimension ref="A1:K170"/>
  <sheetViews>
    <sheetView zoomScaleNormal="100" workbookViewId="0">
      <selection activeCell="J9" sqref="J9"/>
    </sheetView>
  </sheetViews>
  <sheetFormatPr defaultRowHeight="18.75" x14ac:dyDescent="0.2"/>
  <cols>
    <col min="1" max="1" width="4.25" style="3" customWidth="1"/>
    <col min="2" max="2" width="37.25" style="1" customWidth="1"/>
    <col min="3" max="3" width="15" style="4" hidden="1" customWidth="1"/>
    <col min="4" max="4" width="16" style="4" customWidth="1"/>
    <col min="5" max="5" width="12.375" style="4" customWidth="1"/>
    <col min="6" max="6" width="13.5" style="4" customWidth="1"/>
    <col min="7" max="7" width="3.375" style="3" customWidth="1"/>
    <col min="8" max="8" width="17" style="2" customWidth="1"/>
    <col min="9" max="9" width="15.375" style="1" customWidth="1"/>
    <col min="10" max="10" width="9" style="1"/>
    <col min="11" max="11" width="11.75" style="1" bestFit="1" customWidth="1"/>
    <col min="12" max="16384" width="9" style="1"/>
  </cols>
  <sheetData>
    <row r="1" spans="1:9" ht="20.100000000000001" customHeight="1" x14ac:dyDescent="0.2">
      <c r="A1" s="75" t="s">
        <v>64</v>
      </c>
      <c r="B1" s="75"/>
      <c r="C1" s="75"/>
      <c r="D1" s="75"/>
      <c r="E1" s="75"/>
      <c r="F1" s="75"/>
      <c r="G1" s="75"/>
      <c r="H1" s="75"/>
    </row>
    <row r="2" spans="1:9" ht="20.100000000000001" customHeight="1" x14ac:dyDescent="0.2">
      <c r="A2" s="72" t="s">
        <v>69</v>
      </c>
      <c r="B2" s="72"/>
      <c r="C2" s="72"/>
      <c r="D2" s="72"/>
      <c r="E2" s="72"/>
      <c r="F2" s="72"/>
      <c r="G2" s="72"/>
      <c r="H2" s="72"/>
    </row>
    <row r="3" spans="1:9" ht="20.100000000000001" customHeight="1" x14ac:dyDescent="0.2">
      <c r="A3" s="72" t="s">
        <v>68</v>
      </c>
      <c r="B3" s="72"/>
      <c r="C3" s="72"/>
      <c r="D3" s="72"/>
      <c r="E3" s="72"/>
      <c r="F3" s="72"/>
      <c r="G3" s="72"/>
      <c r="H3" s="72"/>
    </row>
    <row r="4" spans="1:9" ht="18.75" customHeight="1" x14ac:dyDescent="0.2">
      <c r="A4" s="48"/>
      <c r="B4" s="48"/>
      <c r="C4" s="48"/>
      <c r="D4" s="48"/>
      <c r="E4" s="48"/>
      <c r="F4" s="48"/>
      <c r="G4" s="48"/>
      <c r="H4" s="48"/>
    </row>
    <row r="5" spans="1:9" s="38" customFormat="1" ht="20.100000000000001" customHeight="1" x14ac:dyDescent="0.2">
      <c r="A5" s="74" t="s">
        <v>63</v>
      </c>
      <c r="B5" s="74" t="s">
        <v>62</v>
      </c>
      <c r="C5" s="49" t="s">
        <v>61</v>
      </c>
      <c r="D5" s="49" t="s">
        <v>61</v>
      </c>
      <c r="E5" s="49" t="s">
        <v>66</v>
      </c>
      <c r="F5" s="49" t="s">
        <v>67</v>
      </c>
      <c r="G5" s="50" t="s">
        <v>4</v>
      </c>
      <c r="H5" s="51" t="s">
        <v>60</v>
      </c>
    </row>
    <row r="6" spans="1:9" s="38" customFormat="1" ht="20.100000000000001" customHeight="1" x14ac:dyDescent="0.2">
      <c r="A6" s="74"/>
      <c r="B6" s="74"/>
      <c r="C6" s="52" t="s">
        <v>59</v>
      </c>
      <c r="D6" s="52"/>
      <c r="E6" s="52"/>
      <c r="F6" s="52"/>
      <c r="G6" s="53" t="s">
        <v>40</v>
      </c>
      <c r="H6" s="54" t="s">
        <v>58</v>
      </c>
    </row>
    <row r="7" spans="1:9" ht="20.100000000000001" customHeight="1" x14ac:dyDescent="0.2">
      <c r="A7" s="25"/>
      <c r="B7" s="30" t="s">
        <v>57</v>
      </c>
      <c r="C7" s="36"/>
      <c r="D7" s="36"/>
      <c r="E7" s="35"/>
      <c r="F7" s="35"/>
      <c r="G7" s="47"/>
      <c r="H7" s="46"/>
    </row>
    <row r="8" spans="1:9" ht="20.100000000000001" customHeight="1" x14ac:dyDescent="0.2">
      <c r="A8" s="25">
        <v>1</v>
      </c>
      <c r="B8" s="24" t="s">
        <v>56</v>
      </c>
      <c r="C8" s="23">
        <v>439000000</v>
      </c>
      <c r="D8" s="23">
        <f>+C8*0.05</f>
        <v>21950000</v>
      </c>
      <c r="E8" s="29">
        <v>1485706.15</v>
      </c>
      <c r="F8" s="29">
        <v>1485706.15</v>
      </c>
      <c r="G8" s="45" t="s">
        <v>40</v>
      </c>
      <c r="H8" s="67">
        <v>20464293.850000001</v>
      </c>
      <c r="I8" s="21"/>
    </row>
    <row r="9" spans="1:9" ht="20.100000000000001" customHeight="1" x14ac:dyDescent="0.2">
      <c r="A9" s="25">
        <v>2</v>
      </c>
      <c r="B9" s="24" t="s">
        <v>55</v>
      </c>
      <c r="C9" s="23">
        <v>37000000</v>
      </c>
      <c r="D9" s="23">
        <f t="shared" ref="D9:D13" si="0">+C9*0.05</f>
        <v>1850000</v>
      </c>
      <c r="E9" s="29">
        <v>4842710.58</v>
      </c>
      <c r="F9" s="29">
        <v>4842710.58</v>
      </c>
      <c r="G9" s="28" t="s">
        <v>4</v>
      </c>
      <c r="H9" s="22">
        <f>+F9-D9</f>
        <v>2992710.58</v>
      </c>
      <c r="I9" s="21"/>
    </row>
    <row r="10" spans="1:9" ht="20.100000000000001" customHeight="1" x14ac:dyDescent="0.2">
      <c r="A10" s="25">
        <v>3</v>
      </c>
      <c r="B10" s="24" t="s">
        <v>54</v>
      </c>
      <c r="C10" s="23">
        <v>300000</v>
      </c>
      <c r="D10" s="23">
        <f t="shared" si="0"/>
        <v>15000</v>
      </c>
      <c r="E10" s="22">
        <v>0</v>
      </c>
      <c r="F10" s="22">
        <v>0</v>
      </c>
      <c r="G10" s="45" t="s">
        <v>40</v>
      </c>
      <c r="H10" s="44">
        <v>15000</v>
      </c>
      <c r="I10" s="21"/>
    </row>
    <row r="11" spans="1:9" ht="20.100000000000001" customHeight="1" x14ac:dyDescent="0.2">
      <c r="A11" s="25">
        <v>4</v>
      </c>
      <c r="B11" s="24" t="s">
        <v>53</v>
      </c>
      <c r="C11" s="23">
        <v>5800000</v>
      </c>
      <c r="D11" s="23">
        <f t="shared" si="0"/>
        <v>290000</v>
      </c>
      <c r="E11" s="29">
        <v>1740367.36</v>
      </c>
      <c r="F11" s="29">
        <v>1740367.36</v>
      </c>
      <c r="G11" s="28" t="s">
        <v>4</v>
      </c>
      <c r="H11" s="22">
        <f t="shared" ref="H11:H12" si="1">+F11-D11</f>
        <v>1450367.36</v>
      </c>
      <c r="I11" s="21"/>
    </row>
    <row r="12" spans="1:9" ht="20.100000000000001" customHeight="1" x14ac:dyDescent="0.2">
      <c r="A12" s="25">
        <v>5</v>
      </c>
      <c r="B12" s="24" t="s">
        <v>52</v>
      </c>
      <c r="C12" s="23">
        <v>0</v>
      </c>
      <c r="D12" s="23">
        <f t="shared" si="0"/>
        <v>0</v>
      </c>
      <c r="E12" s="29">
        <v>44600</v>
      </c>
      <c r="F12" s="29">
        <v>44600</v>
      </c>
      <c r="G12" s="28" t="s">
        <v>4</v>
      </c>
      <c r="H12" s="22">
        <f t="shared" si="1"/>
        <v>44600</v>
      </c>
      <c r="I12" s="21"/>
    </row>
    <row r="13" spans="1:9" ht="20.100000000000001" customHeight="1" x14ac:dyDescent="0.2">
      <c r="A13" s="25">
        <v>6</v>
      </c>
      <c r="B13" s="24" t="s">
        <v>51</v>
      </c>
      <c r="C13" s="23">
        <v>100000000</v>
      </c>
      <c r="D13" s="23">
        <f t="shared" si="0"/>
        <v>5000000</v>
      </c>
      <c r="E13" s="29">
        <v>1319978.47</v>
      </c>
      <c r="F13" s="29">
        <v>1319978.47</v>
      </c>
      <c r="G13" s="28" t="s">
        <v>40</v>
      </c>
      <c r="H13" s="68">
        <v>3680021.53</v>
      </c>
      <c r="I13" s="21"/>
    </row>
    <row r="14" spans="1:9" ht="20.100000000000001" customHeight="1" x14ac:dyDescent="0.2">
      <c r="A14" s="55"/>
      <c r="B14" s="56" t="s">
        <v>50</v>
      </c>
      <c r="C14" s="57">
        <f>SUM(C8:C13)</f>
        <v>582100000</v>
      </c>
      <c r="D14" s="57">
        <f>SUM(D8:D13)</f>
        <v>29105000</v>
      </c>
      <c r="E14" s="57">
        <f>SUM(E8:E13)</f>
        <v>9433362.5600000005</v>
      </c>
      <c r="F14" s="57">
        <f>SUM(F8:F13)</f>
        <v>9433362.5600000005</v>
      </c>
      <c r="G14" s="66" t="s">
        <v>40</v>
      </c>
      <c r="H14" s="66">
        <f>+D14-F14</f>
        <v>19671637.439999998</v>
      </c>
      <c r="I14" s="21">
        <f>-H14</f>
        <v>-19671637.439999998</v>
      </c>
    </row>
    <row r="15" spans="1:9" ht="20.100000000000001" customHeight="1" x14ac:dyDescent="0.2">
      <c r="A15" s="25"/>
      <c r="B15" s="30" t="s">
        <v>49</v>
      </c>
      <c r="C15" s="36"/>
      <c r="D15" s="36"/>
      <c r="E15" s="35"/>
      <c r="F15" s="35"/>
      <c r="G15" s="28"/>
      <c r="H15" s="29"/>
      <c r="I15" s="21"/>
    </row>
    <row r="16" spans="1:9" ht="20.100000000000001" customHeight="1" x14ac:dyDescent="0.2">
      <c r="A16" s="25"/>
      <c r="B16" s="24" t="s">
        <v>48</v>
      </c>
      <c r="C16" s="23"/>
      <c r="D16" s="23"/>
      <c r="E16" s="22"/>
      <c r="F16" s="22"/>
      <c r="G16" s="28"/>
      <c r="H16" s="29"/>
      <c r="I16" s="21"/>
    </row>
    <row r="17" spans="1:9" ht="20.100000000000001" customHeight="1" x14ac:dyDescent="0.3">
      <c r="A17" s="25">
        <v>7</v>
      </c>
      <c r="B17" s="24" t="s">
        <v>47</v>
      </c>
      <c r="C17" s="23">
        <v>1280000</v>
      </c>
      <c r="D17" s="23">
        <f>+C17*0.05</f>
        <v>64000</v>
      </c>
      <c r="E17" s="29">
        <v>500</v>
      </c>
      <c r="F17" s="22">
        <v>500</v>
      </c>
      <c r="G17" s="43" t="s">
        <v>40</v>
      </c>
      <c r="H17" s="42">
        <v>63500</v>
      </c>
      <c r="I17" s="21"/>
    </row>
    <row r="18" spans="1:9" ht="20.100000000000001" customHeight="1" x14ac:dyDescent="0.3">
      <c r="A18" s="25">
        <v>8</v>
      </c>
      <c r="B18" s="24" t="s">
        <v>46</v>
      </c>
      <c r="C18" s="23">
        <v>13000</v>
      </c>
      <c r="D18" s="23">
        <f t="shared" ref="D18:D24" si="2">+C18*0.05</f>
        <v>650</v>
      </c>
      <c r="E18" s="29">
        <v>400</v>
      </c>
      <c r="F18" s="29">
        <v>400</v>
      </c>
      <c r="G18" s="45" t="s">
        <v>40</v>
      </c>
      <c r="H18" s="42">
        <v>250</v>
      </c>
      <c r="I18" s="21"/>
    </row>
    <row r="19" spans="1:9" ht="20.100000000000001" customHeight="1" x14ac:dyDescent="0.3">
      <c r="A19" s="25">
        <v>9</v>
      </c>
      <c r="B19" s="24" t="s">
        <v>45</v>
      </c>
      <c r="C19" s="23">
        <v>0</v>
      </c>
      <c r="D19" s="23">
        <f t="shared" si="2"/>
        <v>0</v>
      </c>
      <c r="E19" s="22">
        <v>0</v>
      </c>
      <c r="F19" s="22">
        <v>0</v>
      </c>
      <c r="G19" s="23"/>
      <c r="H19" s="27">
        <f t="shared" ref="H19:H24" si="3">+F19-D19</f>
        <v>0</v>
      </c>
      <c r="I19" s="21"/>
    </row>
    <row r="20" spans="1:9" ht="20.100000000000001" customHeight="1" x14ac:dyDescent="0.3">
      <c r="A20" s="25">
        <v>10</v>
      </c>
      <c r="B20" s="24" t="s">
        <v>44</v>
      </c>
      <c r="C20" s="23">
        <v>350000</v>
      </c>
      <c r="D20" s="23">
        <f t="shared" si="2"/>
        <v>17500</v>
      </c>
      <c r="E20" s="29">
        <v>8545</v>
      </c>
      <c r="F20" s="29">
        <v>8545</v>
      </c>
      <c r="G20" s="45" t="s">
        <v>40</v>
      </c>
      <c r="H20" s="42">
        <v>8955</v>
      </c>
      <c r="I20" s="21"/>
    </row>
    <row r="21" spans="1:9" ht="20.100000000000001" customHeight="1" x14ac:dyDescent="0.3">
      <c r="A21" s="25">
        <v>11</v>
      </c>
      <c r="B21" s="24" t="s">
        <v>43</v>
      </c>
      <c r="C21" s="23">
        <v>440000</v>
      </c>
      <c r="D21" s="23">
        <f t="shared" si="2"/>
        <v>22000</v>
      </c>
      <c r="E21" s="29">
        <v>24500</v>
      </c>
      <c r="F21" s="29">
        <v>24500</v>
      </c>
      <c r="G21" s="28" t="s">
        <v>4</v>
      </c>
      <c r="H21" s="27">
        <f t="shared" si="3"/>
        <v>2500</v>
      </c>
      <c r="I21" s="21"/>
    </row>
    <row r="22" spans="1:9" ht="20.100000000000001" customHeight="1" x14ac:dyDescent="0.3">
      <c r="A22" s="25">
        <v>12</v>
      </c>
      <c r="B22" s="24" t="s">
        <v>42</v>
      </c>
      <c r="C22" s="23">
        <v>260000</v>
      </c>
      <c r="D22" s="23">
        <f t="shared" si="2"/>
        <v>13000</v>
      </c>
      <c r="E22" s="29">
        <v>29500</v>
      </c>
      <c r="F22" s="29">
        <v>29500</v>
      </c>
      <c r="G22" s="28" t="s">
        <v>4</v>
      </c>
      <c r="H22" s="27">
        <f t="shared" si="3"/>
        <v>16500</v>
      </c>
      <c r="I22" s="21"/>
    </row>
    <row r="23" spans="1:9" ht="20.100000000000001" customHeight="1" x14ac:dyDescent="0.3">
      <c r="A23" s="25">
        <v>13</v>
      </c>
      <c r="B23" s="24" t="s">
        <v>41</v>
      </c>
      <c r="C23" s="23">
        <v>1000</v>
      </c>
      <c r="D23" s="23">
        <f t="shared" si="2"/>
        <v>50</v>
      </c>
      <c r="E23" s="22">
        <v>0</v>
      </c>
      <c r="F23" s="22">
        <v>0</v>
      </c>
      <c r="G23" s="43" t="s">
        <v>40</v>
      </c>
      <c r="H23" s="42">
        <v>50</v>
      </c>
      <c r="I23" s="21"/>
    </row>
    <row r="24" spans="1:9" ht="20.100000000000001" customHeight="1" x14ac:dyDescent="0.3">
      <c r="A24" s="25">
        <v>14</v>
      </c>
      <c r="B24" s="24" t="s">
        <v>39</v>
      </c>
      <c r="C24" s="23">
        <v>10000000</v>
      </c>
      <c r="D24" s="23">
        <f t="shared" si="2"/>
        <v>500000</v>
      </c>
      <c r="E24" s="29">
        <v>609820</v>
      </c>
      <c r="F24" s="29">
        <v>609820</v>
      </c>
      <c r="G24" s="28" t="s">
        <v>4</v>
      </c>
      <c r="H24" s="27">
        <f t="shared" si="3"/>
        <v>109820</v>
      </c>
      <c r="I24" s="21"/>
    </row>
    <row r="25" spans="1:9" ht="20.100000000000001" customHeight="1" x14ac:dyDescent="0.2">
      <c r="A25" s="56"/>
      <c r="B25" s="56" t="s">
        <v>38</v>
      </c>
      <c r="C25" s="57">
        <f>SUM(C17:C24)</f>
        <v>12344000</v>
      </c>
      <c r="D25" s="57">
        <f>SUM(D17:D24)</f>
        <v>617200</v>
      </c>
      <c r="E25" s="57">
        <f>SUM(E17:E24)</f>
        <v>673265</v>
      </c>
      <c r="F25" s="57">
        <f>SUM(F17:F24)</f>
        <v>673265</v>
      </c>
      <c r="G25" s="65" t="s">
        <v>4</v>
      </c>
      <c r="H25" s="57">
        <f>+F25-D25</f>
        <v>56065</v>
      </c>
      <c r="I25" s="21">
        <f>+H21+H22+H24-H17-H18-H20-H23</f>
        <v>56065</v>
      </c>
    </row>
    <row r="26" spans="1:9" ht="20.100000000000001" customHeight="1" x14ac:dyDescent="0.3">
      <c r="A26" s="25"/>
      <c r="B26" s="24" t="s">
        <v>37</v>
      </c>
      <c r="C26" s="23"/>
      <c r="D26" s="23"/>
      <c r="E26" s="22"/>
      <c r="F26" s="22"/>
      <c r="G26" s="28"/>
      <c r="H26" s="27">
        <f t="shared" ref="H26:H44" si="4">+F26-D26</f>
        <v>0</v>
      </c>
      <c r="I26" s="21"/>
    </row>
    <row r="27" spans="1:9" s="38" customFormat="1" ht="20.100000000000001" customHeight="1" x14ac:dyDescent="0.3">
      <c r="A27" s="40">
        <v>15</v>
      </c>
      <c r="B27" s="24" t="s">
        <v>36</v>
      </c>
      <c r="C27" s="23">
        <v>1500</v>
      </c>
      <c r="D27" s="23">
        <f>+C27*0.05</f>
        <v>75</v>
      </c>
      <c r="E27" s="23">
        <v>1500</v>
      </c>
      <c r="F27" s="41">
        <v>1500</v>
      </c>
      <c r="G27" s="41" t="s">
        <v>4</v>
      </c>
      <c r="H27" s="27">
        <f>+F27-D27</f>
        <v>1425</v>
      </c>
      <c r="I27" s="21"/>
    </row>
    <row r="28" spans="1:9" s="38" customFormat="1" ht="20.100000000000001" customHeight="1" x14ac:dyDescent="0.3">
      <c r="A28" s="40">
        <v>16</v>
      </c>
      <c r="B28" s="24" t="s">
        <v>35</v>
      </c>
      <c r="C28" s="23">
        <v>18000</v>
      </c>
      <c r="D28" s="23">
        <f t="shared" ref="D28:D33" si="5">+C28*0.05</f>
        <v>900</v>
      </c>
      <c r="E28" s="23">
        <v>0</v>
      </c>
      <c r="F28" s="22">
        <v>0</v>
      </c>
      <c r="G28" s="70" t="s">
        <v>40</v>
      </c>
      <c r="H28" s="42">
        <v>900</v>
      </c>
      <c r="I28" s="21"/>
    </row>
    <row r="29" spans="1:9" ht="20.100000000000001" customHeight="1" x14ac:dyDescent="0.3">
      <c r="A29" s="25">
        <v>17</v>
      </c>
      <c r="B29" s="24" t="s">
        <v>34</v>
      </c>
      <c r="C29" s="23">
        <v>800000</v>
      </c>
      <c r="D29" s="23">
        <f t="shared" si="5"/>
        <v>40000</v>
      </c>
      <c r="E29" s="23">
        <v>25800</v>
      </c>
      <c r="F29" s="22">
        <v>25800</v>
      </c>
      <c r="G29" s="43" t="s">
        <v>40</v>
      </c>
      <c r="H29" s="42">
        <v>14200</v>
      </c>
      <c r="I29" s="21"/>
    </row>
    <row r="30" spans="1:9" ht="20.100000000000001" customHeight="1" x14ac:dyDescent="0.3">
      <c r="A30" s="25">
        <v>18</v>
      </c>
      <c r="B30" s="24" t="s">
        <v>33</v>
      </c>
      <c r="C30" s="23">
        <v>450000</v>
      </c>
      <c r="D30" s="23">
        <f t="shared" si="5"/>
        <v>22500</v>
      </c>
      <c r="E30" s="22">
        <v>19030</v>
      </c>
      <c r="F30" s="22">
        <v>19030</v>
      </c>
      <c r="G30" s="43" t="s">
        <v>40</v>
      </c>
      <c r="H30" s="42">
        <v>3470</v>
      </c>
      <c r="I30" s="21"/>
    </row>
    <row r="31" spans="1:9" ht="20.100000000000001" customHeight="1" x14ac:dyDescent="0.3">
      <c r="A31" s="25">
        <v>19</v>
      </c>
      <c r="B31" s="24" t="s">
        <v>32</v>
      </c>
      <c r="C31" s="23">
        <v>3300000</v>
      </c>
      <c r="D31" s="23">
        <f t="shared" si="5"/>
        <v>165000</v>
      </c>
      <c r="E31" s="22">
        <v>110210</v>
      </c>
      <c r="F31" s="22">
        <v>110210</v>
      </c>
      <c r="G31" s="43" t="s">
        <v>40</v>
      </c>
      <c r="H31" s="42">
        <v>54790</v>
      </c>
      <c r="I31" s="21"/>
    </row>
    <row r="32" spans="1:9" s="38" customFormat="1" ht="20.100000000000001" customHeight="1" x14ac:dyDescent="0.3">
      <c r="A32" s="40">
        <v>20</v>
      </c>
      <c r="B32" s="39" t="s">
        <v>31</v>
      </c>
      <c r="C32" s="23">
        <v>1500</v>
      </c>
      <c r="D32" s="23">
        <f t="shared" si="5"/>
        <v>75</v>
      </c>
      <c r="E32" s="22">
        <v>85</v>
      </c>
      <c r="F32" s="22">
        <v>85</v>
      </c>
      <c r="G32" s="23" t="s">
        <v>4</v>
      </c>
      <c r="H32" s="27">
        <f t="shared" ref="H32:H33" si="6">+F32-D32</f>
        <v>10</v>
      </c>
      <c r="I32" s="21"/>
    </row>
    <row r="33" spans="1:9" ht="20.100000000000001" customHeight="1" x14ac:dyDescent="0.3">
      <c r="A33" s="25">
        <v>21</v>
      </c>
      <c r="B33" s="24" t="s">
        <v>30</v>
      </c>
      <c r="C33" s="23">
        <v>0</v>
      </c>
      <c r="D33" s="23">
        <f t="shared" si="5"/>
        <v>0</v>
      </c>
      <c r="E33" s="22">
        <v>50</v>
      </c>
      <c r="F33" s="22">
        <v>50</v>
      </c>
      <c r="G33" s="23" t="s">
        <v>4</v>
      </c>
      <c r="H33" s="27">
        <f t="shared" si="6"/>
        <v>50</v>
      </c>
      <c r="I33" s="21"/>
    </row>
    <row r="34" spans="1:9" ht="20.100000000000001" customHeight="1" x14ac:dyDescent="0.3">
      <c r="A34" s="56"/>
      <c r="B34" s="56" t="s">
        <v>29</v>
      </c>
      <c r="C34" s="57">
        <f>SUM(C27:C33)</f>
        <v>4571000</v>
      </c>
      <c r="D34" s="57">
        <f>SUM(D27:D33)</f>
        <v>228550</v>
      </c>
      <c r="E34" s="59">
        <f>SUM(E27:E33)</f>
        <v>156675</v>
      </c>
      <c r="F34" s="59">
        <f>SUM(F27:F33)</f>
        <v>156675</v>
      </c>
      <c r="G34" s="66" t="s">
        <v>40</v>
      </c>
      <c r="H34" s="69">
        <f>+D34-F34</f>
        <v>71875</v>
      </c>
      <c r="I34" s="21">
        <f>-H34</f>
        <v>-71875</v>
      </c>
    </row>
    <row r="35" spans="1:9" ht="20.100000000000001" customHeight="1" x14ac:dyDescent="0.3">
      <c r="A35" s="25"/>
      <c r="B35" s="37" t="s">
        <v>28</v>
      </c>
      <c r="C35" s="23"/>
      <c r="D35" s="23"/>
      <c r="E35" s="22"/>
      <c r="F35" s="22"/>
      <c r="G35" s="28"/>
      <c r="H35" s="27">
        <f t="shared" si="4"/>
        <v>0</v>
      </c>
      <c r="I35" s="21"/>
    </row>
    <row r="36" spans="1:9" ht="20.100000000000001" customHeight="1" x14ac:dyDescent="0.3">
      <c r="A36" s="25">
        <v>22</v>
      </c>
      <c r="B36" s="24" t="s">
        <v>27</v>
      </c>
      <c r="C36" s="23">
        <v>3300000</v>
      </c>
      <c r="D36" s="23">
        <f>+C36*0.05</f>
        <v>165000</v>
      </c>
      <c r="E36" s="29">
        <v>210650</v>
      </c>
      <c r="F36" s="29">
        <v>210650</v>
      </c>
      <c r="G36" s="28" t="s">
        <v>4</v>
      </c>
      <c r="H36" s="27">
        <f>+F36-D36</f>
        <v>45650</v>
      </c>
      <c r="I36" s="21"/>
    </row>
    <row r="37" spans="1:9" ht="20.100000000000001" customHeight="1" x14ac:dyDescent="0.3">
      <c r="A37" s="56"/>
      <c r="B37" s="56" t="s">
        <v>26</v>
      </c>
      <c r="C37" s="57">
        <f>SUM(C36)</f>
        <v>3300000</v>
      </c>
      <c r="D37" s="57">
        <f>+D36</f>
        <v>165000</v>
      </c>
      <c r="E37" s="59">
        <f>SUM(E36)</f>
        <v>210650</v>
      </c>
      <c r="F37" s="59">
        <f>SUM(F36)</f>
        <v>210650</v>
      </c>
      <c r="G37" s="58" t="s">
        <v>4</v>
      </c>
      <c r="H37" s="60">
        <f>+F37-D37</f>
        <v>45650</v>
      </c>
      <c r="I37" s="21">
        <f>+H37</f>
        <v>45650</v>
      </c>
    </row>
    <row r="38" spans="1:9" ht="20.100000000000001" customHeight="1" x14ac:dyDescent="0.3">
      <c r="A38" s="25"/>
      <c r="B38" s="24" t="s">
        <v>25</v>
      </c>
      <c r="C38" s="23"/>
      <c r="D38" s="23"/>
      <c r="E38" s="22"/>
      <c r="F38" s="22"/>
      <c r="G38" s="28"/>
      <c r="H38" s="27">
        <f t="shared" si="4"/>
        <v>0</v>
      </c>
      <c r="I38" s="21"/>
    </row>
    <row r="39" spans="1:9" ht="20.100000000000001" customHeight="1" x14ac:dyDescent="0.3">
      <c r="A39" s="25">
        <v>23</v>
      </c>
      <c r="B39" s="24" t="s">
        <v>24</v>
      </c>
      <c r="C39" s="23">
        <v>0</v>
      </c>
      <c r="D39" s="23">
        <v>0</v>
      </c>
      <c r="E39" s="22">
        <v>0</v>
      </c>
      <c r="F39" s="22">
        <v>0</v>
      </c>
      <c r="G39" s="23"/>
      <c r="H39" s="27">
        <f t="shared" si="4"/>
        <v>0</v>
      </c>
      <c r="I39" s="21"/>
    </row>
    <row r="40" spans="1:9" ht="20.100000000000001" customHeight="1" x14ac:dyDescent="0.3">
      <c r="A40" s="25">
        <v>24</v>
      </c>
      <c r="B40" s="24" t="s">
        <v>23</v>
      </c>
      <c r="C40" s="23">
        <v>0</v>
      </c>
      <c r="D40" s="23">
        <v>0</v>
      </c>
      <c r="E40" s="22">
        <v>13100</v>
      </c>
      <c r="F40" s="22">
        <v>13100</v>
      </c>
      <c r="G40" s="23" t="s">
        <v>4</v>
      </c>
      <c r="H40" s="27">
        <f>+F40-D40</f>
        <v>13100</v>
      </c>
      <c r="I40" s="21"/>
    </row>
    <row r="41" spans="1:9" ht="20.100000000000001" customHeight="1" x14ac:dyDescent="0.3">
      <c r="A41" s="25">
        <v>25</v>
      </c>
      <c r="B41" s="24" t="s">
        <v>22</v>
      </c>
      <c r="C41" s="23">
        <v>0</v>
      </c>
      <c r="D41" s="23">
        <v>0</v>
      </c>
      <c r="E41" s="27">
        <v>0</v>
      </c>
      <c r="F41" s="27">
        <v>0</v>
      </c>
      <c r="G41" s="26"/>
      <c r="H41" s="27">
        <f t="shared" si="4"/>
        <v>0</v>
      </c>
      <c r="I41" s="21"/>
    </row>
    <row r="42" spans="1:9" ht="20.100000000000001" customHeight="1" x14ac:dyDescent="0.3">
      <c r="A42" s="25">
        <v>26</v>
      </c>
      <c r="B42" s="24" t="s">
        <v>21</v>
      </c>
      <c r="C42" s="23">
        <v>0</v>
      </c>
      <c r="D42" s="23">
        <v>0</v>
      </c>
      <c r="E42" s="27">
        <v>0</v>
      </c>
      <c r="F42" s="27">
        <v>0</v>
      </c>
      <c r="G42" s="26"/>
      <c r="H42" s="27">
        <f t="shared" si="4"/>
        <v>0</v>
      </c>
      <c r="I42" s="21"/>
    </row>
    <row r="43" spans="1:9" ht="20.100000000000001" customHeight="1" x14ac:dyDescent="0.3">
      <c r="A43" s="25">
        <v>27</v>
      </c>
      <c r="B43" s="24" t="s">
        <v>20</v>
      </c>
      <c r="C43" s="23">
        <v>0</v>
      </c>
      <c r="D43" s="23">
        <v>0</v>
      </c>
      <c r="E43" s="27">
        <v>17210</v>
      </c>
      <c r="F43" s="27">
        <v>17210</v>
      </c>
      <c r="G43" s="26" t="s">
        <v>4</v>
      </c>
      <c r="H43" s="27">
        <f t="shared" si="4"/>
        <v>17210</v>
      </c>
      <c r="I43" s="21"/>
    </row>
    <row r="44" spans="1:9" ht="20.100000000000001" customHeight="1" x14ac:dyDescent="0.3">
      <c r="A44" s="61">
        <v>28</v>
      </c>
      <c r="B44" s="62" t="s">
        <v>19</v>
      </c>
      <c r="C44" s="63">
        <v>0</v>
      </c>
      <c r="D44" s="63">
        <v>0</v>
      </c>
      <c r="E44" s="22">
        <v>1400</v>
      </c>
      <c r="F44" s="22">
        <v>1400</v>
      </c>
      <c r="G44" s="63" t="s">
        <v>4</v>
      </c>
      <c r="H44" s="64">
        <f t="shared" si="4"/>
        <v>1400</v>
      </c>
      <c r="I44" s="21"/>
    </row>
    <row r="45" spans="1:9" ht="20.100000000000001" customHeight="1" x14ac:dyDescent="0.3">
      <c r="A45" s="55"/>
      <c r="B45" s="56" t="s">
        <v>18</v>
      </c>
      <c r="C45" s="57">
        <v>0</v>
      </c>
      <c r="D45" s="57">
        <v>0</v>
      </c>
      <c r="E45" s="59">
        <f>SUM(E39:E44)</f>
        <v>31710</v>
      </c>
      <c r="F45" s="59">
        <f>SUM(F39:F44)</f>
        <v>31710</v>
      </c>
      <c r="G45" s="57" t="s">
        <v>4</v>
      </c>
      <c r="H45" s="60">
        <f>+F45-D45</f>
        <v>31710</v>
      </c>
      <c r="I45" s="21">
        <f>+H45</f>
        <v>31710</v>
      </c>
    </row>
    <row r="46" spans="1:9" ht="20.100000000000001" customHeight="1" x14ac:dyDescent="0.2">
      <c r="A46" s="55"/>
      <c r="B46" s="56" t="s">
        <v>17</v>
      </c>
      <c r="C46" s="57">
        <f>SUM(C25+C34+C37+C45)</f>
        <v>20215000</v>
      </c>
      <c r="D46" s="57">
        <f>SUM(D25+D34+D37+D45)</f>
        <v>1010750</v>
      </c>
      <c r="E46" s="57">
        <f>SUM(E25+E34+E37+E45)</f>
        <v>1072300</v>
      </c>
      <c r="F46" s="57">
        <f>SUM(F25+F34+F37+F45)</f>
        <v>1072300</v>
      </c>
      <c r="G46" s="57" t="s">
        <v>4</v>
      </c>
      <c r="H46" s="57">
        <v>395550</v>
      </c>
      <c r="I46" s="21"/>
    </row>
    <row r="47" spans="1:9" ht="20.100000000000001" customHeight="1" x14ac:dyDescent="0.2">
      <c r="A47" s="25"/>
      <c r="B47" s="30" t="s">
        <v>16</v>
      </c>
      <c r="C47" s="36"/>
      <c r="D47" s="36"/>
      <c r="E47" s="35"/>
      <c r="F47" s="35"/>
      <c r="G47" s="34"/>
      <c r="H47" s="33"/>
      <c r="I47" s="21"/>
    </row>
    <row r="48" spans="1:9" ht="20.100000000000001" customHeight="1" x14ac:dyDescent="0.2">
      <c r="A48" s="25">
        <v>29</v>
      </c>
      <c r="B48" s="24" t="s">
        <v>15</v>
      </c>
      <c r="C48" s="23">
        <v>0</v>
      </c>
      <c r="D48" s="23">
        <v>0</v>
      </c>
      <c r="E48" s="22">
        <v>0</v>
      </c>
      <c r="F48" s="22">
        <v>0</v>
      </c>
      <c r="G48" s="23"/>
      <c r="H48" s="22">
        <f>+F48-D48</f>
        <v>0</v>
      </c>
      <c r="I48" s="21"/>
    </row>
    <row r="49" spans="1:11" ht="20.100000000000001" customHeight="1" x14ac:dyDescent="0.2">
      <c r="A49" s="25">
        <v>30</v>
      </c>
      <c r="B49" s="24" t="s">
        <v>14</v>
      </c>
      <c r="C49" s="23">
        <v>0</v>
      </c>
      <c r="D49" s="23">
        <v>0</v>
      </c>
      <c r="E49" s="32">
        <v>0</v>
      </c>
      <c r="F49" s="32">
        <v>0</v>
      </c>
      <c r="G49" s="31"/>
      <c r="H49" s="22">
        <f>+F49-D49</f>
        <v>0</v>
      </c>
      <c r="I49" s="21"/>
    </row>
    <row r="50" spans="1:11" ht="20.100000000000001" customHeight="1" x14ac:dyDescent="0.2">
      <c r="A50" s="55"/>
      <c r="B50" s="56" t="s">
        <v>13</v>
      </c>
      <c r="C50" s="57">
        <f t="shared" ref="C50:H50" si="7">SUM(C48:C49)</f>
        <v>0</v>
      </c>
      <c r="D50" s="57">
        <f t="shared" si="7"/>
        <v>0</v>
      </c>
      <c r="E50" s="57">
        <f t="shared" si="7"/>
        <v>0</v>
      </c>
      <c r="F50" s="57">
        <f t="shared" si="7"/>
        <v>0</v>
      </c>
      <c r="G50" s="57"/>
      <c r="H50" s="57">
        <f t="shared" si="7"/>
        <v>0</v>
      </c>
      <c r="I50" s="21"/>
    </row>
    <row r="51" spans="1:11" x14ac:dyDescent="0.2">
      <c r="A51" s="25"/>
      <c r="B51" s="30" t="s">
        <v>12</v>
      </c>
      <c r="C51" s="23"/>
      <c r="D51" s="23"/>
      <c r="E51" s="22"/>
      <c r="F51" s="22"/>
      <c r="G51" s="28"/>
      <c r="H51" s="29"/>
      <c r="I51" s="21"/>
    </row>
    <row r="52" spans="1:11" x14ac:dyDescent="0.2">
      <c r="A52" s="25">
        <v>31</v>
      </c>
      <c r="B52" s="24" t="s">
        <v>11</v>
      </c>
      <c r="C52" s="23">
        <v>0</v>
      </c>
      <c r="D52" s="23">
        <v>0</v>
      </c>
      <c r="E52" s="22">
        <v>0</v>
      </c>
      <c r="F52" s="22">
        <v>0</v>
      </c>
      <c r="G52" s="23"/>
      <c r="H52" s="22">
        <f>+F52-D52</f>
        <v>0</v>
      </c>
      <c r="I52" s="21"/>
    </row>
    <row r="53" spans="1:11" x14ac:dyDescent="0.2">
      <c r="A53" s="25">
        <v>32</v>
      </c>
      <c r="B53" s="24" t="s">
        <v>10</v>
      </c>
      <c r="C53" s="23">
        <v>0</v>
      </c>
      <c r="D53" s="23">
        <v>0</v>
      </c>
      <c r="E53" s="29">
        <v>200</v>
      </c>
      <c r="F53" s="29">
        <v>200</v>
      </c>
      <c r="G53" s="28" t="s">
        <v>4</v>
      </c>
      <c r="H53" s="22">
        <f>+F53-D53</f>
        <v>200</v>
      </c>
      <c r="I53" s="21"/>
    </row>
    <row r="54" spans="1:11" x14ac:dyDescent="0.2">
      <c r="A54" s="25">
        <v>33</v>
      </c>
      <c r="B54" s="24" t="s">
        <v>9</v>
      </c>
      <c r="C54" s="23">
        <v>0</v>
      </c>
      <c r="D54" s="23">
        <v>0</v>
      </c>
      <c r="E54" s="22">
        <v>0</v>
      </c>
      <c r="F54" s="22">
        <v>0</v>
      </c>
      <c r="G54" s="23"/>
      <c r="H54" s="22">
        <f>+F54-D54</f>
        <v>0</v>
      </c>
      <c r="I54" s="21"/>
    </row>
    <row r="55" spans="1:11" x14ac:dyDescent="0.3">
      <c r="A55" s="25">
        <v>34</v>
      </c>
      <c r="B55" s="24" t="s">
        <v>8</v>
      </c>
      <c r="C55" s="23">
        <v>0</v>
      </c>
      <c r="D55" s="23">
        <v>0</v>
      </c>
      <c r="E55" s="27">
        <v>75154.89</v>
      </c>
      <c r="F55" s="27">
        <v>75154.89</v>
      </c>
      <c r="G55" s="26" t="s">
        <v>4</v>
      </c>
      <c r="H55" s="22">
        <f>+F55-D55</f>
        <v>75154.89</v>
      </c>
      <c r="I55" s="21"/>
    </row>
    <row r="56" spans="1:11" x14ac:dyDescent="0.2">
      <c r="A56" s="25">
        <v>35</v>
      </c>
      <c r="B56" s="24" t="s">
        <v>7</v>
      </c>
      <c r="C56" s="23">
        <v>0</v>
      </c>
      <c r="D56" s="23">
        <v>0</v>
      </c>
      <c r="E56" s="22">
        <v>0</v>
      </c>
      <c r="F56" s="22">
        <v>0</v>
      </c>
      <c r="G56" s="23"/>
      <c r="H56" s="22">
        <f>+F56-D56</f>
        <v>0</v>
      </c>
      <c r="I56" s="21"/>
    </row>
    <row r="57" spans="1:11" x14ac:dyDescent="0.2">
      <c r="A57" s="55"/>
      <c r="B57" s="56" t="s">
        <v>6</v>
      </c>
      <c r="C57" s="57">
        <f>SUM(C52:C56)</f>
        <v>0</v>
      </c>
      <c r="D57" s="57">
        <f>SUM(D52:D56)</f>
        <v>0</v>
      </c>
      <c r="E57" s="57">
        <f>SUM(E52:E56)</f>
        <v>75354.89</v>
      </c>
      <c r="F57" s="57">
        <f>SUM(F52:F56)</f>
        <v>75354.89</v>
      </c>
      <c r="G57" s="57" t="s">
        <v>4</v>
      </c>
      <c r="H57" s="57">
        <f>SUM(H52:H56)</f>
        <v>75354.89</v>
      </c>
      <c r="I57" s="20">
        <f>+H57</f>
        <v>75354.89</v>
      </c>
    </row>
    <row r="58" spans="1:11" x14ac:dyDescent="0.2">
      <c r="A58" s="55"/>
      <c r="B58" s="56" t="s">
        <v>5</v>
      </c>
      <c r="C58" s="57">
        <f>SUM(C14+C46+C50+C57)</f>
        <v>602315000</v>
      </c>
      <c r="D58" s="57">
        <f>+D14+D46+D57</f>
        <v>30115750</v>
      </c>
      <c r="E58" s="57">
        <f>SUM(E14+E46+E50+E57)</f>
        <v>10581017.450000001</v>
      </c>
      <c r="F58" s="57">
        <f>SUM(F14+F46+F50+F57)</f>
        <v>10581017.450000001</v>
      </c>
      <c r="G58" s="66" t="s">
        <v>40</v>
      </c>
      <c r="H58" s="66">
        <f>+D58-F58</f>
        <v>19534732.549999997</v>
      </c>
      <c r="I58" s="20">
        <f>SUM(I14:I57)</f>
        <v>-19534732.549999997</v>
      </c>
      <c r="K58" s="21">
        <f>+D58-F58</f>
        <v>19534732.549999997</v>
      </c>
    </row>
    <row r="59" spans="1:11" x14ac:dyDescent="0.2">
      <c r="A59" s="73" t="s">
        <v>65</v>
      </c>
      <c r="B59" s="73"/>
      <c r="C59" s="73"/>
      <c r="D59" s="73"/>
      <c r="G59" s="19"/>
      <c r="H59" s="16"/>
      <c r="I59" s="20"/>
      <c r="K59" s="21">
        <f>+I58+K58</f>
        <v>0</v>
      </c>
    </row>
    <row r="60" spans="1:11" x14ac:dyDescent="0.2">
      <c r="B60" s="18" t="s">
        <v>3</v>
      </c>
      <c r="C60" s="18"/>
      <c r="D60" s="17"/>
      <c r="E60" s="17"/>
      <c r="F60" s="17"/>
      <c r="G60" s="19"/>
      <c r="H60" s="16"/>
      <c r="I60" s="20"/>
    </row>
    <row r="61" spans="1:11" x14ac:dyDescent="0.2">
      <c r="B61" s="18" t="s">
        <v>2</v>
      </c>
      <c r="C61" s="18"/>
      <c r="D61" s="17"/>
      <c r="E61" s="16"/>
      <c r="F61" s="16"/>
      <c r="G61" s="19"/>
      <c r="H61" s="16"/>
    </row>
    <row r="62" spans="1:11" x14ac:dyDescent="0.2">
      <c r="B62" s="18" t="s">
        <v>1</v>
      </c>
      <c r="C62" s="18"/>
      <c r="D62" s="17"/>
      <c r="E62" s="16"/>
      <c r="F62" s="16"/>
      <c r="G62" s="19"/>
      <c r="H62" s="16"/>
    </row>
    <row r="63" spans="1:11" x14ac:dyDescent="0.2">
      <c r="B63" s="18" t="s">
        <v>0</v>
      </c>
      <c r="C63" s="18"/>
      <c r="D63" s="17"/>
      <c r="E63" s="16"/>
      <c r="F63" s="16"/>
      <c r="G63" s="11"/>
      <c r="H63" s="15"/>
    </row>
    <row r="64" spans="1:11" x14ac:dyDescent="0.2">
      <c r="C64" s="8"/>
      <c r="D64" s="8"/>
      <c r="E64" s="13"/>
      <c r="F64" s="12"/>
      <c r="G64" s="11"/>
      <c r="H64" s="15"/>
    </row>
    <row r="65" spans="2:8" x14ac:dyDescent="0.2">
      <c r="C65" s="8"/>
      <c r="D65" s="8"/>
      <c r="E65" s="13"/>
      <c r="F65" s="12"/>
      <c r="G65" s="11"/>
      <c r="H65" s="15"/>
    </row>
    <row r="66" spans="2:8" x14ac:dyDescent="0.2">
      <c r="B66" s="14"/>
      <c r="C66" s="13"/>
      <c r="D66" s="13"/>
      <c r="E66" s="13"/>
      <c r="F66" s="12"/>
      <c r="G66" s="11"/>
      <c r="H66" s="9"/>
    </row>
    <row r="67" spans="2:8" x14ac:dyDescent="0.2">
      <c r="B67" s="14"/>
      <c r="C67" s="13"/>
      <c r="D67" s="13"/>
      <c r="E67" s="13"/>
      <c r="F67" s="12"/>
      <c r="G67" s="11"/>
      <c r="H67" s="9"/>
    </row>
    <row r="68" spans="2:8" x14ac:dyDescent="0.2">
      <c r="B68" s="14"/>
      <c r="C68" s="13"/>
      <c r="D68" s="13"/>
      <c r="E68" s="13"/>
      <c r="F68" s="12"/>
      <c r="G68" s="11"/>
      <c r="H68" s="9"/>
    </row>
    <row r="88" spans="5:8" x14ac:dyDescent="0.2">
      <c r="E88" s="10"/>
      <c r="F88" s="10"/>
      <c r="H88" s="9"/>
    </row>
    <row r="89" spans="5:8" x14ac:dyDescent="0.2">
      <c r="E89" s="10"/>
      <c r="F89" s="10"/>
      <c r="H89" s="9"/>
    </row>
    <row r="90" spans="5:8" x14ac:dyDescent="0.2">
      <c r="E90" s="10"/>
      <c r="F90" s="10"/>
      <c r="H90" s="9"/>
    </row>
    <row r="91" spans="5:8" x14ac:dyDescent="0.2">
      <c r="E91" s="10"/>
      <c r="F91" s="10"/>
      <c r="H91" s="9"/>
    </row>
    <row r="92" spans="5:8" x14ac:dyDescent="0.2">
      <c r="E92" s="10"/>
      <c r="F92" s="10"/>
      <c r="H92" s="9"/>
    </row>
    <row r="93" spans="5:8" x14ac:dyDescent="0.2">
      <c r="E93" s="10"/>
      <c r="F93" s="10"/>
      <c r="H93" s="9"/>
    </row>
    <row r="94" spans="5:8" x14ac:dyDescent="0.2">
      <c r="E94" s="10"/>
      <c r="F94" s="10"/>
      <c r="H94" s="9"/>
    </row>
    <row r="95" spans="5:8" x14ac:dyDescent="0.2">
      <c r="E95" s="10"/>
      <c r="F95" s="10"/>
      <c r="H95" s="9"/>
    </row>
    <row r="96" spans="5:8" x14ac:dyDescent="0.2">
      <c r="E96" s="10"/>
      <c r="F96" s="10"/>
      <c r="H96" s="9"/>
    </row>
    <row r="97" spans="5:8" x14ac:dyDescent="0.2">
      <c r="E97" s="10"/>
      <c r="F97" s="10"/>
      <c r="H97" s="9"/>
    </row>
    <row r="98" spans="5:8" x14ac:dyDescent="0.2">
      <c r="E98" s="10"/>
      <c r="F98" s="10"/>
      <c r="H98" s="9"/>
    </row>
    <row r="99" spans="5:8" x14ac:dyDescent="0.2">
      <c r="E99" s="10"/>
      <c r="F99" s="10"/>
      <c r="H99" s="9"/>
    </row>
    <row r="100" spans="5:8" x14ac:dyDescent="0.2">
      <c r="E100" s="10"/>
      <c r="F100" s="10"/>
      <c r="H100" s="9"/>
    </row>
    <row r="101" spans="5:8" x14ac:dyDescent="0.2">
      <c r="E101" s="10"/>
      <c r="F101" s="10"/>
      <c r="H101" s="9"/>
    </row>
    <row r="102" spans="5:8" x14ac:dyDescent="0.2">
      <c r="E102" s="10"/>
      <c r="F102" s="10"/>
      <c r="H102" s="9"/>
    </row>
    <row r="103" spans="5:8" x14ac:dyDescent="0.2">
      <c r="E103" s="10"/>
      <c r="F103" s="10"/>
      <c r="H103" s="9"/>
    </row>
    <row r="104" spans="5:8" x14ac:dyDescent="0.2">
      <c r="E104" s="10"/>
      <c r="F104" s="10"/>
      <c r="H104" s="9"/>
    </row>
    <row r="105" spans="5:8" x14ac:dyDescent="0.2">
      <c r="E105" s="10"/>
      <c r="F105" s="10"/>
      <c r="H105" s="9"/>
    </row>
    <row r="106" spans="5:8" x14ac:dyDescent="0.2">
      <c r="E106" s="10"/>
      <c r="F106" s="10"/>
      <c r="H106" s="9"/>
    </row>
    <row r="107" spans="5:8" x14ac:dyDescent="0.2">
      <c r="E107" s="10"/>
      <c r="F107" s="10"/>
      <c r="H107" s="9"/>
    </row>
    <row r="108" spans="5:8" x14ac:dyDescent="0.2">
      <c r="E108" s="10"/>
      <c r="F108" s="10"/>
      <c r="H108" s="9"/>
    </row>
    <row r="109" spans="5:8" x14ac:dyDescent="0.2">
      <c r="E109" s="10"/>
      <c r="F109" s="10"/>
      <c r="H109" s="9"/>
    </row>
    <row r="110" spans="5:8" x14ac:dyDescent="0.2">
      <c r="E110" s="10"/>
      <c r="F110" s="10"/>
      <c r="H110" s="9"/>
    </row>
    <row r="111" spans="5:8" x14ac:dyDescent="0.2">
      <c r="E111" s="10"/>
      <c r="F111" s="10"/>
      <c r="H111" s="9"/>
    </row>
    <row r="112" spans="5:8" x14ac:dyDescent="0.2">
      <c r="E112" s="10"/>
      <c r="F112" s="10"/>
      <c r="H112" s="9"/>
    </row>
    <row r="113" spans="5:8" x14ac:dyDescent="0.2">
      <c r="E113" s="10"/>
      <c r="F113" s="10"/>
      <c r="H113" s="9"/>
    </row>
    <row r="114" spans="5:8" x14ac:dyDescent="0.2">
      <c r="E114" s="10"/>
      <c r="F114" s="10"/>
      <c r="H114" s="9"/>
    </row>
    <row r="115" spans="5:8" x14ac:dyDescent="0.2">
      <c r="E115" s="10"/>
      <c r="F115" s="10"/>
      <c r="H115" s="9"/>
    </row>
    <row r="116" spans="5:8" x14ac:dyDescent="0.2">
      <c r="E116" s="10"/>
      <c r="F116" s="10"/>
      <c r="H116" s="9"/>
    </row>
    <row r="117" spans="5:8" x14ac:dyDescent="0.2">
      <c r="E117" s="10"/>
      <c r="F117" s="10"/>
      <c r="H117" s="9"/>
    </row>
    <row r="118" spans="5:8" x14ac:dyDescent="0.2">
      <c r="E118" s="10"/>
      <c r="F118" s="10"/>
      <c r="H118" s="9"/>
    </row>
    <row r="119" spans="5:8" x14ac:dyDescent="0.2">
      <c r="E119" s="10"/>
      <c r="F119" s="10"/>
      <c r="H119" s="9"/>
    </row>
    <row r="120" spans="5:8" x14ac:dyDescent="0.2">
      <c r="E120" s="10"/>
      <c r="F120" s="10"/>
      <c r="H120" s="9"/>
    </row>
    <row r="121" spans="5:8" x14ac:dyDescent="0.2">
      <c r="E121" s="10"/>
      <c r="F121" s="10"/>
      <c r="H121" s="9"/>
    </row>
    <row r="122" spans="5:8" x14ac:dyDescent="0.2">
      <c r="E122" s="10"/>
      <c r="F122" s="10"/>
      <c r="H122" s="9"/>
    </row>
    <row r="123" spans="5:8" x14ac:dyDescent="0.2">
      <c r="E123" s="10"/>
      <c r="F123" s="10"/>
      <c r="H123" s="9"/>
    </row>
    <row r="124" spans="5:8" x14ac:dyDescent="0.2">
      <c r="E124" s="10"/>
      <c r="F124" s="10"/>
      <c r="H124" s="9"/>
    </row>
    <row r="125" spans="5:8" x14ac:dyDescent="0.2">
      <c r="E125" s="10"/>
      <c r="F125" s="10"/>
      <c r="H125" s="9"/>
    </row>
    <row r="126" spans="5:8" x14ac:dyDescent="0.2">
      <c r="E126" s="10"/>
      <c r="F126" s="10"/>
      <c r="H126" s="9"/>
    </row>
    <row r="127" spans="5:8" x14ac:dyDescent="0.2">
      <c r="E127" s="10"/>
      <c r="F127" s="10"/>
      <c r="H127" s="9"/>
    </row>
    <row r="128" spans="5:8" x14ac:dyDescent="0.2">
      <c r="E128" s="10"/>
      <c r="F128" s="10"/>
      <c r="H128" s="9"/>
    </row>
    <row r="129" spans="5:8" x14ac:dyDescent="0.2">
      <c r="E129" s="8"/>
      <c r="F129" s="8"/>
      <c r="G129" s="6"/>
      <c r="H129" s="7"/>
    </row>
    <row r="130" spans="5:8" x14ac:dyDescent="0.2">
      <c r="E130" s="8"/>
      <c r="F130" s="8"/>
      <c r="G130" s="6"/>
      <c r="H130" s="7"/>
    </row>
    <row r="131" spans="5:8" x14ac:dyDescent="0.2">
      <c r="E131" s="8"/>
      <c r="F131" s="8"/>
      <c r="G131" s="6"/>
      <c r="H131" s="7"/>
    </row>
    <row r="132" spans="5:8" x14ac:dyDescent="0.2">
      <c r="E132" s="8"/>
      <c r="F132" s="8"/>
      <c r="G132" s="6"/>
      <c r="H132" s="7"/>
    </row>
    <row r="133" spans="5:8" x14ac:dyDescent="0.2">
      <c r="E133" s="8"/>
      <c r="F133" s="8"/>
      <c r="G133" s="6"/>
      <c r="H133" s="7"/>
    </row>
    <row r="134" spans="5:8" x14ac:dyDescent="0.2">
      <c r="E134" s="8"/>
      <c r="F134" s="8"/>
      <c r="G134" s="6"/>
      <c r="H134" s="7"/>
    </row>
    <row r="135" spans="5:8" x14ac:dyDescent="0.2">
      <c r="E135" s="8"/>
      <c r="F135" s="8"/>
      <c r="G135" s="6"/>
      <c r="H135" s="7"/>
    </row>
    <row r="136" spans="5:8" x14ac:dyDescent="0.2">
      <c r="E136" s="8"/>
      <c r="F136" s="8"/>
      <c r="G136" s="6"/>
      <c r="H136" s="7"/>
    </row>
    <row r="137" spans="5:8" x14ac:dyDescent="0.2">
      <c r="E137" s="8"/>
      <c r="F137" s="8"/>
      <c r="G137" s="6"/>
      <c r="H137" s="7"/>
    </row>
    <row r="138" spans="5:8" x14ac:dyDescent="0.2">
      <c r="E138" s="8"/>
      <c r="F138" s="8"/>
      <c r="G138" s="6"/>
      <c r="H138" s="7"/>
    </row>
    <row r="139" spans="5:8" x14ac:dyDescent="0.2">
      <c r="E139" s="8"/>
      <c r="F139" s="8"/>
      <c r="G139" s="6"/>
      <c r="H139" s="7"/>
    </row>
    <row r="140" spans="5:8" x14ac:dyDescent="0.2">
      <c r="E140" s="8"/>
      <c r="F140" s="8"/>
      <c r="G140" s="6"/>
      <c r="H140" s="7"/>
    </row>
    <row r="141" spans="5:8" x14ac:dyDescent="0.2">
      <c r="E141" s="8"/>
      <c r="F141" s="8"/>
      <c r="G141" s="6"/>
      <c r="H141" s="7"/>
    </row>
    <row r="142" spans="5:8" x14ac:dyDescent="0.2">
      <c r="E142" s="8"/>
      <c r="F142" s="8"/>
      <c r="G142" s="6"/>
      <c r="H142" s="7"/>
    </row>
    <row r="143" spans="5:8" x14ac:dyDescent="0.2">
      <c r="E143" s="8"/>
      <c r="F143" s="8"/>
      <c r="G143" s="6"/>
      <c r="H143" s="7"/>
    </row>
    <row r="144" spans="5:8" x14ac:dyDescent="0.2">
      <c r="G144" s="6"/>
      <c r="H144" s="5"/>
    </row>
    <row r="145" spans="7:8" x14ac:dyDescent="0.2">
      <c r="G145" s="6"/>
      <c r="H145" s="5"/>
    </row>
    <row r="146" spans="7:8" x14ac:dyDescent="0.2">
      <c r="G146" s="6"/>
      <c r="H146" s="5"/>
    </row>
    <row r="147" spans="7:8" x14ac:dyDescent="0.2">
      <c r="G147" s="6"/>
      <c r="H147" s="5"/>
    </row>
    <row r="148" spans="7:8" x14ac:dyDescent="0.2">
      <c r="G148" s="6"/>
      <c r="H148" s="5"/>
    </row>
    <row r="149" spans="7:8" x14ac:dyDescent="0.2">
      <c r="G149" s="6"/>
      <c r="H149" s="5"/>
    </row>
    <row r="150" spans="7:8" x14ac:dyDescent="0.2">
      <c r="G150" s="6"/>
      <c r="H150" s="5"/>
    </row>
    <row r="151" spans="7:8" x14ac:dyDescent="0.2">
      <c r="G151" s="6"/>
      <c r="H151" s="5"/>
    </row>
    <row r="152" spans="7:8" x14ac:dyDescent="0.2">
      <c r="G152" s="6"/>
      <c r="H152" s="5"/>
    </row>
    <row r="153" spans="7:8" x14ac:dyDescent="0.2">
      <c r="G153" s="6"/>
      <c r="H153" s="5"/>
    </row>
    <row r="154" spans="7:8" x14ac:dyDescent="0.2">
      <c r="G154" s="6"/>
      <c r="H154" s="5"/>
    </row>
    <row r="155" spans="7:8" x14ac:dyDescent="0.2">
      <c r="G155" s="6"/>
      <c r="H155" s="5"/>
    </row>
    <row r="156" spans="7:8" x14ac:dyDescent="0.2">
      <c r="G156" s="6"/>
      <c r="H156" s="5"/>
    </row>
    <row r="157" spans="7:8" x14ac:dyDescent="0.2">
      <c r="G157" s="6"/>
      <c r="H157" s="5"/>
    </row>
    <row r="158" spans="7:8" x14ac:dyDescent="0.2">
      <c r="G158" s="6"/>
      <c r="H158" s="5"/>
    </row>
    <row r="159" spans="7:8" x14ac:dyDescent="0.2">
      <c r="G159" s="6"/>
      <c r="H159" s="5"/>
    </row>
    <row r="160" spans="7:8" x14ac:dyDescent="0.2">
      <c r="G160" s="6"/>
      <c r="H160" s="5"/>
    </row>
    <row r="161" spans="7:8" x14ac:dyDescent="0.2">
      <c r="G161" s="6"/>
      <c r="H161" s="5"/>
    </row>
    <row r="162" spans="7:8" x14ac:dyDescent="0.2">
      <c r="G162" s="6"/>
      <c r="H162" s="5"/>
    </row>
    <row r="163" spans="7:8" x14ac:dyDescent="0.2">
      <c r="G163" s="6"/>
      <c r="H163" s="5"/>
    </row>
    <row r="164" spans="7:8" x14ac:dyDescent="0.2">
      <c r="G164" s="6"/>
      <c r="H164" s="5"/>
    </row>
    <row r="165" spans="7:8" x14ac:dyDescent="0.2">
      <c r="G165" s="6"/>
      <c r="H165" s="5"/>
    </row>
    <row r="166" spans="7:8" x14ac:dyDescent="0.2">
      <c r="G166" s="6"/>
      <c r="H166" s="5"/>
    </row>
    <row r="167" spans="7:8" x14ac:dyDescent="0.2">
      <c r="G167" s="6"/>
      <c r="H167" s="5"/>
    </row>
    <row r="168" spans="7:8" x14ac:dyDescent="0.2">
      <c r="G168" s="6"/>
      <c r="H168" s="5"/>
    </row>
    <row r="169" spans="7:8" x14ac:dyDescent="0.2">
      <c r="G169" s="6"/>
      <c r="H169" s="5"/>
    </row>
    <row r="170" spans="7:8" x14ac:dyDescent="0.2">
      <c r="G170" s="6"/>
      <c r="H170" s="5"/>
    </row>
  </sheetData>
  <mergeCells count="6">
    <mergeCell ref="A2:H2"/>
    <mergeCell ref="A59:D59"/>
    <mergeCell ref="A5:A6"/>
    <mergeCell ref="A1:H1"/>
    <mergeCell ref="A3:H3"/>
    <mergeCell ref="B5:B6"/>
  </mergeCells>
  <pageMargins left="0.59055118110236227" right="0.19685039370078741" top="0.59055118110236227" bottom="0.39370078740157483" header="0.31496062992125984" footer="0.31496062992125984"/>
  <pageSetup paperSize="9" scale="86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9C30F-D7D7-4381-B627-2E899DA4612A}">
  <dimension ref="A1:K170"/>
  <sheetViews>
    <sheetView workbookViewId="0">
      <selection activeCell="B24" sqref="B24"/>
    </sheetView>
  </sheetViews>
  <sheetFormatPr defaultRowHeight="18.75" x14ac:dyDescent="0.2"/>
  <cols>
    <col min="1" max="1" width="4.25" style="3" customWidth="1"/>
    <col min="2" max="2" width="37.25" style="1" customWidth="1"/>
    <col min="3" max="3" width="15" style="4" hidden="1" customWidth="1"/>
    <col min="4" max="4" width="16" style="4" customWidth="1"/>
    <col min="5" max="5" width="12.75" style="4" customWidth="1"/>
    <col min="6" max="6" width="13.5" style="4" customWidth="1"/>
    <col min="7" max="7" width="3.375" style="3" customWidth="1"/>
    <col min="8" max="8" width="14.875" style="2" customWidth="1"/>
    <col min="9" max="9" width="15.375" style="1" customWidth="1"/>
    <col min="10" max="10" width="9" style="1"/>
    <col min="11" max="11" width="11.75" style="1" bestFit="1" customWidth="1"/>
    <col min="12" max="16384" width="9" style="1"/>
  </cols>
  <sheetData>
    <row r="1" spans="1:9" ht="20.100000000000001" customHeight="1" x14ac:dyDescent="0.2">
      <c r="A1" s="75" t="s">
        <v>64</v>
      </c>
      <c r="B1" s="75"/>
      <c r="C1" s="75"/>
      <c r="D1" s="75"/>
      <c r="E1" s="75"/>
      <c r="F1" s="75"/>
      <c r="G1" s="75"/>
      <c r="H1" s="75"/>
    </row>
    <row r="2" spans="1:9" ht="20.100000000000001" customHeight="1" x14ac:dyDescent="0.2">
      <c r="A2" s="72" t="s">
        <v>69</v>
      </c>
      <c r="B2" s="72"/>
      <c r="C2" s="72"/>
      <c r="D2" s="72"/>
      <c r="E2" s="72"/>
      <c r="F2" s="72"/>
      <c r="G2" s="72"/>
      <c r="H2" s="72"/>
    </row>
    <row r="3" spans="1:9" ht="20.100000000000001" customHeight="1" x14ac:dyDescent="0.2">
      <c r="A3" s="72" t="s">
        <v>70</v>
      </c>
      <c r="B3" s="72"/>
      <c r="C3" s="72"/>
      <c r="D3" s="72"/>
      <c r="E3" s="72"/>
      <c r="F3" s="72"/>
      <c r="G3" s="72"/>
      <c r="H3" s="72"/>
    </row>
    <row r="4" spans="1:9" ht="20.100000000000001" customHeight="1" x14ac:dyDescent="0.2">
      <c r="A4" s="71"/>
      <c r="B4" s="71"/>
      <c r="C4" s="71"/>
      <c r="D4" s="71"/>
      <c r="E4" s="71"/>
      <c r="F4" s="71"/>
      <c r="G4" s="71"/>
      <c r="H4" s="71"/>
    </row>
    <row r="5" spans="1:9" s="38" customFormat="1" ht="20.100000000000001" customHeight="1" x14ac:dyDescent="0.2">
      <c r="A5" s="74" t="s">
        <v>63</v>
      </c>
      <c r="B5" s="74" t="s">
        <v>62</v>
      </c>
      <c r="C5" s="49" t="s">
        <v>61</v>
      </c>
      <c r="D5" s="49" t="s">
        <v>61</v>
      </c>
      <c r="E5" s="49" t="s">
        <v>66</v>
      </c>
      <c r="F5" s="49" t="s">
        <v>67</v>
      </c>
      <c r="G5" s="50" t="s">
        <v>4</v>
      </c>
      <c r="H5" s="51" t="s">
        <v>60</v>
      </c>
    </row>
    <row r="6" spans="1:9" s="38" customFormat="1" ht="20.100000000000001" customHeight="1" x14ac:dyDescent="0.2">
      <c r="A6" s="74"/>
      <c r="B6" s="74"/>
      <c r="C6" s="52" t="s">
        <v>59</v>
      </c>
      <c r="D6" s="52"/>
      <c r="E6" s="52"/>
      <c r="F6" s="52"/>
      <c r="G6" s="53" t="s">
        <v>40</v>
      </c>
      <c r="H6" s="54" t="s">
        <v>58</v>
      </c>
    </row>
    <row r="7" spans="1:9" ht="20.100000000000001" customHeight="1" x14ac:dyDescent="0.2">
      <c r="A7" s="25"/>
      <c r="B7" s="30" t="s">
        <v>57</v>
      </c>
      <c r="C7" s="36"/>
      <c r="D7" s="36"/>
      <c r="E7" s="35"/>
      <c r="F7" s="35"/>
      <c r="G7" s="47"/>
      <c r="H7" s="46"/>
    </row>
    <row r="8" spans="1:9" ht="20.100000000000001" customHeight="1" x14ac:dyDescent="0.2">
      <c r="A8" s="25">
        <v>1</v>
      </c>
      <c r="B8" s="24" t="s">
        <v>56</v>
      </c>
      <c r="C8" s="23">
        <v>439000000</v>
      </c>
      <c r="D8" s="23">
        <f>+C8*0.05</f>
        <v>21950000</v>
      </c>
      <c r="E8" s="29">
        <v>694063.55</v>
      </c>
      <c r="F8" s="29">
        <v>2179769.7000000002</v>
      </c>
      <c r="G8" s="45" t="s">
        <v>40</v>
      </c>
      <c r="H8" s="67">
        <v>19770230.300000001</v>
      </c>
      <c r="I8" s="21"/>
    </row>
    <row r="9" spans="1:9" ht="20.100000000000001" customHeight="1" x14ac:dyDescent="0.2">
      <c r="A9" s="25">
        <v>2</v>
      </c>
      <c r="B9" s="24" t="s">
        <v>55</v>
      </c>
      <c r="C9" s="23">
        <v>37000000</v>
      </c>
      <c r="D9" s="23">
        <f>+C9*0.05</f>
        <v>1850000</v>
      </c>
      <c r="E9" s="29">
        <v>775914.55</v>
      </c>
      <c r="F9" s="29">
        <v>5618625.1299999999</v>
      </c>
      <c r="G9" s="28" t="s">
        <v>4</v>
      </c>
      <c r="H9" s="79">
        <f>+F9-D9</f>
        <v>3768625.13</v>
      </c>
      <c r="I9" s="21"/>
    </row>
    <row r="10" spans="1:9" ht="20.100000000000001" customHeight="1" x14ac:dyDescent="0.2">
      <c r="A10" s="25">
        <v>3</v>
      </c>
      <c r="B10" s="24" t="s">
        <v>54</v>
      </c>
      <c r="C10" s="23">
        <v>300000</v>
      </c>
      <c r="D10" s="23">
        <f>+C10*0.05</f>
        <v>15000</v>
      </c>
      <c r="E10" s="29">
        <v>30544.52</v>
      </c>
      <c r="F10" s="29">
        <v>30544.52</v>
      </c>
      <c r="G10" s="28" t="s">
        <v>4</v>
      </c>
      <c r="H10" s="79">
        <f>+F10-D10</f>
        <v>15544.52</v>
      </c>
      <c r="I10" s="21"/>
    </row>
    <row r="11" spans="1:9" ht="20.100000000000001" customHeight="1" x14ac:dyDescent="0.2">
      <c r="A11" s="25">
        <v>4</v>
      </c>
      <c r="B11" s="24" t="s">
        <v>53</v>
      </c>
      <c r="C11" s="23">
        <v>5800000</v>
      </c>
      <c r="D11" s="23">
        <f>+C11*0.05</f>
        <v>290000</v>
      </c>
      <c r="E11" s="29">
        <v>1762633.68</v>
      </c>
      <c r="F11" s="29">
        <v>3503001.04</v>
      </c>
      <c r="G11" s="28" t="s">
        <v>4</v>
      </c>
      <c r="H11" s="79">
        <f>+F11-D11</f>
        <v>3213001.04</v>
      </c>
      <c r="I11" s="21"/>
    </row>
    <row r="12" spans="1:9" ht="20.100000000000001" customHeight="1" x14ac:dyDescent="0.2">
      <c r="A12" s="25">
        <v>5</v>
      </c>
      <c r="B12" s="24" t="s">
        <v>52</v>
      </c>
      <c r="C12" s="23">
        <v>0</v>
      </c>
      <c r="D12" s="23">
        <f>+C12*0.05</f>
        <v>0</v>
      </c>
      <c r="E12" s="29">
        <v>17750</v>
      </c>
      <c r="F12" s="29">
        <v>62350</v>
      </c>
      <c r="G12" s="28" t="s">
        <v>4</v>
      </c>
      <c r="H12" s="79">
        <f>+F12-D12</f>
        <v>62350</v>
      </c>
      <c r="I12" s="21"/>
    </row>
    <row r="13" spans="1:9" ht="20.100000000000001" customHeight="1" x14ac:dyDescent="0.2">
      <c r="A13" s="25">
        <v>6</v>
      </c>
      <c r="B13" s="24" t="s">
        <v>51</v>
      </c>
      <c r="C13" s="23">
        <v>100000000</v>
      </c>
      <c r="D13" s="23">
        <f>+C13*0.05</f>
        <v>5000000</v>
      </c>
      <c r="E13" s="29">
        <v>108949759.27</v>
      </c>
      <c r="F13" s="29">
        <v>110269737.73999999</v>
      </c>
      <c r="G13" s="28" t="s">
        <v>4</v>
      </c>
      <c r="H13" s="79">
        <f>+F13-D13</f>
        <v>105269737.73999999</v>
      </c>
      <c r="I13" s="21"/>
    </row>
    <row r="14" spans="1:9" ht="20.100000000000001" customHeight="1" x14ac:dyDescent="0.2">
      <c r="A14" s="55"/>
      <c r="B14" s="56" t="s">
        <v>50</v>
      </c>
      <c r="C14" s="57">
        <f>SUM(C8:C13)</f>
        <v>582100000</v>
      </c>
      <c r="D14" s="57">
        <f>SUM(D8:D13)</f>
        <v>29105000</v>
      </c>
      <c r="E14" s="57">
        <f>SUM(E8:E13)</f>
        <v>112230665.56999999</v>
      </c>
      <c r="F14" s="57">
        <f>SUM(F8:F13)</f>
        <v>121664028.13</v>
      </c>
      <c r="G14" s="57" t="s">
        <v>4</v>
      </c>
      <c r="H14" s="57">
        <f>+H9+H10+H11+H12+H13-H8</f>
        <v>92559028.129999995</v>
      </c>
      <c r="I14" s="21">
        <f>+H14</f>
        <v>92559028.129999995</v>
      </c>
    </row>
    <row r="15" spans="1:9" ht="20.100000000000001" customHeight="1" x14ac:dyDescent="0.2">
      <c r="A15" s="25"/>
      <c r="B15" s="30" t="s">
        <v>49</v>
      </c>
      <c r="C15" s="36"/>
      <c r="D15" s="36"/>
      <c r="E15" s="35"/>
      <c r="F15" s="35"/>
      <c r="G15" s="28"/>
      <c r="H15" s="29"/>
      <c r="I15" s="21"/>
    </row>
    <row r="16" spans="1:9" ht="20.100000000000001" customHeight="1" x14ac:dyDescent="0.2">
      <c r="A16" s="25"/>
      <c r="B16" s="24" t="s">
        <v>48</v>
      </c>
      <c r="C16" s="23"/>
      <c r="D16" s="23"/>
      <c r="E16" s="22"/>
      <c r="F16" s="22"/>
      <c r="G16" s="28"/>
      <c r="H16" s="29"/>
      <c r="I16" s="21"/>
    </row>
    <row r="17" spans="1:9" ht="20.100000000000001" customHeight="1" x14ac:dyDescent="0.3">
      <c r="A17" s="25">
        <v>7</v>
      </c>
      <c r="B17" s="24" t="s">
        <v>47</v>
      </c>
      <c r="C17" s="23">
        <v>1280000</v>
      </c>
      <c r="D17" s="23">
        <f>+C17*0.05</f>
        <v>64000</v>
      </c>
      <c r="E17" s="29">
        <v>0</v>
      </c>
      <c r="F17" s="22">
        <v>500</v>
      </c>
      <c r="G17" s="43" t="s">
        <v>40</v>
      </c>
      <c r="H17" s="42">
        <v>63500</v>
      </c>
      <c r="I17" s="21"/>
    </row>
    <row r="18" spans="1:9" ht="20.100000000000001" customHeight="1" x14ac:dyDescent="0.3">
      <c r="A18" s="25">
        <v>8</v>
      </c>
      <c r="B18" s="24" t="s">
        <v>46</v>
      </c>
      <c r="C18" s="23">
        <v>13000</v>
      </c>
      <c r="D18" s="23">
        <f>+C18*0.05</f>
        <v>650</v>
      </c>
      <c r="E18" s="29">
        <v>950</v>
      </c>
      <c r="F18" s="29">
        <v>1350</v>
      </c>
      <c r="G18" s="28" t="s">
        <v>4</v>
      </c>
      <c r="H18" s="78">
        <f>+F18-D18</f>
        <v>700</v>
      </c>
      <c r="I18" s="21"/>
    </row>
    <row r="19" spans="1:9" ht="20.100000000000001" customHeight="1" x14ac:dyDescent="0.3">
      <c r="A19" s="25">
        <v>9</v>
      </c>
      <c r="B19" s="24" t="s">
        <v>45</v>
      </c>
      <c r="C19" s="23">
        <v>0</v>
      </c>
      <c r="D19" s="23">
        <f>+C19*0.05</f>
        <v>0</v>
      </c>
      <c r="E19" s="22">
        <v>0</v>
      </c>
      <c r="F19" s="22">
        <v>0</v>
      </c>
      <c r="G19" s="23"/>
      <c r="H19" s="78">
        <f>+F19-D19</f>
        <v>0</v>
      </c>
      <c r="I19" s="21"/>
    </row>
    <row r="20" spans="1:9" ht="20.100000000000001" customHeight="1" x14ac:dyDescent="0.3">
      <c r="A20" s="25">
        <v>10</v>
      </c>
      <c r="B20" s="24" t="s">
        <v>44</v>
      </c>
      <c r="C20" s="23">
        <v>350000</v>
      </c>
      <c r="D20" s="23">
        <f>+C20*0.05</f>
        <v>17500</v>
      </c>
      <c r="E20" s="29">
        <v>8668.5</v>
      </c>
      <c r="F20" s="29">
        <v>17213.5</v>
      </c>
      <c r="G20" s="45" t="s">
        <v>40</v>
      </c>
      <c r="H20" s="42">
        <v>286.5</v>
      </c>
      <c r="I20" s="21"/>
    </row>
    <row r="21" spans="1:9" ht="20.100000000000001" customHeight="1" x14ac:dyDescent="0.3">
      <c r="A21" s="25">
        <v>11</v>
      </c>
      <c r="B21" s="24" t="s">
        <v>43</v>
      </c>
      <c r="C21" s="23">
        <v>440000</v>
      </c>
      <c r="D21" s="23">
        <f>+C21*0.05</f>
        <v>22000</v>
      </c>
      <c r="E21" s="29">
        <v>31000</v>
      </c>
      <c r="F21" s="29">
        <v>55500</v>
      </c>
      <c r="G21" s="28" t="s">
        <v>4</v>
      </c>
      <c r="H21" s="78">
        <f>+F21-D21</f>
        <v>33500</v>
      </c>
      <c r="I21" s="21"/>
    </row>
    <row r="22" spans="1:9" ht="20.100000000000001" customHeight="1" x14ac:dyDescent="0.3">
      <c r="A22" s="25">
        <v>12</v>
      </c>
      <c r="B22" s="24" t="s">
        <v>42</v>
      </c>
      <c r="C22" s="23">
        <v>260000</v>
      </c>
      <c r="D22" s="23">
        <f>+C22*0.05</f>
        <v>13000</v>
      </c>
      <c r="E22" s="29">
        <v>33250</v>
      </c>
      <c r="F22" s="29">
        <v>62750</v>
      </c>
      <c r="G22" s="28" t="s">
        <v>4</v>
      </c>
      <c r="H22" s="78">
        <f>+F22-D22</f>
        <v>49750</v>
      </c>
      <c r="I22" s="21"/>
    </row>
    <row r="23" spans="1:9" ht="20.100000000000001" customHeight="1" x14ac:dyDescent="0.3">
      <c r="A23" s="25">
        <v>13</v>
      </c>
      <c r="B23" s="24" t="s">
        <v>41</v>
      </c>
      <c r="C23" s="23">
        <v>1000</v>
      </c>
      <c r="D23" s="23">
        <f>+C23*0.05</f>
        <v>50</v>
      </c>
      <c r="E23" s="22">
        <v>0</v>
      </c>
      <c r="F23" s="22">
        <v>0</v>
      </c>
      <c r="G23" s="43" t="s">
        <v>40</v>
      </c>
      <c r="H23" s="42">
        <v>50</v>
      </c>
      <c r="I23" s="21"/>
    </row>
    <row r="24" spans="1:9" ht="20.100000000000001" customHeight="1" x14ac:dyDescent="0.3">
      <c r="A24" s="25">
        <v>14</v>
      </c>
      <c r="B24" s="24" t="s">
        <v>39</v>
      </c>
      <c r="C24" s="23">
        <v>10000000</v>
      </c>
      <c r="D24" s="23">
        <f>+C24*0.05</f>
        <v>500000</v>
      </c>
      <c r="E24" s="29">
        <v>422500</v>
      </c>
      <c r="F24" s="29">
        <v>1032320</v>
      </c>
      <c r="G24" s="28" t="s">
        <v>4</v>
      </c>
      <c r="H24" s="78">
        <f>+F24-D24</f>
        <v>532320</v>
      </c>
      <c r="I24" s="21"/>
    </row>
    <row r="25" spans="1:9" ht="20.100000000000001" customHeight="1" x14ac:dyDescent="0.2">
      <c r="A25" s="56"/>
      <c r="B25" s="56" t="s">
        <v>38</v>
      </c>
      <c r="C25" s="57">
        <f>SUM(C17:C24)</f>
        <v>12344000</v>
      </c>
      <c r="D25" s="57">
        <f>SUM(D17:D24)</f>
        <v>617200</v>
      </c>
      <c r="E25" s="57">
        <f>SUM(E17:E24)</f>
        <v>496368.5</v>
      </c>
      <c r="F25" s="57">
        <f>SUM(F17:F24)</f>
        <v>1169633.5</v>
      </c>
      <c r="G25" s="65" t="s">
        <v>4</v>
      </c>
      <c r="H25" s="57">
        <f>+F25-D25</f>
        <v>552433.5</v>
      </c>
      <c r="I25" s="21">
        <f>+H25</f>
        <v>552433.5</v>
      </c>
    </row>
    <row r="26" spans="1:9" ht="20.100000000000001" customHeight="1" x14ac:dyDescent="0.3">
      <c r="A26" s="25"/>
      <c r="B26" s="24" t="s">
        <v>37</v>
      </c>
      <c r="C26" s="23"/>
      <c r="D26" s="23"/>
      <c r="E26" s="22"/>
      <c r="F26" s="22"/>
      <c r="G26" s="28"/>
      <c r="H26" s="27"/>
      <c r="I26" s="21"/>
    </row>
    <row r="27" spans="1:9" s="38" customFormat="1" ht="20.100000000000001" customHeight="1" x14ac:dyDescent="0.3">
      <c r="A27" s="40">
        <v>15</v>
      </c>
      <c r="B27" s="24" t="s">
        <v>36</v>
      </c>
      <c r="C27" s="23">
        <v>1500</v>
      </c>
      <c r="D27" s="23">
        <f>+C27*0.05</f>
        <v>75</v>
      </c>
      <c r="E27" s="23">
        <v>0</v>
      </c>
      <c r="F27" s="41">
        <v>1500</v>
      </c>
      <c r="G27" s="41" t="s">
        <v>4</v>
      </c>
      <c r="H27" s="27">
        <f>+F27-D27</f>
        <v>1425</v>
      </c>
      <c r="I27" s="21"/>
    </row>
    <row r="28" spans="1:9" s="38" customFormat="1" ht="20.100000000000001" customHeight="1" x14ac:dyDescent="0.3">
      <c r="A28" s="40">
        <v>16</v>
      </c>
      <c r="B28" s="24" t="s">
        <v>35</v>
      </c>
      <c r="C28" s="23">
        <v>18000</v>
      </c>
      <c r="D28" s="23">
        <f>+C28*0.05</f>
        <v>900</v>
      </c>
      <c r="E28" s="23">
        <v>4000</v>
      </c>
      <c r="F28" s="41">
        <v>4000</v>
      </c>
      <c r="G28" s="41" t="s">
        <v>4</v>
      </c>
      <c r="H28" s="27">
        <f>+F28-D28</f>
        <v>3100</v>
      </c>
      <c r="I28" s="21"/>
    </row>
    <row r="29" spans="1:9" ht="20.100000000000001" customHeight="1" x14ac:dyDescent="0.3">
      <c r="A29" s="25">
        <v>17</v>
      </c>
      <c r="B29" s="24" t="s">
        <v>34</v>
      </c>
      <c r="C29" s="23">
        <v>800000</v>
      </c>
      <c r="D29" s="23">
        <f>+C29*0.05</f>
        <v>40000</v>
      </c>
      <c r="E29" s="23">
        <v>109200</v>
      </c>
      <c r="F29" s="22">
        <v>135000</v>
      </c>
      <c r="G29" s="41" t="s">
        <v>4</v>
      </c>
      <c r="H29" s="27">
        <f>+F29-D29</f>
        <v>95000</v>
      </c>
      <c r="I29" s="21"/>
    </row>
    <row r="30" spans="1:9" ht="20.100000000000001" customHeight="1" x14ac:dyDescent="0.3">
      <c r="A30" s="25">
        <v>18</v>
      </c>
      <c r="B30" s="24" t="s">
        <v>33</v>
      </c>
      <c r="C30" s="23">
        <v>450000</v>
      </c>
      <c r="D30" s="23">
        <f>+C30*0.05</f>
        <v>22500</v>
      </c>
      <c r="E30" s="22">
        <v>39280</v>
      </c>
      <c r="F30" s="22">
        <v>58310</v>
      </c>
      <c r="G30" s="41" t="s">
        <v>4</v>
      </c>
      <c r="H30" s="27">
        <f>+F30-D30</f>
        <v>35810</v>
      </c>
      <c r="I30" s="21"/>
    </row>
    <row r="31" spans="1:9" ht="20.100000000000001" customHeight="1" x14ac:dyDescent="0.3">
      <c r="A31" s="25">
        <v>19</v>
      </c>
      <c r="B31" s="24" t="s">
        <v>32</v>
      </c>
      <c r="C31" s="23">
        <v>3300000</v>
      </c>
      <c r="D31" s="23">
        <f>+C31*0.05</f>
        <v>165000</v>
      </c>
      <c r="E31" s="22">
        <v>409460</v>
      </c>
      <c r="F31" s="22">
        <v>519670</v>
      </c>
      <c r="G31" s="41" t="s">
        <v>4</v>
      </c>
      <c r="H31" s="27">
        <f>+F31-D31</f>
        <v>354670</v>
      </c>
      <c r="I31" s="21"/>
    </row>
    <row r="32" spans="1:9" s="38" customFormat="1" ht="20.100000000000001" customHeight="1" x14ac:dyDescent="0.3">
      <c r="A32" s="40">
        <v>20</v>
      </c>
      <c r="B32" s="39" t="s">
        <v>31</v>
      </c>
      <c r="C32" s="23">
        <v>1500</v>
      </c>
      <c r="D32" s="23">
        <f>+C32*0.05</f>
        <v>75</v>
      </c>
      <c r="E32" s="22">
        <v>245</v>
      </c>
      <c r="F32" s="22">
        <v>330</v>
      </c>
      <c r="G32" s="23" t="s">
        <v>4</v>
      </c>
      <c r="H32" s="27">
        <f>+F32-D32</f>
        <v>255</v>
      </c>
      <c r="I32" s="21"/>
    </row>
    <row r="33" spans="1:9" ht="20.100000000000001" customHeight="1" x14ac:dyDescent="0.3">
      <c r="A33" s="25">
        <v>21</v>
      </c>
      <c r="B33" s="24" t="s">
        <v>30</v>
      </c>
      <c r="C33" s="23">
        <v>0</v>
      </c>
      <c r="D33" s="23">
        <f>+C33*0.05</f>
        <v>0</v>
      </c>
      <c r="E33" s="22">
        <v>100</v>
      </c>
      <c r="F33" s="22">
        <v>150</v>
      </c>
      <c r="G33" s="23" t="s">
        <v>4</v>
      </c>
      <c r="H33" s="27">
        <f>+F33-D33</f>
        <v>150</v>
      </c>
      <c r="I33" s="21"/>
    </row>
    <row r="34" spans="1:9" ht="20.100000000000001" customHeight="1" x14ac:dyDescent="0.3">
      <c r="A34" s="56"/>
      <c r="B34" s="56" t="s">
        <v>29</v>
      </c>
      <c r="C34" s="57">
        <f>SUM(C27:C33)</f>
        <v>4571000</v>
      </c>
      <c r="D34" s="57">
        <f>SUM(D27:D33)</f>
        <v>228550</v>
      </c>
      <c r="E34" s="57">
        <f>SUM(E27:E33)</f>
        <v>562285</v>
      </c>
      <c r="F34" s="57">
        <f>SUM(F27:F33)</f>
        <v>718960</v>
      </c>
      <c r="G34" s="77" t="s">
        <v>4</v>
      </c>
      <c r="H34" s="76">
        <f>SUM(H27:H33)</f>
        <v>490410</v>
      </c>
      <c r="I34" s="21">
        <f>+H34</f>
        <v>490410</v>
      </c>
    </row>
    <row r="35" spans="1:9" ht="20.100000000000001" customHeight="1" x14ac:dyDescent="0.3">
      <c r="A35" s="25"/>
      <c r="B35" s="37" t="s">
        <v>28</v>
      </c>
      <c r="C35" s="23"/>
      <c r="D35" s="23"/>
      <c r="E35" s="22"/>
      <c r="F35" s="22"/>
      <c r="G35" s="28"/>
      <c r="H35" s="27">
        <f>+F35-D35</f>
        <v>0</v>
      </c>
      <c r="I35" s="21"/>
    </row>
    <row r="36" spans="1:9" ht="20.100000000000001" customHeight="1" x14ac:dyDescent="0.3">
      <c r="A36" s="25">
        <v>22</v>
      </c>
      <c r="B36" s="24" t="s">
        <v>27</v>
      </c>
      <c r="C36" s="23">
        <v>3300000</v>
      </c>
      <c r="D36" s="23">
        <f>+C36*0.05</f>
        <v>165000</v>
      </c>
      <c r="E36" s="29">
        <v>238842</v>
      </c>
      <c r="F36" s="29">
        <v>449492</v>
      </c>
      <c r="G36" s="28" t="s">
        <v>4</v>
      </c>
      <c r="H36" s="27">
        <f>+F36-D36</f>
        <v>284492</v>
      </c>
      <c r="I36" s="21"/>
    </row>
    <row r="37" spans="1:9" ht="20.100000000000001" customHeight="1" x14ac:dyDescent="0.3">
      <c r="A37" s="56"/>
      <c r="B37" s="56" t="s">
        <v>26</v>
      </c>
      <c r="C37" s="57">
        <f>SUM(C36)</f>
        <v>3300000</v>
      </c>
      <c r="D37" s="57">
        <f>+D36</f>
        <v>165000</v>
      </c>
      <c r="E37" s="59">
        <f>+E36</f>
        <v>238842</v>
      </c>
      <c r="F37" s="59">
        <f>SUM(F36)</f>
        <v>449492</v>
      </c>
      <c r="G37" s="58" t="s">
        <v>4</v>
      </c>
      <c r="H37" s="60">
        <f>+F37-D37</f>
        <v>284492</v>
      </c>
      <c r="I37" s="21">
        <f>+H37</f>
        <v>284492</v>
      </c>
    </row>
    <row r="38" spans="1:9" ht="20.100000000000001" customHeight="1" x14ac:dyDescent="0.3">
      <c r="A38" s="25"/>
      <c r="B38" s="24" t="s">
        <v>25</v>
      </c>
      <c r="C38" s="23"/>
      <c r="D38" s="23"/>
      <c r="E38" s="22"/>
      <c r="F38" s="22"/>
      <c r="G38" s="28"/>
      <c r="H38" s="27"/>
      <c r="I38" s="21"/>
    </row>
    <row r="39" spans="1:9" ht="20.100000000000001" customHeight="1" x14ac:dyDescent="0.3">
      <c r="A39" s="25">
        <v>23</v>
      </c>
      <c r="B39" s="24" t="s">
        <v>24</v>
      </c>
      <c r="C39" s="23">
        <v>0</v>
      </c>
      <c r="D39" s="23">
        <v>0</v>
      </c>
      <c r="E39" s="22">
        <v>0</v>
      </c>
      <c r="F39" s="22">
        <v>0</v>
      </c>
      <c r="G39" s="23"/>
      <c r="H39" s="27">
        <f>+F39-D39</f>
        <v>0</v>
      </c>
      <c r="I39" s="21"/>
    </row>
    <row r="40" spans="1:9" ht="20.100000000000001" customHeight="1" x14ac:dyDescent="0.3">
      <c r="A40" s="25">
        <v>24</v>
      </c>
      <c r="B40" s="24" t="s">
        <v>23</v>
      </c>
      <c r="C40" s="23">
        <v>0</v>
      </c>
      <c r="D40" s="23">
        <v>0</v>
      </c>
      <c r="E40" s="22">
        <v>7600</v>
      </c>
      <c r="F40" s="22">
        <v>20700</v>
      </c>
      <c r="G40" s="23" t="s">
        <v>4</v>
      </c>
      <c r="H40" s="27">
        <f>+F40-D40</f>
        <v>20700</v>
      </c>
      <c r="I40" s="21"/>
    </row>
    <row r="41" spans="1:9" ht="20.100000000000001" customHeight="1" x14ac:dyDescent="0.3">
      <c r="A41" s="25">
        <v>25</v>
      </c>
      <c r="B41" s="24" t="s">
        <v>22</v>
      </c>
      <c r="C41" s="23">
        <v>0</v>
      </c>
      <c r="D41" s="23">
        <v>0</v>
      </c>
      <c r="E41" s="27">
        <v>0</v>
      </c>
      <c r="F41" s="27">
        <v>0</v>
      </c>
      <c r="G41" s="26"/>
      <c r="H41" s="27">
        <f>+F41-D41</f>
        <v>0</v>
      </c>
      <c r="I41" s="21"/>
    </row>
    <row r="42" spans="1:9" ht="20.100000000000001" customHeight="1" x14ac:dyDescent="0.3">
      <c r="A42" s="25">
        <v>26</v>
      </c>
      <c r="B42" s="24" t="s">
        <v>21</v>
      </c>
      <c r="C42" s="23">
        <v>0</v>
      </c>
      <c r="D42" s="23">
        <v>0</v>
      </c>
      <c r="E42" s="27">
        <v>4600</v>
      </c>
      <c r="F42" s="27">
        <v>4600</v>
      </c>
      <c r="G42" s="26" t="s">
        <v>4</v>
      </c>
      <c r="H42" s="27">
        <f>+F42-D42</f>
        <v>4600</v>
      </c>
      <c r="I42" s="21"/>
    </row>
    <row r="43" spans="1:9" ht="20.100000000000001" customHeight="1" x14ac:dyDescent="0.3">
      <c r="A43" s="25">
        <v>27</v>
      </c>
      <c r="B43" s="24" t="s">
        <v>20</v>
      </c>
      <c r="C43" s="23">
        <v>0</v>
      </c>
      <c r="D43" s="23">
        <v>0</v>
      </c>
      <c r="E43" s="27">
        <v>0</v>
      </c>
      <c r="F43" s="27">
        <v>17210</v>
      </c>
      <c r="G43" s="26" t="s">
        <v>4</v>
      </c>
      <c r="H43" s="27">
        <f>+F43-D43</f>
        <v>17210</v>
      </c>
      <c r="I43" s="21"/>
    </row>
    <row r="44" spans="1:9" ht="20.100000000000001" customHeight="1" x14ac:dyDescent="0.3">
      <c r="A44" s="61">
        <v>28</v>
      </c>
      <c r="B44" s="62" t="s">
        <v>19</v>
      </c>
      <c r="C44" s="63">
        <v>0</v>
      </c>
      <c r="D44" s="63">
        <v>0</v>
      </c>
      <c r="E44" s="22">
        <v>0</v>
      </c>
      <c r="F44" s="22">
        <v>1400</v>
      </c>
      <c r="G44" s="63" t="s">
        <v>4</v>
      </c>
      <c r="H44" s="64">
        <f>+F44-D44</f>
        <v>1400</v>
      </c>
      <c r="I44" s="21"/>
    </row>
    <row r="45" spans="1:9" ht="20.100000000000001" customHeight="1" x14ac:dyDescent="0.3">
      <c r="A45" s="55"/>
      <c r="B45" s="56" t="s">
        <v>18</v>
      </c>
      <c r="C45" s="57">
        <v>0</v>
      </c>
      <c r="D45" s="57">
        <v>0</v>
      </c>
      <c r="E45" s="59">
        <f>SUM(E39:E44)</f>
        <v>12200</v>
      </c>
      <c r="F45" s="59">
        <f>SUM(F39:F44)</f>
        <v>43910</v>
      </c>
      <c r="G45" s="57" t="s">
        <v>4</v>
      </c>
      <c r="H45" s="60">
        <f>SUM(H39:H44)</f>
        <v>43910</v>
      </c>
      <c r="I45" s="21">
        <f>+H45</f>
        <v>43910</v>
      </c>
    </row>
    <row r="46" spans="1:9" ht="20.100000000000001" customHeight="1" x14ac:dyDescent="0.2">
      <c r="A46" s="55"/>
      <c r="B46" s="56" t="s">
        <v>17</v>
      </c>
      <c r="C46" s="57">
        <f>SUM(C25+C34+C37+C45)</f>
        <v>20215000</v>
      </c>
      <c r="D46" s="57">
        <f>SUM(D25+D34+D37+D45)</f>
        <v>1010750</v>
      </c>
      <c r="E46" s="57">
        <f>SUM(E25+E34+E37+E45)</f>
        <v>1309695.5</v>
      </c>
      <c r="F46" s="57">
        <f>SUM(F25+F34+F37+F45)</f>
        <v>2381995.5</v>
      </c>
      <c r="G46" s="57" t="s">
        <v>4</v>
      </c>
      <c r="H46" s="57">
        <f>+F46-D46</f>
        <v>1371245.5</v>
      </c>
      <c r="I46" s="21">
        <f>+I25+I34+I37+I45</f>
        <v>1371245.5</v>
      </c>
    </row>
    <row r="47" spans="1:9" ht="20.100000000000001" customHeight="1" x14ac:dyDescent="0.2">
      <c r="A47" s="25"/>
      <c r="B47" s="30" t="s">
        <v>16</v>
      </c>
      <c r="C47" s="36"/>
      <c r="D47" s="36"/>
      <c r="E47" s="35"/>
      <c r="F47" s="35"/>
      <c r="G47" s="34"/>
      <c r="H47" s="33"/>
      <c r="I47" s="21"/>
    </row>
    <row r="48" spans="1:9" ht="20.100000000000001" customHeight="1" x14ac:dyDescent="0.2">
      <c r="A48" s="25">
        <v>29</v>
      </c>
      <c r="B48" s="24" t="s">
        <v>15</v>
      </c>
      <c r="C48" s="23">
        <v>0</v>
      </c>
      <c r="D48" s="23">
        <v>0</v>
      </c>
      <c r="E48" s="22">
        <v>0</v>
      </c>
      <c r="F48" s="22">
        <v>0</v>
      </c>
      <c r="G48" s="23"/>
      <c r="H48" s="22">
        <f>+F48-D48</f>
        <v>0</v>
      </c>
      <c r="I48" s="21"/>
    </row>
    <row r="49" spans="1:11" ht="20.100000000000001" customHeight="1" x14ac:dyDescent="0.2">
      <c r="A49" s="25">
        <v>30</v>
      </c>
      <c r="B49" s="24" t="s">
        <v>14</v>
      </c>
      <c r="C49" s="23">
        <v>0</v>
      </c>
      <c r="D49" s="23">
        <v>0</v>
      </c>
      <c r="E49" s="32">
        <v>0</v>
      </c>
      <c r="F49" s="32">
        <v>0</v>
      </c>
      <c r="G49" s="31"/>
      <c r="H49" s="22">
        <f>+F49-D49</f>
        <v>0</v>
      </c>
      <c r="I49" s="21"/>
    </row>
    <row r="50" spans="1:11" ht="20.100000000000001" customHeight="1" x14ac:dyDescent="0.2">
      <c r="A50" s="55"/>
      <c r="B50" s="56" t="s">
        <v>13</v>
      </c>
      <c r="C50" s="57">
        <f>SUM(C48:C49)</f>
        <v>0</v>
      </c>
      <c r="D50" s="57">
        <f>SUM(D48:D49)</f>
        <v>0</v>
      </c>
      <c r="E50" s="57">
        <f>SUM(E48:E49)</f>
        <v>0</v>
      </c>
      <c r="F50" s="57">
        <f>SUM(F48:F49)</f>
        <v>0</v>
      </c>
      <c r="G50" s="57"/>
      <c r="H50" s="57">
        <f>SUM(H48:H49)</f>
        <v>0</v>
      </c>
      <c r="I50" s="21"/>
    </row>
    <row r="51" spans="1:11" x14ac:dyDescent="0.2">
      <c r="A51" s="25"/>
      <c r="B51" s="30" t="s">
        <v>12</v>
      </c>
      <c r="C51" s="23"/>
      <c r="D51" s="23"/>
      <c r="E51" s="22"/>
      <c r="F51" s="22"/>
      <c r="G51" s="28"/>
      <c r="H51" s="29"/>
      <c r="I51" s="21"/>
    </row>
    <row r="52" spans="1:11" x14ac:dyDescent="0.2">
      <c r="A52" s="25">
        <v>31</v>
      </c>
      <c r="B52" s="24" t="s">
        <v>11</v>
      </c>
      <c r="C52" s="23">
        <v>0</v>
      </c>
      <c r="D52" s="23">
        <v>0</v>
      </c>
      <c r="E52" s="22">
        <v>0</v>
      </c>
      <c r="F52" s="22">
        <v>0</v>
      </c>
      <c r="G52" s="23"/>
      <c r="H52" s="22">
        <f>+F52-D52</f>
        <v>0</v>
      </c>
      <c r="I52" s="21"/>
    </row>
    <row r="53" spans="1:11" x14ac:dyDescent="0.2">
      <c r="A53" s="25">
        <v>32</v>
      </c>
      <c r="B53" s="24" t="s">
        <v>10</v>
      </c>
      <c r="C53" s="23">
        <v>0</v>
      </c>
      <c r="D53" s="23">
        <v>0</v>
      </c>
      <c r="E53" s="29">
        <v>420</v>
      </c>
      <c r="F53" s="29">
        <v>620</v>
      </c>
      <c r="G53" s="28" t="s">
        <v>4</v>
      </c>
      <c r="H53" s="22">
        <f>+F53-D53</f>
        <v>620</v>
      </c>
      <c r="I53" s="21"/>
    </row>
    <row r="54" spans="1:11" x14ac:dyDescent="0.2">
      <c r="A54" s="25">
        <v>33</v>
      </c>
      <c r="B54" s="24" t="s">
        <v>9</v>
      </c>
      <c r="C54" s="23">
        <v>0</v>
      </c>
      <c r="D54" s="23">
        <v>0</v>
      </c>
      <c r="E54" s="22">
        <v>0</v>
      </c>
      <c r="F54" s="22">
        <v>0</v>
      </c>
      <c r="G54" s="23"/>
      <c r="H54" s="22">
        <f>+F54-D54</f>
        <v>0</v>
      </c>
      <c r="I54" s="21"/>
    </row>
    <row r="55" spans="1:11" x14ac:dyDescent="0.3">
      <c r="A55" s="25">
        <v>34</v>
      </c>
      <c r="B55" s="24" t="s">
        <v>8</v>
      </c>
      <c r="C55" s="23">
        <v>0</v>
      </c>
      <c r="D55" s="23">
        <v>0</v>
      </c>
      <c r="E55" s="27">
        <v>0</v>
      </c>
      <c r="F55" s="27">
        <v>75154.89</v>
      </c>
      <c r="G55" s="26" t="s">
        <v>4</v>
      </c>
      <c r="H55" s="22">
        <f>+F55-D55</f>
        <v>75154.89</v>
      </c>
      <c r="I55" s="21"/>
    </row>
    <row r="56" spans="1:11" x14ac:dyDescent="0.2">
      <c r="A56" s="25">
        <v>35</v>
      </c>
      <c r="B56" s="24" t="s">
        <v>7</v>
      </c>
      <c r="C56" s="23">
        <v>0</v>
      </c>
      <c r="D56" s="23">
        <v>0</v>
      </c>
      <c r="E56" s="22">
        <v>0</v>
      </c>
      <c r="F56" s="22">
        <v>0</v>
      </c>
      <c r="G56" s="23"/>
      <c r="H56" s="22">
        <f>+F56-D56</f>
        <v>0</v>
      </c>
      <c r="I56" s="21"/>
    </row>
    <row r="57" spans="1:11" x14ac:dyDescent="0.2">
      <c r="A57" s="55"/>
      <c r="B57" s="56" t="s">
        <v>6</v>
      </c>
      <c r="C57" s="57">
        <f>SUM(C52:C56)</f>
        <v>0</v>
      </c>
      <c r="D57" s="57">
        <f>SUM(D52:D56)</f>
        <v>0</v>
      </c>
      <c r="E57" s="57">
        <f>SUM(E52:E56)</f>
        <v>420</v>
      </c>
      <c r="F57" s="57">
        <f>SUM(F52:F56)</f>
        <v>75774.89</v>
      </c>
      <c r="G57" s="57" t="s">
        <v>4</v>
      </c>
      <c r="H57" s="57">
        <f>SUM(H52:H56)</f>
        <v>75774.89</v>
      </c>
      <c r="I57" s="20">
        <f>+H53+H55</f>
        <v>75774.89</v>
      </c>
    </row>
    <row r="58" spans="1:11" x14ac:dyDescent="0.2">
      <c r="A58" s="55"/>
      <c r="B58" s="56" t="s">
        <v>5</v>
      </c>
      <c r="C58" s="57">
        <f>SUM(C14+C46+C50+C57)</f>
        <v>602315000</v>
      </c>
      <c r="D58" s="57">
        <f>SUM(D14+D46+D50+D57)</f>
        <v>30115750</v>
      </c>
      <c r="E58" s="57">
        <f>SUM(E14+E46+E50+E57)</f>
        <v>113540781.06999999</v>
      </c>
      <c r="F58" s="57">
        <f>SUM(F14+F46+F50+F57)</f>
        <v>124121798.52</v>
      </c>
      <c r="G58" s="57" t="s">
        <v>4</v>
      </c>
      <c r="H58" s="57">
        <f>+F58-D58</f>
        <v>94006048.519999996</v>
      </c>
      <c r="I58" s="20">
        <f>+I14+I46+I57</f>
        <v>94006048.519999996</v>
      </c>
      <c r="J58" s="21">
        <f>+H58-I58</f>
        <v>0</v>
      </c>
      <c r="K58" s="21"/>
    </row>
    <row r="59" spans="1:11" x14ac:dyDescent="0.2">
      <c r="A59" s="73" t="s">
        <v>65</v>
      </c>
      <c r="B59" s="73"/>
      <c r="C59" s="73"/>
      <c r="D59" s="73"/>
      <c r="G59" s="19"/>
      <c r="H59" s="16"/>
      <c r="I59" s="20"/>
      <c r="K59" s="21"/>
    </row>
    <row r="60" spans="1:11" x14ac:dyDescent="0.2">
      <c r="B60" s="18" t="s">
        <v>3</v>
      </c>
      <c r="C60" s="18"/>
      <c r="D60" s="17"/>
      <c r="E60" s="17"/>
      <c r="F60" s="17"/>
      <c r="G60" s="19"/>
      <c r="H60" s="16"/>
      <c r="I60" s="20"/>
    </row>
    <row r="61" spans="1:11" x14ac:dyDescent="0.2">
      <c r="B61" s="18" t="s">
        <v>2</v>
      </c>
      <c r="C61" s="18"/>
      <c r="D61" s="17"/>
      <c r="E61" s="16"/>
      <c r="F61" s="16"/>
      <c r="G61" s="19"/>
      <c r="H61" s="16"/>
    </row>
    <row r="62" spans="1:11" x14ac:dyDescent="0.2">
      <c r="B62" s="18" t="s">
        <v>1</v>
      </c>
      <c r="C62" s="18"/>
      <c r="D62" s="17"/>
      <c r="E62" s="16"/>
      <c r="F62" s="16"/>
      <c r="G62" s="19"/>
      <c r="H62" s="16"/>
    </row>
    <row r="63" spans="1:11" x14ac:dyDescent="0.2">
      <c r="B63" s="18" t="s">
        <v>0</v>
      </c>
      <c r="C63" s="18"/>
      <c r="D63" s="17"/>
      <c r="E63" s="16"/>
      <c r="F63" s="16"/>
      <c r="G63" s="11"/>
      <c r="H63" s="15"/>
    </row>
    <row r="64" spans="1:11" x14ac:dyDescent="0.2">
      <c r="C64" s="8"/>
      <c r="D64" s="8"/>
      <c r="E64" s="13"/>
      <c r="F64" s="12"/>
      <c r="G64" s="11"/>
      <c r="H64" s="15"/>
    </row>
    <row r="65" spans="2:8" x14ac:dyDescent="0.2">
      <c r="C65" s="8"/>
      <c r="D65" s="8"/>
      <c r="E65" s="13"/>
      <c r="F65" s="12"/>
      <c r="G65" s="11"/>
      <c r="H65" s="15"/>
    </row>
    <row r="66" spans="2:8" x14ac:dyDescent="0.2">
      <c r="B66" s="14"/>
      <c r="C66" s="13"/>
      <c r="D66" s="13"/>
      <c r="E66" s="13"/>
      <c r="F66" s="12"/>
      <c r="G66" s="11"/>
      <c r="H66" s="9"/>
    </row>
    <row r="67" spans="2:8" x14ac:dyDescent="0.2">
      <c r="B67" s="14"/>
      <c r="C67" s="13"/>
      <c r="D67" s="13"/>
      <c r="E67" s="13"/>
      <c r="F67" s="12"/>
      <c r="G67" s="11"/>
      <c r="H67" s="9"/>
    </row>
    <row r="68" spans="2:8" x14ac:dyDescent="0.2">
      <c r="B68" s="14"/>
      <c r="C68" s="13"/>
      <c r="D68" s="13"/>
      <c r="E68" s="13"/>
      <c r="F68" s="12"/>
      <c r="G68" s="11"/>
      <c r="H68" s="9"/>
    </row>
    <row r="88" spans="5:8" x14ac:dyDescent="0.2">
      <c r="E88" s="10"/>
      <c r="F88" s="10"/>
      <c r="H88" s="9"/>
    </row>
    <row r="89" spans="5:8" x14ac:dyDescent="0.2">
      <c r="E89" s="10"/>
      <c r="F89" s="10"/>
      <c r="H89" s="9"/>
    </row>
    <row r="90" spans="5:8" x14ac:dyDescent="0.2">
      <c r="E90" s="10"/>
      <c r="F90" s="10"/>
      <c r="H90" s="9"/>
    </row>
    <row r="91" spans="5:8" x14ac:dyDescent="0.2">
      <c r="E91" s="10"/>
      <c r="F91" s="10"/>
      <c r="H91" s="9"/>
    </row>
    <row r="92" spans="5:8" x14ac:dyDescent="0.2">
      <c r="E92" s="10"/>
      <c r="F92" s="10"/>
      <c r="H92" s="9"/>
    </row>
    <row r="93" spans="5:8" x14ac:dyDescent="0.2">
      <c r="E93" s="10"/>
      <c r="F93" s="10"/>
      <c r="H93" s="9"/>
    </row>
    <row r="94" spans="5:8" x14ac:dyDescent="0.2">
      <c r="E94" s="10"/>
      <c r="F94" s="10"/>
      <c r="H94" s="9"/>
    </row>
    <row r="95" spans="5:8" x14ac:dyDescent="0.2">
      <c r="E95" s="10"/>
      <c r="F95" s="10"/>
      <c r="H95" s="9"/>
    </row>
    <row r="96" spans="5:8" x14ac:dyDescent="0.2">
      <c r="E96" s="10"/>
      <c r="F96" s="10"/>
      <c r="H96" s="9"/>
    </row>
    <row r="97" spans="5:8" x14ac:dyDescent="0.2">
      <c r="E97" s="10"/>
      <c r="F97" s="10"/>
      <c r="H97" s="9"/>
    </row>
    <row r="98" spans="5:8" x14ac:dyDescent="0.2">
      <c r="E98" s="10"/>
      <c r="F98" s="10"/>
      <c r="H98" s="9"/>
    </row>
    <row r="99" spans="5:8" x14ac:dyDescent="0.2">
      <c r="E99" s="10"/>
      <c r="F99" s="10"/>
      <c r="H99" s="9"/>
    </row>
    <row r="100" spans="5:8" x14ac:dyDescent="0.2">
      <c r="E100" s="10"/>
      <c r="F100" s="10"/>
      <c r="H100" s="9"/>
    </row>
    <row r="101" spans="5:8" x14ac:dyDescent="0.2">
      <c r="E101" s="10"/>
      <c r="F101" s="10"/>
      <c r="H101" s="9"/>
    </row>
    <row r="102" spans="5:8" x14ac:dyDescent="0.2">
      <c r="E102" s="10"/>
      <c r="F102" s="10"/>
      <c r="H102" s="9"/>
    </row>
    <row r="103" spans="5:8" x14ac:dyDescent="0.2">
      <c r="E103" s="10"/>
      <c r="F103" s="10"/>
      <c r="H103" s="9"/>
    </row>
    <row r="104" spans="5:8" x14ac:dyDescent="0.2">
      <c r="E104" s="10"/>
      <c r="F104" s="10"/>
      <c r="H104" s="9"/>
    </row>
    <row r="105" spans="5:8" x14ac:dyDescent="0.2">
      <c r="E105" s="10"/>
      <c r="F105" s="10"/>
      <c r="H105" s="9"/>
    </row>
    <row r="106" spans="5:8" x14ac:dyDescent="0.2">
      <c r="E106" s="10"/>
      <c r="F106" s="10"/>
      <c r="H106" s="9"/>
    </row>
    <row r="107" spans="5:8" x14ac:dyDescent="0.2">
      <c r="E107" s="10"/>
      <c r="F107" s="10"/>
      <c r="H107" s="9"/>
    </row>
    <row r="108" spans="5:8" x14ac:dyDescent="0.2">
      <c r="E108" s="10"/>
      <c r="F108" s="10"/>
      <c r="H108" s="9"/>
    </row>
    <row r="109" spans="5:8" x14ac:dyDescent="0.2">
      <c r="E109" s="10"/>
      <c r="F109" s="10"/>
      <c r="H109" s="9"/>
    </row>
    <row r="110" spans="5:8" x14ac:dyDescent="0.2">
      <c r="E110" s="10"/>
      <c r="F110" s="10"/>
      <c r="H110" s="9"/>
    </row>
    <row r="111" spans="5:8" x14ac:dyDescent="0.2">
      <c r="E111" s="10"/>
      <c r="F111" s="10"/>
      <c r="H111" s="9"/>
    </row>
    <row r="112" spans="5:8" x14ac:dyDescent="0.2">
      <c r="E112" s="10"/>
      <c r="F112" s="10"/>
      <c r="H112" s="9"/>
    </row>
    <row r="113" spans="5:8" x14ac:dyDescent="0.2">
      <c r="E113" s="10"/>
      <c r="F113" s="10"/>
      <c r="H113" s="9"/>
    </row>
    <row r="114" spans="5:8" x14ac:dyDescent="0.2">
      <c r="E114" s="10"/>
      <c r="F114" s="10"/>
      <c r="H114" s="9"/>
    </row>
    <row r="115" spans="5:8" x14ac:dyDescent="0.2">
      <c r="E115" s="10"/>
      <c r="F115" s="10"/>
      <c r="H115" s="9"/>
    </row>
    <row r="116" spans="5:8" x14ac:dyDescent="0.2">
      <c r="E116" s="10"/>
      <c r="F116" s="10"/>
      <c r="H116" s="9"/>
    </row>
    <row r="117" spans="5:8" x14ac:dyDescent="0.2">
      <c r="E117" s="10"/>
      <c r="F117" s="10"/>
      <c r="H117" s="9"/>
    </row>
    <row r="118" spans="5:8" x14ac:dyDescent="0.2">
      <c r="E118" s="10"/>
      <c r="F118" s="10"/>
      <c r="H118" s="9"/>
    </row>
    <row r="119" spans="5:8" x14ac:dyDescent="0.2">
      <c r="E119" s="10"/>
      <c r="F119" s="10"/>
      <c r="H119" s="9"/>
    </row>
    <row r="120" spans="5:8" x14ac:dyDescent="0.2">
      <c r="E120" s="10"/>
      <c r="F120" s="10"/>
      <c r="H120" s="9"/>
    </row>
    <row r="121" spans="5:8" x14ac:dyDescent="0.2">
      <c r="E121" s="10"/>
      <c r="F121" s="10"/>
      <c r="H121" s="9"/>
    </row>
    <row r="122" spans="5:8" x14ac:dyDescent="0.2">
      <c r="E122" s="10"/>
      <c r="F122" s="10"/>
      <c r="H122" s="9"/>
    </row>
    <row r="123" spans="5:8" x14ac:dyDescent="0.2">
      <c r="E123" s="10"/>
      <c r="F123" s="10"/>
      <c r="H123" s="9"/>
    </row>
    <row r="124" spans="5:8" x14ac:dyDescent="0.2">
      <c r="E124" s="10"/>
      <c r="F124" s="10"/>
      <c r="H124" s="9"/>
    </row>
    <row r="125" spans="5:8" x14ac:dyDescent="0.2">
      <c r="E125" s="10"/>
      <c r="F125" s="10"/>
      <c r="H125" s="9"/>
    </row>
    <row r="126" spans="5:8" x14ac:dyDescent="0.2">
      <c r="E126" s="10"/>
      <c r="F126" s="10"/>
      <c r="H126" s="9"/>
    </row>
    <row r="127" spans="5:8" x14ac:dyDescent="0.2">
      <c r="E127" s="10"/>
      <c r="F127" s="10"/>
      <c r="H127" s="9"/>
    </row>
    <row r="128" spans="5:8" x14ac:dyDescent="0.2">
      <c r="E128" s="10"/>
      <c r="F128" s="10"/>
      <c r="H128" s="9"/>
    </row>
    <row r="129" spans="5:8" x14ac:dyDescent="0.2">
      <c r="E129" s="8"/>
      <c r="F129" s="8"/>
      <c r="G129" s="6"/>
      <c r="H129" s="7"/>
    </row>
    <row r="130" spans="5:8" x14ac:dyDescent="0.2">
      <c r="E130" s="8"/>
      <c r="F130" s="8"/>
      <c r="G130" s="6"/>
      <c r="H130" s="7"/>
    </row>
    <row r="131" spans="5:8" x14ac:dyDescent="0.2">
      <c r="E131" s="8"/>
      <c r="F131" s="8"/>
      <c r="G131" s="6"/>
      <c r="H131" s="7"/>
    </row>
    <row r="132" spans="5:8" x14ac:dyDescent="0.2">
      <c r="E132" s="8"/>
      <c r="F132" s="8"/>
      <c r="G132" s="6"/>
      <c r="H132" s="7"/>
    </row>
    <row r="133" spans="5:8" x14ac:dyDescent="0.2">
      <c r="E133" s="8"/>
      <c r="F133" s="8"/>
      <c r="G133" s="6"/>
      <c r="H133" s="7"/>
    </row>
    <row r="134" spans="5:8" x14ac:dyDescent="0.2">
      <c r="E134" s="8"/>
      <c r="F134" s="8"/>
      <c r="G134" s="6"/>
      <c r="H134" s="7"/>
    </row>
    <row r="135" spans="5:8" x14ac:dyDescent="0.2">
      <c r="E135" s="8"/>
      <c r="F135" s="8"/>
      <c r="G135" s="6"/>
      <c r="H135" s="7"/>
    </row>
    <row r="136" spans="5:8" x14ac:dyDescent="0.2">
      <c r="E136" s="8"/>
      <c r="F136" s="8"/>
      <c r="G136" s="6"/>
      <c r="H136" s="7"/>
    </row>
    <row r="137" spans="5:8" x14ac:dyDescent="0.2">
      <c r="E137" s="8"/>
      <c r="F137" s="8"/>
      <c r="G137" s="6"/>
      <c r="H137" s="7"/>
    </row>
    <row r="138" spans="5:8" x14ac:dyDescent="0.2">
      <c r="E138" s="8"/>
      <c r="F138" s="8"/>
      <c r="G138" s="6"/>
      <c r="H138" s="7"/>
    </row>
    <row r="139" spans="5:8" x14ac:dyDescent="0.2">
      <c r="E139" s="8"/>
      <c r="F139" s="8"/>
      <c r="G139" s="6"/>
      <c r="H139" s="7"/>
    </row>
    <row r="140" spans="5:8" x14ac:dyDescent="0.2">
      <c r="E140" s="8"/>
      <c r="F140" s="8"/>
      <c r="G140" s="6"/>
      <c r="H140" s="7"/>
    </row>
    <row r="141" spans="5:8" x14ac:dyDescent="0.2">
      <c r="E141" s="8"/>
      <c r="F141" s="8"/>
      <c r="G141" s="6"/>
      <c r="H141" s="7"/>
    </row>
    <row r="142" spans="5:8" x14ac:dyDescent="0.2">
      <c r="E142" s="8"/>
      <c r="F142" s="8"/>
      <c r="G142" s="6"/>
      <c r="H142" s="7"/>
    </row>
    <row r="143" spans="5:8" x14ac:dyDescent="0.2">
      <c r="E143" s="8"/>
      <c r="F143" s="8"/>
      <c r="G143" s="6"/>
      <c r="H143" s="7"/>
    </row>
    <row r="144" spans="5:8" x14ac:dyDescent="0.2">
      <c r="G144" s="6"/>
      <c r="H144" s="5"/>
    </row>
    <row r="145" spans="7:8" x14ac:dyDescent="0.2">
      <c r="G145" s="6"/>
      <c r="H145" s="5"/>
    </row>
    <row r="146" spans="7:8" x14ac:dyDescent="0.2">
      <c r="G146" s="6"/>
      <c r="H146" s="5"/>
    </row>
    <row r="147" spans="7:8" x14ac:dyDescent="0.2">
      <c r="G147" s="6"/>
      <c r="H147" s="5"/>
    </row>
    <row r="148" spans="7:8" x14ac:dyDescent="0.2">
      <c r="G148" s="6"/>
      <c r="H148" s="5"/>
    </row>
    <row r="149" spans="7:8" x14ac:dyDescent="0.2">
      <c r="G149" s="6"/>
      <c r="H149" s="5"/>
    </row>
    <row r="150" spans="7:8" x14ac:dyDescent="0.2">
      <c r="G150" s="6"/>
      <c r="H150" s="5"/>
    </row>
    <row r="151" spans="7:8" x14ac:dyDescent="0.2">
      <c r="G151" s="6"/>
      <c r="H151" s="5"/>
    </row>
    <row r="152" spans="7:8" x14ac:dyDescent="0.2">
      <c r="G152" s="6"/>
      <c r="H152" s="5"/>
    </row>
    <row r="153" spans="7:8" x14ac:dyDescent="0.2">
      <c r="G153" s="6"/>
      <c r="H153" s="5"/>
    </row>
    <row r="154" spans="7:8" x14ac:dyDescent="0.2">
      <c r="G154" s="6"/>
      <c r="H154" s="5"/>
    </row>
    <row r="155" spans="7:8" x14ac:dyDescent="0.2">
      <c r="G155" s="6"/>
      <c r="H155" s="5"/>
    </row>
    <row r="156" spans="7:8" x14ac:dyDescent="0.2">
      <c r="G156" s="6"/>
      <c r="H156" s="5"/>
    </row>
    <row r="157" spans="7:8" x14ac:dyDescent="0.2">
      <c r="G157" s="6"/>
      <c r="H157" s="5"/>
    </row>
    <row r="158" spans="7:8" x14ac:dyDescent="0.2">
      <c r="G158" s="6"/>
      <c r="H158" s="5"/>
    </row>
    <row r="159" spans="7:8" x14ac:dyDescent="0.2">
      <c r="G159" s="6"/>
      <c r="H159" s="5"/>
    </row>
    <row r="160" spans="7:8" x14ac:dyDescent="0.2">
      <c r="G160" s="6"/>
      <c r="H160" s="5"/>
    </row>
    <row r="161" spans="7:8" x14ac:dyDescent="0.2">
      <c r="G161" s="6"/>
      <c r="H161" s="5"/>
    </row>
    <row r="162" spans="7:8" x14ac:dyDescent="0.2">
      <c r="G162" s="6"/>
      <c r="H162" s="5"/>
    </row>
    <row r="163" spans="7:8" x14ac:dyDescent="0.2">
      <c r="G163" s="6"/>
      <c r="H163" s="5"/>
    </row>
    <row r="164" spans="7:8" x14ac:dyDescent="0.2">
      <c r="G164" s="6"/>
      <c r="H164" s="5"/>
    </row>
    <row r="165" spans="7:8" x14ac:dyDescent="0.2">
      <c r="G165" s="6"/>
      <c r="H165" s="5"/>
    </row>
    <row r="166" spans="7:8" x14ac:dyDescent="0.2">
      <c r="G166" s="6"/>
      <c r="H166" s="5"/>
    </row>
    <row r="167" spans="7:8" x14ac:dyDescent="0.2">
      <c r="G167" s="6"/>
      <c r="H167" s="5"/>
    </row>
    <row r="168" spans="7:8" x14ac:dyDescent="0.2">
      <c r="G168" s="6"/>
      <c r="H168" s="5"/>
    </row>
    <row r="169" spans="7:8" x14ac:dyDescent="0.2">
      <c r="G169" s="6"/>
      <c r="H169" s="5"/>
    </row>
    <row r="170" spans="7:8" x14ac:dyDescent="0.2">
      <c r="G170" s="6"/>
      <c r="H170" s="5"/>
    </row>
  </sheetData>
  <mergeCells count="6">
    <mergeCell ref="A59:D59"/>
    <mergeCell ref="A5:A6"/>
    <mergeCell ref="A1:H1"/>
    <mergeCell ref="A2:H2"/>
    <mergeCell ref="B5:B6"/>
    <mergeCell ref="A3:H3"/>
  </mergeCells>
  <pageMargins left="0.59055118110236227" right="0.19685039370078741" top="0.59055118110236227" bottom="0.39370078740157483" header="0.31496062992125984" footer="0.31496062992125984"/>
  <pageSetup paperSize="9" scale="86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ABF2D-F009-40F4-AB00-D53C0DA213ED}">
  <dimension ref="A1:K170"/>
  <sheetViews>
    <sheetView workbookViewId="0">
      <selection sqref="A1:H1"/>
    </sheetView>
  </sheetViews>
  <sheetFormatPr defaultRowHeight="18.75" x14ac:dyDescent="0.2"/>
  <cols>
    <col min="1" max="1" width="4.25" style="3" customWidth="1"/>
    <col min="2" max="2" width="37.25" style="1" customWidth="1"/>
    <col min="3" max="3" width="15" style="4" hidden="1" customWidth="1"/>
    <col min="4" max="4" width="16" style="4" customWidth="1"/>
    <col min="5" max="5" width="12.75" style="4" customWidth="1"/>
    <col min="6" max="6" width="13.5" style="4" customWidth="1"/>
    <col min="7" max="7" width="3.375" style="3" customWidth="1"/>
    <col min="8" max="8" width="14.875" style="2" customWidth="1"/>
    <col min="9" max="9" width="15.375" style="1" customWidth="1"/>
    <col min="10" max="10" width="9" style="1"/>
    <col min="11" max="11" width="11.75" style="1" bestFit="1" customWidth="1"/>
    <col min="12" max="16384" width="9" style="1"/>
  </cols>
  <sheetData>
    <row r="1" spans="1:9" ht="20.100000000000001" customHeight="1" x14ac:dyDescent="0.2">
      <c r="A1" s="75" t="s">
        <v>64</v>
      </c>
      <c r="B1" s="75"/>
      <c r="C1" s="75"/>
      <c r="D1" s="75"/>
      <c r="E1" s="75"/>
      <c r="F1" s="75"/>
      <c r="G1" s="75"/>
      <c r="H1" s="75"/>
    </row>
    <row r="2" spans="1:9" ht="20.100000000000001" customHeight="1" x14ac:dyDescent="0.2">
      <c r="A2" s="72" t="s">
        <v>69</v>
      </c>
      <c r="B2" s="72"/>
      <c r="C2" s="72"/>
      <c r="D2" s="72"/>
      <c r="E2" s="72"/>
      <c r="F2" s="72"/>
      <c r="G2" s="72"/>
      <c r="H2" s="72"/>
    </row>
    <row r="3" spans="1:9" ht="20.100000000000001" customHeight="1" x14ac:dyDescent="0.2">
      <c r="A3" s="72" t="s">
        <v>71</v>
      </c>
      <c r="B3" s="72"/>
      <c r="C3" s="72"/>
      <c r="D3" s="72"/>
      <c r="E3" s="72"/>
      <c r="F3" s="72"/>
      <c r="G3" s="72"/>
      <c r="H3" s="72"/>
    </row>
    <row r="4" spans="1:9" ht="20.100000000000001" customHeight="1" x14ac:dyDescent="0.2">
      <c r="A4" s="48"/>
      <c r="B4" s="48"/>
      <c r="C4" s="48"/>
      <c r="D4" s="48"/>
      <c r="E4" s="48"/>
      <c r="F4" s="48"/>
      <c r="G4" s="48"/>
      <c r="H4" s="48"/>
    </row>
    <row r="5" spans="1:9" s="38" customFormat="1" ht="20.100000000000001" customHeight="1" x14ac:dyDescent="0.2">
      <c r="A5" s="74" t="s">
        <v>63</v>
      </c>
      <c r="B5" s="74" t="s">
        <v>62</v>
      </c>
      <c r="C5" s="49" t="s">
        <v>61</v>
      </c>
      <c r="D5" s="49" t="s">
        <v>61</v>
      </c>
      <c r="E5" s="49" t="s">
        <v>66</v>
      </c>
      <c r="F5" s="49" t="s">
        <v>67</v>
      </c>
      <c r="G5" s="50" t="s">
        <v>4</v>
      </c>
      <c r="H5" s="51" t="s">
        <v>60</v>
      </c>
    </row>
    <row r="6" spans="1:9" s="38" customFormat="1" ht="20.100000000000001" customHeight="1" x14ac:dyDescent="0.2">
      <c r="A6" s="74"/>
      <c r="B6" s="74"/>
      <c r="C6" s="52" t="s">
        <v>59</v>
      </c>
      <c r="D6" s="52"/>
      <c r="E6" s="52"/>
      <c r="F6" s="52"/>
      <c r="G6" s="53" t="s">
        <v>40</v>
      </c>
      <c r="H6" s="54" t="s">
        <v>58</v>
      </c>
    </row>
    <row r="7" spans="1:9" ht="20.100000000000001" customHeight="1" x14ac:dyDescent="0.2">
      <c r="A7" s="25"/>
      <c r="B7" s="30" t="s">
        <v>57</v>
      </c>
      <c r="C7" s="36"/>
      <c r="D7" s="36"/>
      <c r="E7" s="35"/>
      <c r="F7" s="35"/>
      <c r="G7" s="47"/>
      <c r="H7" s="46"/>
    </row>
    <row r="8" spans="1:9" ht="20.100000000000001" customHeight="1" x14ac:dyDescent="0.2">
      <c r="A8" s="25">
        <v>1</v>
      </c>
      <c r="B8" s="24" t="s">
        <v>56</v>
      </c>
      <c r="C8" s="23">
        <v>439000000</v>
      </c>
      <c r="D8" s="23">
        <f>+C8*0.05</f>
        <v>21950000</v>
      </c>
      <c r="E8" s="29">
        <v>601016.99</v>
      </c>
      <c r="F8" s="29">
        <v>2780786.69</v>
      </c>
      <c r="G8" s="45" t="s">
        <v>40</v>
      </c>
      <c r="H8" s="67">
        <v>19169213.309999999</v>
      </c>
      <c r="I8" s="21">
        <v>19169213.309999999</v>
      </c>
    </row>
    <row r="9" spans="1:9" ht="20.100000000000001" customHeight="1" x14ac:dyDescent="0.2">
      <c r="A9" s="25">
        <v>2</v>
      </c>
      <c r="B9" s="24" t="s">
        <v>55</v>
      </c>
      <c r="C9" s="23">
        <v>37000000</v>
      </c>
      <c r="D9" s="23">
        <f>+C9*0.05</f>
        <v>1850000</v>
      </c>
      <c r="E9" s="29">
        <v>960712.05</v>
      </c>
      <c r="F9" s="29">
        <v>6579974.1799999997</v>
      </c>
      <c r="G9" s="28" t="s">
        <v>4</v>
      </c>
      <c r="H9" s="79">
        <f>+F9-D9</f>
        <v>4729974.18</v>
      </c>
      <c r="I9" s="21"/>
    </row>
    <row r="10" spans="1:9" ht="20.100000000000001" customHeight="1" x14ac:dyDescent="0.2">
      <c r="A10" s="25">
        <v>3</v>
      </c>
      <c r="B10" s="24" t="s">
        <v>54</v>
      </c>
      <c r="C10" s="23">
        <v>300000</v>
      </c>
      <c r="D10" s="23">
        <f>+C10*0.05</f>
        <v>15000</v>
      </c>
      <c r="E10" s="29">
        <v>7357.16</v>
      </c>
      <c r="F10" s="29">
        <v>37901.68</v>
      </c>
      <c r="G10" s="28" t="s">
        <v>4</v>
      </c>
      <c r="H10" s="79">
        <f>+F10-D10</f>
        <v>22901.68</v>
      </c>
      <c r="I10" s="21"/>
    </row>
    <row r="11" spans="1:9" ht="20.100000000000001" customHeight="1" x14ac:dyDescent="0.2">
      <c r="A11" s="25">
        <v>4</v>
      </c>
      <c r="B11" s="24" t="s">
        <v>53</v>
      </c>
      <c r="C11" s="23">
        <v>5800000</v>
      </c>
      <c r="D11" s="23">
        <f>+C11*0.05</f>
        <v>290000</v>
      </c>
      <c r="E11" s="29">
        <v>1787497.62</v>
      </c>
      <c r="F11" s="29">
        <v>5290498.66</v>
      </c>
      <c r="G11" s="28" t="s">
        <v>4</v>
      </c>
      <c r="H11" s="79">
        <f>+F11-D11</f>
        <v>5000498.66</v>
      </c>
      <c r="I11" s="21"/>
    </row>
    <row r="12" spans="1:9" ht="20.100000000000001" customHeight="1" x14ac:dyDescent="0.2">
      <c r="A12" s="25">
        <v>5</v>
      </c>
      <c r="B12" s="24" t="s">
        <v>52</v>
      </c>
      <c r="C12" s="23">
        <v>0</v>
      </c>
      <c r="D12" s="23">
        <f>+C12*0.05</f>
        <v>0</v>
      </c>
      <c r="E12" s="29">
        <v>0</v>
      </c>
      <c r="F12" s="29">
        <v>62350</v>
      </c>
      <c r="G12" s="28" t="s">
        <v>4</v>
      </c>
      <c r="H12" s="79">
        <f>+F12-D12</f>
        <v>62350</v>
      </c>
      <c r="I12" s="21"/>
    </row>
    <row r="13" spans="1:9" ht="20.100000000000001" customHeight="1" x14ac:dyDescent="0.2">
      <c r="A13" s="25">
        <v>6</v>
      </c>
      <c r="B13" s="24" t="s">
        <v>51</v>
      </c>
      <c r="C13" s="23">
        <v>100000000</v>
      </c>
      <c r="D13" s="23">
        <f>+C13*0.05</f>
        <v>5000000</v>
      </c>
      <c r="E13" s="29">
        <v>1794678.22</v>
      </c>
      <c r="F13" s="29">
        <v>112064415.95999999</v>
      </c>
      <c r="G13" s="28" t="s">
        <v>4</v>
      </c>
      <c r="H13" s="79">
        <f>+F13-D13</f>
        <v>107064415.95999999</v>
      </c>
      <c r="I13" s="21"/>
    </row>
    <row r="14" spans="1:9" ht="20.100000000000001" customHeight="1" x14ac:dyDescent="0.2">
      <c r="A14" s="55"/>
      <c r="B14" s="56" t="s">
        <v>50</v>
      </c>
      <c r="C14" s="57">
        <f>SUM(C8:C13)</f>
        <v>582100000</v>
      </c>
      <c r="D14" s="57">
        <f>SUM(D8:D13)</f>
        <v>29105000</v>
      </c>
      <c r="E14" s="57">
        <f>SUM(E8:E13)</f>
        <v>5151262.04</v>
      </c>
      <c r="F14" s="57">
        <f>SUM(F8:F13)</f>
        <v>126815927.16999999</v>
      </c>
      <c r="G14" s="57" t="s">
        <v>4</v>
      </c>
      <c r="H14" s="57">
        <f>+F14-D14</f>
        <v>97710927.169999987</v>
      </c>
      <c r="I14" s="21"/>
    </row>
    <row r="15" spans="1:9" ht="20.100000000000001" customHeight="1" x14ac:dyDescent="0.2">
      <c r="A15" s="25"/>
      <c r="B15" s="30" t="s">
        <v>49</v>
      </c>
      <c r="C15" s="36"/>
      <c r="D15" s="36"/>
      <c r="E15" s="35"/>
      <c r="F15" s="35"/>
      <c r="G15" s="28"/>
      <c r="H15" s="29"/>
      <c r="I15" s="21"/>
    </row>
    <row r="16" spans="1:9" ht="20.100000000000001" customHeight="1" x14ac:dyDescent="0.2">
      <c r="A16" s="25"/>
      <c r="B16" s="24" t="s">
        <v>48</v>
      </c>
      <c r="C16" s="23"/>
      <c r="D16" s="23"/>
      <c r="E16" s="22"/>
      <c r="F16" s="22"/>
      <c r="G16" s="28"/>
      <c r="H16" s="29"/>
      <c r="I16" s="21"/>
    </row>
    <row r="17" spans="1:9" ht="20.100000000000001" customHeight="1" x14ac:dyDescent="0.3">
      <c r="A17" s="25">
        <v>7</v>
      </c>
      <c r="B17" s="24" t="s">
        <v>47</v>
      </c>
      <c r="C17" s="23">
        <v>1280000</v>
      </c>
      <c r="D17" s="23">
        <f>+C17*0.05</f>
        <v>64000</v>
      </c>
      <c r="E17" s="29">
        <v>0</v>
      </c>
      <c r="F17" s="22">
        <v>500</v>
      </c>
      <c r="G17" s="43" t="s">
        <v>40</v>
      </c>
      <c r="H17" s="42">
        <v>63500</v>
      </c>
      <c r="I17" s="21"/>
    </row>
    <row r="18" spans="1:9" ht="20.100000000000001" customHeight="1" x14ac:dyDescent="0.3">
      <c r="A18" s="25">
        <v>8</v>
      </c>
      <c r="B18" s="24" t="s">
        <v>46</v>
      </c>
      <c r="C18" s="23">
        <v>13000</v>
      </c>
      <c r="D18" s="23">
        <f>+C18*0.05</f>
        <v>650</v>
      </c>
      <c r="E18" s="29">
        <v>600</v>
      </c>
      <c r="F18" s="29">
        <v>1950</v>
      </c>
      <c r="G18" s="28" t="s">
        <v>4</v>
      </c>
      <c r="H18" s="78">
        <f>+F18-D18</f>
        <v>1300</v>
      </c>
      <c r="I18" s="21"/>
    </row>
    <row r="19" spans="1:9" ht="20.100000000000001" customHeight="1" x14ac:dyDescent="0.3">
      <c r="A19" s="25">
        <v>9</v>
      </c>
      <c r="B19" s="24" t="s">
        <v>45</v>
      </c>
      <c r="C19" s="23">
        <v>0</v>
      </c>
      <c r="D19" s="23">
        <f>+C19*0.05</f>
        <v>0</v>
      </c>
      <c r="E19" s="22">
        <v>0</v>
      </c>
      <c r="F19" s="22">
        <v>0</v>
      </c>
      <c r="G19" s="23"/>
      <c r="H19" s="78">
        <f>+F19-D19</f>
        <v>0</v>
      </c>
      <c r="I19" s="21"/>
    </row>
    <row r="20" spans="1:9" ht="20.100000000000001" customHeight="1" x14ac:dyDescent="0.3">
      <c r="A20" s="25">
        <v>10</v>
      </c>
      <c r="B20" s="24" t="s">
        <v>44</v>
      </c>
      <c r="C20" s="23">
        <v>350000</v>
      </c>
      <c r="D20" s="23">
        <f>+C20*0.05</f>
        <v>17500</v>
      </c>
      <c r="E20" s="29">
        <v>8158.5</v>
      </c>
      <c r="F20" s="29">
        <v>25372</v>
      </c>
      <c r="G20" s="28" t="s">
        <v>4</v>
      </c>
      <c r="H20" s="78">
        <f>+F20-D20</f>
        <v>7872</v>
      </c>
      <c r="I20" s="21"/>
    </row>
    <row r="21" spans="1:9" ht="20.100000000000001" customHeight="1" x14ac:dyDescent="0.3">
      <c r="A21" s="25">
        <v>11</v>
      </c>
      <c r="B21" s="24" t="s">
        <v>43</v>
      </c>
      <c r="C21" s="23">
        <v>440000</v>
      </c>
      <c r="D21" s="23">
        <f>+C21*0.05</f>
        <v>22000</v>
      </c>
      <c r="E21" s="29">
        <v>35500</v>
      </c>
      <c r="F21" s="29">
        <v>91000</v>
      </c>
      <c r="G21" s="28" t="s">
        <v>4</v>
      </c>
      <c r="H21" s="78">
        <f>+F21-D21</f>
        <v>69000</v>
      </c>
      <c r="I21" s="21"/>
    </row>
    <row r="22" spans="1:9" ht="20.100000000000001" customHeight="1" x14ac:dyDescent="0.3">
      <c r="A22" s="25">
        <v>12</v>
      </c>
      <c r="B22" s="24" t="s">
        <v>42</v>
      </c>
      <c r="C22" s="23">
        <v>260000</v>
      </c>
      <c r="D22" s="23">
        <f>+C22*0.05</f>
        <v>13000</v>
      </c>
      <c r="E22" s="29">
        <v>47000</v>
      </c>
      <c r="F22" s="29">
        <v>109750</v>
      </c>
      <c r="G22" s="28" t="s">
        <v>4</v>
      </c>
      <c r="H22" s="78">
        <f>+F22-D22</f>
        <v>96750</v>
      </c>
      <c r="I22" s="21"/>
    </row>
    <row r="23" spans="1:9" ht="20.100000000000001" customHeight="1" x14ac:dyDescent="0.3">
      <c r="A23" s="25">
        <v>13</v>
      </c>
      <c r="B23" s="24" t="s">
        <v>41</v>
      </c>
      <c r="C23" s="23">
        <v>1000</v>
      </c>
      <c r="D23" s="23">
        <f>+C23*0.05</f>
        <v>50</v>
      </c>
      <c r="E23" s="22">
        <v>0</v>
      </c>
      <c r="F23" s="22">
        <v>0</v>
      </c>
      <c r="G23" s="43" t="s">
        <v>40</v>
      </c>
      <c r="H23" s="42">
        <v>50</v>
      </c>
      <c r="I23" s="21"/>
    </row>
    <row r="24" spans="1:9" ht="20.100000000000001" customHeight="1" x14ac:dyDescent="0.3">
      <c r="A24" s="25">
        <v>14</v>
      </c>
      <c r="B24" s="24" t="s">
        <v>39</v>
      </c>
      <c r="C24" s="23">
        <v>10000000</v>
      </c>
      <c r="D24" s="23">
        <f>+C24*0.05</f>
        <v>500000</v>
      </c>
      <c r="E24" s="29">
        <v>350520</v>
      </c>
      <c r="F24" s="29">
        <v>1382840</v>
      </c>
      <c r="G24" s="28" t="s">
        <v>4</v>
      </c>
      <c r="H24" s="78">
        <f>+F24-D24</f>
        <v>882840</v>
      </c>
      <c r="I24" s="21"/>
    </row>
    <row r="25" spans="1:9" ht="20.100000000000001" customHeight="1" x14ac:dyDescent="0.2">
      <c r="A25" s="56"/>
      <c r="B25" s="56" t="s">
        <v>38</v>
      </c>
      <c r="C25" s="57">
        <f>SUM(C17:C24)</f>
        <v>12344000</v>
      </c>
      <c r="D25" s="57">
        <f>SUM(D17:D24)</f>
        <v>617200</v>
      </c>
      <c r="E25" s="57">
        <f>SUM(E17:E24)</f>
        <v>441778.5</v>
      </c>
      <c r="F25" s="57">
        <f>SUM(F17:F24)</f>
        <v>1611412</v>
      </c>
      <c r="G25" s="65" t="s">
        <v>4</v>
      </c>
      <c r="H25" s="57">
        <f>+F25-D25</f>
        <v>994212</v>
      </c>
      <c r="I25" s="21">
        <f>+H18+H20+H21+H22+H24-H17-H23</f>
        <v>994212</v>
      </c>
    </row>
    <row r="26" spans="1:9" ht="20.100000000000001" customHeight="1" x14ac:dyDescent="0.3">
      <c r="A26" s="25"/>
      <c r="B26" s="24" t="s">
        <v>37</v>
      </c>
      <c r="C26" s="23"/>
      <c r="D26" s="23"/>
      <c r="E26" s="22"/>
      <c r="F26" s="22"/>
      <c r="G26" s="28"/>
      <c r="H26" s="27"/>
      <c r="I26" s="21"/>
    </row>
    <row r="27" spans="1:9" s="38" customFormat="1" ht="20.100000000000001" customHeight="1" x14ac:dyDescent="0.3">
      <c r="A27" s="40">
        <v>15</v>
      </c>
      <c r="B27" s="24" t="s">
        <v>36</v>
      </c>
      <c r="C27" s="23">
        <v>1500</v>
      </c>
      <c r="D27" s="23">
        <f>+C27*0.05</f>
        <v>75</v>
      </c>
      <c r="E27" s="23">
        <v>0</v>
      </c>
      <c r="F27" s="41">
        <v>1500</v>
      </c>
      <c r="G27" s="41" t="s">
        <v>4</v>
      </c>
      <c r="H27" s="27">
        <f>+F27-D27</f>
        <v>1425</v>
      </c>
      <c r="I27" s="21"/>
    </row>
    <row r="28" spans="1:9" s="38" customFormat="1" ht="20.100000000000001" customHeight="1" x14ac:dyDescent="0.3">
      <c r="A28" s="40">
        <v>16</v>
      </c>
      <c r="B28" s="24" t="s">
        <v>35</v>
      </c>
      <c r="C28" s="23">
        <v>18000</v>
      </c>
      <c r="D28" s="23">
        <f>+C28*0.05</f>
        <v>900</v>
      </c>
      <c r="E28" s="23">
        <v>0</v>
      </c>
      <c r="F28" s="41">
        <v>4000</v>
      </c>
      <c r="G28" s="41" t="s">
        <v>4</v>
      </c>
      <c r="H28" s="27">
        <f>+F28-D28</f>
        <v>3100</v>
      </c>
      <c r="I28" s="21"/>
    </row>
    <row r="29" spans="1:9" ht="20.100000000000001" customHeight="1" x14ac:dyDescent="0.3">
      <c r="A29" s="25">
        <v>17</v>
      </c>
      <c r="B29" s="24" t="s">
        <v>34</v>
      </c>
      <c r="C29" s="23">
        <v>800000</v>
      </c>
      <c r="D29" s="23">
        <f>+C29*0.05</f>
        <v>40000</v>
      </c>
      <c r="E29" s="23">
        <v>86980</v>
      </c>
      <c r="F29" s="22">
        <v>221980</v>
      </c>
      <c r="G29" s="41" t="s">
        <v>4</v>
      </c>
      <c r="H29" s="27">
        <f>+F29-D29</f>
        <v>181980</v>
      </c>
      <c r="I29" s="21"/>
    </row>
    <row r="30" spans="1:9" ht="20.100000000000001" customHeight="1" x14ac:dyDescent="0.3">
      <c r="A30" s="25">
        <v>18</v>
      </c>
      <c r="B30" s="24" t="s">
        <v>33</v>
      </c>
      <c r="C30" s="23">
        <v>450000</v>
      </c>
      <c r="D30" s="23">
        <f>+C30*0.05</f>
        <v>22500</v>
      </c>
      <c r="E30" s="22">
        <v>44550</v>
      </c>
      <c r="F30" s="22">
        <v>102860</v>
      </c>
      <c r="G30" s="41" t="s">
        <v>4</v>
      </c>
      <c r="H30" s="27">
        <f>+F30-D30</f>
        <v>80360</v>
      </c>
      <c r="I30" s="21"/>
    </row>
    <row r="31" spans="1:9" ht="20.100000000000001" customHeight="1" x14ac:dyDescent="0.3">
      <c r="A31" s="25">
        <v>19</v>
      </c>
      <c r="B31" s="24" t="s">
        <v>32</v>
      </c>
      <c r="C31" s="23">
        <v>3300000</v>
      </c>
      <c r="D31" s="23">
        <f>+C31*0.05</f>
        <v>165000</v>
      </c>
      <c r="E31" s="22">
        <v>484125</v>
      </c>
      <c r="F31" s="22">
        <v>1003795</v>
      </c>
      <c r="G31" s="41" t="s">
        <v>4</v>
      </c>
      <c r="H31" s="27">
        <f>+F31-D31</f>
        <v>838795</v>
      </c>
      <c r="I31" s="21"/>
    </row>
    <row r="32" spans="1:9" s="38" customFormat="1" ht="20.100000000000001" customHeight="1" x14ac:dyDescent="0.3">
      <c r="A32" s="40">
        <v>20</v>
      </c>
      <c r="B32" s="39" t="s">
        <v>31</v>
      </c>
      <c r="C32" s="23">
        <v>1500</v>
      </c>
      <c r="D32" s="23">
        <f>+C32*0.05</f>
        <v>75</v>
      </c>
      <c r="E32" s="22">
        <v>265</v>
      </c>
      <c r="F32" s="22">
        <v>595</v>
      </c>
      <c r="G32" s="23" t="s">
        <v>4</v>
      </c>
      <c r="H32" s="27">
        <f>+F32-D32</f>
        <v>520</v>
      </c>
      <c r="I32" s="21"/>
    </row>
    <row r="33" spans="1:9" ht="20.100000000000001" customHeight="1" x14ac:dyDescent="0.3">
      <c r="A33" s="25">
        <v>21</v>
      </c>
      <c r="B33" s="24" t="s">
        <v>30</v>
      </c>
      <c r="C33" s="23">
        <v>0</v>
      </c>
      <c r="D33" s="23">
        <f>+C33*0.05</f>
        <v>0</v>
      </c>
      <c r="E33" s="22">
        <v>50</v>
      </c>
      <c r="F33" s="22">
        <v>200</v>
      </c>
      <c r="G33" s="23" t="s">
        <v>4</v>
      </c>
      <c r="H33" s="27">
        <f>+F33-D33</f>
        <v>200</v>
      </c>
      <c r="I33" s="21"/>
    </row>
    <row r="34" spans="1:9" ht="20.100000000000001" customHeight="1" x14ac:dyDescent="0.3">
      <c r="A34" s="56"/>
      <c r="B34" s="56" t="s">
        <v>29</v>
      </c>
      <c r="C34" s="57">
        <f>SUM(C27:C33)</f>
        <v>4571000</v>
      </c>
      <c r="D34" s="57">
        <f>SUM(D27:D33)</f>
        <v>228550</v>
      </c>
      <c r="E34" s="57">
        <f>SUM(E27:E33)</f>
        <v>615970</v>
      </c>
      <c r="F34" s="57">
        <f>SUM(F27:F33)</f>
        <v>1334930</v>
      </c>
      <c r="G34" s="77" t="s">
        <v>4</v>
      </c>
      <c r="H34" s="76">
        <f>SUM(H27:H33)</f>
        <v>1106380</v>
      </c>
      <c r="I34" s="21">
        <f>+F34-D34</f>
        <v>1106380</v>
      </c>
    </row>
    <row r="35" spans="1:9" ht="20.100000000000001" customHeight="1" x14ac:dyDescent="0.3">
      <c r="A35" s="25"/>
      <c r="B35" s="37" t="s">
        <v>28</v>
      </c>
      <c r="C35" s="23"/>
      <c r="D35" s="23"/>
      <c r="E35" s="22"/>
      <c r="F35" s="22"/>
      <c r="G35" s="28"/>
      <c r="H35" s="27">
        <f>+F35-D35</f>
        <v>0</v>
      </c>
      <c r="I35" s="21"/>
    </row>
    <row r="36" spans="1:9" ht="20.100000000000001" customHeight="1" x14ac:dyDescent="0.3">
      <c r="A36" s="25">
        <v>22</v>
      </c>
      <c r="B36" s="24" t="s">
        <v>27</v>
      </c>
      <c r="C36" s="23">
        <v>3300000</v>
      </c>
      <c r="D36" s="23">
        <f>+C36*0.05</f>
        <v>165000</v>
      </c>
      <c r="E36" s="29">
        <v>203253</v>
      </c>
      <c r="F36" s="29">
        <v>652745</v>
      </c>
      <c r="G36" s="28" t="s">
        <v>4</v>
      </c>
      <c r="H36" s="27">
        <f>+F36-D36</f>
        <v>487745</v>
      </c>
      <c r="I36" s="21"/>
    </row>
    <row r="37" spans="1:9" ht="20.100000000000001" customHeight="1" x14ac:dyDescent="0.3">
      <c r="A37" s="56"/>
      <c r="B37" s="56" t="s">
        <v>26</v>
      </c>
      <c r="C37" s="57">
        <f>SUM(C36)</f>
        <v>3300000</v>
      </c>
      <c r="D37" s="57">
        <f>+D36</f>
        <v>165000</v>
      </c>
      <c r="E37" s="59">
        <f>+E36</f>
        <v>203253</v>
      </c>
      <c r="F37" s="59">
        <f>SUM(F36)</f>
        <v>652745</v>
      </c>
      <c r="G37" s="58" t="s">
        <v>4</v>
      </c>
      <c r="H37" s="60">
        <f>+F37-D37</f>
        <v>487745</v>
      </c>
      <c r="I37" s="21">
        <f>+H37</f>
        <v>487745</v>
      </c>
    </row>
    <row r="38" spans="1:9" ht="20.100000000000001" customHeight="1" x14ac:dyDescent="0.3">
      <c r="A38" s="25"/>
      <c r="B38" s="24" t="s">
        <v>25</v>
      </c>
      <c r="C38" s="23"/>
      <c r="D38" s="23"/>
      <c r="E38" s="22"/>
      <c r="F38" s="22"/>
      <c r="G38" s="28"/>
      <c r="H38" s="27"/>
      <c r="I38" s="21"/>
    </row>
    <row r="39" spans="1:9" ht="20.100000000000001" customHeight="1" x14ac:dyDescent="0.3">
      <c r="A39" s="25">
        <v>23</v>
      </c>
      <c r="B39" s="24" t="s">
        <v>24</v>
      </c>
      <c r="C39" s="23">
        <v>0</v>
      </c>
      <c r="D39" s="23">
        <v>0</v>
      </c>
      <c r="E39" s="22">
        <v>0</v>
      </c>
      <c r="F39" s="22">
        <v>0</v>
      </c>
      <c r="G39" s="23"/>
      <c r="H39" s="27">
        <f>+F39-D39</f>
        <v>0</v>
      </c>
      <c r="I39" s="21"/>
    </row>
    <row r="40" spans="1:9" ht="20.100000000000001" customHeight="1" x14ac:dyDescent="0.3">
      <c r="A40" s="25">
        <v>24</v>
      </c>
      <c r="B40" s="24" t="s">
        <v>23</v>
      </c>
      <c r="C40" s="23">
        <v>0</v>
      </c>
      <c r="D40" s="23">
        <v>0</v>
      </c>
      <c r="E40" s="22">
        <v>2700</v>
      </c>
      <c r="F40" s="22">
        <v>23400</v>
      </c>
      <c r="G40" s="23" t="s">
        <v>4</v>
      </c>
      <c r="H40" s="27">
        <f>+F40-D40</f>
        <v>23400</v>
      </c>
      <c r="I40" s="21"/>
    </row>
    <row r="41" spans="1:9" ht="20.100000000000001" customHeight="1" x14ac:dyDescent="0.3">
      <c r="A41" s="25">
        <v>25</v>
      </c>
      <c r="B41" s="24" t="s">
        <v>22</v>
      </c>
      <c r="C41" s="23">
        <v>0</v>
      </c>
      <c r="D41" s="23">
        <v>0</v>
      </c>
      <c r="E41" s="27">
        <v>0</v>
      </c>
      <c r="F41" s="27">
        <v>0</v>
      </c>
      <c r="G41" s="26"/>
      <c r="H41" s="27">
        <f>+F41-D41</f>
        <v>0</v>
      </c>
      <c r="I41" s="21"/>
    </row>
    <row r="42" spans="1:9" ht="20.100000000000001" customHeight="1" x14ac:dyDescent="0.3">
      <c r="A42" s="25">
        <v>26</v>
      </c>
      <c r="B42" s="24" t="s">
        <v>21</v>
      </c>
      <c r="C42" s="23">
        <v>0</v>
      </c>
      <c r="D42" s="23">
        <v>0</v>
      </c>
      <c r="E42" s="27">
        <v>0</v>
      </c>
      <c r="F42" s="27">
        <v>4600</v>
      </c>
      <c r="G42" s="26" t="s">
        <v>4</v>
      </c>
      <c r="H42" s="27">
        <f>+F42-D42</f>
        <v>4600</v>
      </c>
      <c r="I42" s="21"/>
    </row>
    <row r="43" spans="1:9" ht="20.100000000000001" customHeight="1" x14ac:dyDescent="0.3">
      <c r="A43" s="25">
        <v>27</v>
      </c>
      <c r="B43" s="24" t="s">
        <v>20</v>
      </c>
      <c r="C43" s="23">
        <v>0</v>
      </c>
      <c r="D43" s="23">
        <v>0</v>
      </c>
      <c r="E43" s="27">
        <v>8615</v>
      </c>
      <c r="F43" s="27">
        <v>25825</v>
      </c>
      <c r="G43" s="26" t="s">
        <v>4</v>
      </c>
      <c r="H43" s="27">
        <f>+F43-D43</f>
        <v>25825</v>
      </c>
      <c r="I43" s="21"/>
    </row>
    <row r="44" spans="1:9" ht="20.100000000000001" customHeight="1" x14ac:dyDescent="0.3">
      <c r="A44" s="61">
        <v>28</v>
      </c>
      <c r="B44" s="62" t="s">
        <v>19</v>
      </c>
      <c r="C44" s="63">
        <v>0</v>
      </c>
      <c r="D44" s="63">
        <v>0</v>
      </c>
      <c r="E44" s="22">
        <v>0</v>
      </c>
      <c r="F44" s="22">
        <v>1400</v>
      </c>
      <c r="G44" s="63" t="s">
        <v>4</v>
      </c>
      <c r="H44" s="64">
        <f>+F44-D44</f>
        <v>1400</v>
      </c>
      <c r="I44" s="21"/>
    </row>
    <row r="45" spans="1:9" ht="20.100000000000001" customHeight="1" x14ac:dyDescent="0.3">
      <c r="A45" s="55"/>
      <c r="B45" s="56" t="s">
        <v>18</v>
      </c>
      <c r="C45" s="57">
        <v>0</v>
      </c>
      <c r="D45" s="57">
        <v>0</v>
      </c>
      <c r="E45" s="59">
        <f>SUM(E39:E44)</f>
        <v>11315</v>
      </c>
      <c r="F45" s="59">
        <f>SUM(F39:F44)</f>
        <v>55225</v>
      </c>
      <c r="G45" s="57" t="s">
        <v>4</v>
      </c>
      <c r="H45" s="60">
        <f>SUM(H39:H44)</f>
        <v>55225</v>
      </c>
      <c r="I45" s="21">
        <f>+H45</f>
        <v>55225</v>
      </c>
    </row>
    <row r="46" spans="1:9" ht="20.100000000000001" customHeight="1" x14ac:dyDescent="0.2">
      <c r="A46" s="55"/>
      <c r="B46" s="56" t="s">
        <v>17</v>
      </c>
      <c r="C46" s="57">
        <f>SUM(C25+C34+C37+C45)</f>
        <v>20215000</v>
      </c>
      <c r="D46" s="57">
        <f>SUM(D25+D34+D37+D45)</f>
        <v>1010750</v>
      </c>
      <c r="E46" s="57">
        <f>SUM(E25+E34+E37+E45)</f>
        <v>1272316.5</v>
      </c>
      <c r="F46" s="57">
        <f>SUM(F25+F34+F37+F45)</f>
        <v>3654312</v>
      </c>
      <c r="G46" s="57" t="s">
        <v>4</v>
      </c>
      <c r="H46" s="57">
        <f>+F46-D46</f>
        <v>2643562</v>
      </c>
      <c r="I46" s="21">
        <f>+I25+I34+I37+I45</f>
        <v>2643562</v>
      </c>
    </row>
    <row r="47" spans="1:9" ht="20.100000000000001" customHeight="1" x14ac:dyDescent="0.2">
      <c r="A47" s="25"/>
      <c r="B47" s="30" t="s">
        <v>16</v>
      </c>
      <c r="C47" s="36"/>
      <c r="D47" s="36"/>
      <c r="E47" s="35"/>
      <c r="F47" s="35"/>
      <c r="G47" s="34"/>
      <c r="H47" s="33"/>
      <c r="I47" s="21"/>
    </row>
    <row r="48" spans="1:9" ht="20.100000000000001" customHeight="1" x14ac:dyDescent="0.2">
      <c r="A48" s="25">
        <v>29</v>
      </c>
      <c r="B48" s="24" t="s">
        <v>15</v>
      </c>
      <c r="C48" s="23">
        <v>0</v>
      </c>
      <c r="D48" s="23">
        <v>0</v>
      </c>
      <c r="E48" s="22">
        <v>0</v>
      </c>
      <c r="F48" s="22">
        <v>0</v>
      </c>
      <c r="G48" s="23"/>
      <c r="H48" s="22">
        <f>+F48-D48</f>
        <v>0</v>
      </c>
      <c r="I48" s="21"/>
    </row>
    <row r="49" spans="1:11" ht="20.100000000000001" customHeight="1" x14ac:dyDescent="0.2">
      <c r="A49" s="25">
        <v>30</v>
      </c>
      <c r="B49" s="24" t="s">
        <v>14</v>
      </c>
      <c r="C49" s="23">
        <v>0</v>
      </c>
      <c r="D49" s="23">
        <v>0</v>
      </c>
      <c r="E49" s="32">
        <v>0</v>
      </c>
      <c r="F49" s="32">
        <v>0</v>
      </c>
      <c r="G49" s="31"/>
      <c r="H49" s="22">
        <f>+F49-D49</f>
        <v>0</v>
      </c>
      <c r="I49" s="21"/>
    </row>
    <row r="50" spans="1:11" ht="20.100000000000001" customHeight="1" x14ac:dyDescent="0.2">
      <c r="A50" s="55"/>
      <c r="B50" s="56" t="s">
        <v>13</v>
      </c>
      <c r="C50" s="57">
        <f>SUM(C48:C49)</f>
        <v>0</v>
      </c>
      <c r="D50" s="57">
        <f>SUM(D48:D49)</f>
        <v>0</v>
      </c>
      <c r="E50" s="57">
        <f>SUM(E48:E49)</f>
        <v>0</v>
      </c>
      <c r="F50" s="57">
        <f>SUM(F48:F49)</f>
        <v>0</v>
      </c>
      <c r="G50" s="57"/>
      <c r="H50" s="57">
        <f>SUM(H48:H49)</f>
        <v>0</v>
      </c>
      <c r="I50" s="21"/>
    </row>
    <row r="51" spans="1:11" x14ac:dyDescent="0.2">
      <c r="A51" s="25"/>
      <c r="B51" s="30" t="s">
        <v>12</v>
      </c>
      <c r="C51" s="23"/>
      <c r="D51" s="23"/>
      <c r="E51" s="22"/>
      <c r="F51" s="22"/>
      <c r="G51" s="28"/>
      <c r="H51" s="29"/>
      <c r="I51" s="21"/>
    </row>
    <row r="52" spans="1:11" x14ac:dyDescent="0.2">
      <c r="A52" s="25">
        <v>31</v>
      </c>
      <c r="B52" s="24" t="s">
        <v>11</v>
      </c>
      <c r="C52" s="23">
        <v>0</v>
      </c>
      <c r="D52" s="23">
        <v>0</v>
      </c>
      <c r="E52" s="22">
        <v>0</v>
      </c>
      <c r="F52" s="22">
        <v>0</v>
      </c>
      <c r="G52" s="23"/>
      <c r="H52" s="22">
        <f>+F52-D52</f>
        <v>0</v>
      </c>
      <c r="I52" s="21"/>
    </row>
    <row r="53" spans="1:11" x14ac:dyDescent="0.2">
      <c r="A53" s="25">
        <v>32</v>
      </c>
      <c r="B53" s="24" t="s">
        <v>10</v>
      </c>
      <c r="C53" s="23">
        <v>0</v>
      </c>
      <c r="D53" s="23">
        <v>0</v>
      </c>
      <c r="E53" s="29">
        <v>281</v>
      </c>
      <c r="F53" s="29">
        <v>901</v>
      </c>
      <c r="G53" s="28" t="s">
        <v>4</v>
      </c>
      <c r="H53" s="22">
        <f>+F53-D53</f>
        <v>901</v>
      </c>
      <c r="I53" s="21"/>
    </row>
    <row r="54" spans="1:11" x14ac:dyDescent="0.2">
      <c r="A54" s="25">
        <v>33</v>
      </c>
      <c r="B54" s="24" t="s">
        <v>9</v>
      </c>
      <c r="C54" s="23">
        <v>0</v>
      </c>
      <c r="D54" s="23">
        <v>0</v>
      </c>
      <c r="E54" s="22">
        <v>0</v>
      </c>
      <c r="F54" s="22">
        <v>0</v>
      </c>
      <c r="G54" s="23"/>
      <c r="H54" s="22">
        <f>+F54-D54</f>
        <v>0</v>
      </c>
      <c r="I54" s="21"/>
    </row>
    <row r="55" spans="1:11" x14ac:dyDescent="0.3">
      <c r="A55" s="25">
        <v>34</v>
      </c>
      <c r="B55" s="24" t="s">
        <v>8</v>
      </c>
      <c r="C55" s="23">
        <v>0</v>
      </c>
      <c r="D55" s="23">
        <v>0</v>
      </c>
      <c r="E55" s="27">
        <v>0</v>
      </c>
      <c r="F55" s="27">
        <v>75154.89</v>
      </c>
      <c r="G55" s="26" t="s">
        <v>4</v>
      </c>
      <c r="H55" s="22">
        <f>+F55-D55</f>
        <v>75154.89</v>
      </c>
      <c r="I55" s="21"/>
    </row>
    <row r="56" spans="1:11" x14ac:dyDescent="0.2">
      <c r="A56" s="25">
        <v>35</v>
      </c>
      <c r="B56" s="24" t="s">
        <v>7</v>
      </c>
      <c r="C56" s="23">
        <v>0</v>
      </c>
      <c r="D56" s="23">
        <v>0</v>
      </c>
      <c r="E56" s="22">
        <v>0</v>
      </c>
      <c r="F56" s="22">
        <v>0</v>
      </c>
      <c r="G56" s="23"/>
      <c r="H56" s="22">
        <f>+F56-D56</f>
        <v>0</v>
      </c>
      <c r="I56" s="21"/>
    </row>
    <row r="57" spans="1:11" x14ac:dyDescent="0.2">
      <c r="A57" s="55"/>
      <c r="B57" s="56" t="s">
        <v>6</v>
      </c>
      <c r="C57" s="57">
        <f>SUM(C52:C56)</f>
        <v>0</v>
      </c>
      <c r="D57" s="57">
        <f>SUM(D52:D56)</f>
        <v>0</v>
      </c>
      <c r="E57" s="57">
        <f>SUM(E52:E56)</f>
        <v>281</v>
      </c>
      <c r="F57" s="57">
        <f>SUM(F52:F56)</f>
        <v>76055.89</v>
      </c>
      <c r="G57" s="57" t="s">
        <v>4</v>
      </c>
      <c r="H57" s="57">
        <f>SUM(H52:H56)</f>
        <v>76055.89</v>
      </c>
      <c r="I57" s="20">
        <f>+H53+H55</f>
        <v>76055.89</v>
      </c>
    </row>
    <row r="58" spans="1:11" x14ac:dyDescent="0.2">
      <c r="A58" s="55"/>
      <c r="B58" s="56" t="s">
        <v>5</v>
      </c>
      <c r="C58" s="57">
        <f>SUM(C14+C46+C50+C57)</f>
        <v>602315000</v>
      </c>
      <c r="D58" s="57">
        <f>SUM(D14+D46+D50+D57)</f>
        <v>30115750</v>
      </c>
      <c r="E58" s="57">
        <f>SUM(E14+E46+E50+E57)</f>
        <v>6423859.54</v>
      </c>
      <c r="F58" s="57">
        <f>SUM(F14+F46+F50+F57)</f>
        <v>130546295.05999999</v>
      </c>
      <c r="G58" s="57" t="s">
        <v>4</v>
      </c>
      <c r="H58" s="57">
        <f>+F58-D58</f>
        <v>100430545.05999999</v>
      </c>
      <c r="I58" s="20">
        <f>+I14+I46+I57</f>
        <v>2719617.89</v>
      </c>
      <c r="J58" s="21">
        <f>+H58-I58</f>
        <v>97710927.169999987</v>
      </c>
      <c r="K58" s="21"/>
    </row>
    <row r="59" spans="1:11" x14ac:dyDescent="0.2">
      <c r="A59" s="73" t="s">
        <v>65</v>
      </c>
      <c r="B59" s="73"/>
      <c r="C59" s="73"/>
      <c r="D59" s="73"/>
      <c r="G59" s="19"/>
      <c r="H59" s="16"/>
      <c r="I59" s="20"/>
      <c r="K59" s="21"/>
    </row>
    <row r="60" spans="1:11" x14ac:dyDescent="0.2">
      <c r="B60" s="18" t="s">
        <v>3</v>
      </c>
      <c r="C60" s="18"/>
      <c r="D60" s="17"/>
      <c r="E60" s="17"/>
      <c r="F60" s="17"/>
      <c r="G60" s="19"/>
      <c r="H60" s="16"/>
      <c r="I60" s="20"/>
    </row>
    <row r="61" spans="1:11" x14ac:dyDescent="0.2">
      <c r="B61" s="18" t="s">
        <v>2</v>
      </c>
      <c r="C61" s="18"/>
      <c r="D61" s="17"/>
      <c r="E61" s="16"/>
      <c r="F61" s="16"/>
      <c r="G61" s="19"/>
      <c r="H61" s="16"/>
    </row>
    <row r="62" spans="1:11" x14ac:dyDescent="0.2">
      <c r="B62" s="18" t="s">
        <v>1</v>
      </c>
      <c r="C62" s="18"/>
      <c r="D62" s="17"/>
      <c r="E62" s="16"/>
      <c r="F62" s="16"/>
      <c r="G62" s="19"/>
      <c r="H62" s="16"/>
    </row>
    <row r="63" spans="1:11" x14ac:dyDescent="0.2">
      <c r="B63" s="18" t="s">
        <v>0</v>
      </c>
      <c r="C63" s="18"/>
      <c r="D63" s="17"/>
      <c r="E63" s="16"/>
      <c r="F63" s="16"/>
      <c r="G63" s="11"/>
      <c r="H63" s="15"/>
    </row>
    <row r="64" spans="1:11" x14ac:dyDescent="0.2">
      <c r="C64" s="8"/>
      <c r="D64" s="8"/>
      <c r="E64" s="13"/>
      <c r="F64" s="12"/>
      <c r="G64" s="11"/>
      <c r="H64" s="15"/>
    </row>
    <row r="65" spans="2:8" x14ac:dyDescent="0.2">
      <c r="C65" s="8"/>
      <c r="D65" s="8"/>
      <c r="E65" s="13"/>
      <c r="F65" s="12"/>
      <c r="G65" s="11"/>
      <c r="H65" s="15"/>
    </row>
    <row r="66" spans="2:8" x14ac:dyDescent="0.2">
      <c r="B66" s="14"/>
      <c r="C66" s="13"/>
      <c r="D66" s="13"/>
      <c r="E66" s="13"/>
      <c r="F66" s="12"/>
      <c r="G66" s="11"/>
      <c r="H66" s="9"/>
    </row>
    <row r="67" spans="2:8" x14ac:dyDescent="0.2">
      <c r="B67" s="14"/>
      <c r="C67" s="13"/>
      <c r="D67" s="13"/>
      <c r="E67" s="13"/>
      <c r="F67" s="12"/>
      <c r="G67" s="11"/>
      <c r="H67" s="9"/>
    </row>
    <row r="68" spans="2:8" x14ac:dyDescent="0.2">
      <c r="B68" s="14"/>
      <c r="C68" s="13"/>
      <c r="D68" s="13"/>
      <c r="E68" s="13"/>
      <c r="F68" s="12"/>
      <c r="G68" s="11"/>
      <c r="H68" s="9"/>
    </row>
    <row r="88" spans="5:8" x14ac:dyDescent="0.2">
      <c r="E88" s="10"/>
      <c r="F88" s="10"/>
      <c r="H88" s="9"/>
    </row>
    <row r="89" spans="5:8" x14ac:dyDescent="0.2">
      <c r="E89" s="10"/>
      <c r="F89" s="10"/>
      <c r="H89" s="9"/>
    </row>
    <row r="90" spans="5:8" x14ac:dyDescent="0.2">
      <c r="E90" s="10"/>
      <c r="F90" s="10"/>
      <c r="H90" s="9"/>
    </row>
    <row r="91" spans="5:8" x14ac:dyDescent="0.2">
      <c r="E91" s="10"/>
      <c r="F91" s="10"/>
      <c r="H91" s="9"/>
    </row>
    <row r="92" spans="5:8" x14ac:dyDescent="0.2">
      <c r="E92" s="10"/>
      <c r="F92" s="10"/>
      <c r="H92" s="9"/>
    </row>
    <row r="93" spans="5:8" x14ac:dyDescent="0.2">
      <c r="E93" s="10"/>
      <c r="F93" s="10"/>
      <c r="H93" s="9"/>
    </row>
    <row r="94" spans="5:8" x14ac:dyDescent="0.2">
      <c r="E94" s="10"/>
      <c r="F94" s="10"/>
      <c r="H94" s="9"/>
    </row>
    <row r="95" spans="5:8" x14ac:dyDescent="0.2">
      <c r="E95" s="10"/>
      <c r="F95" s="10"/>
      <c r="H95" s="9"/>
    </row>
    <row r="96" spans="5:8" x14ac:dyDescent="0.2">
      <c r="E96" s="10"/>
      <c r="F96" s="10"/>
      <c r="H96" s="9"/>
    </row>
    <row r="97" spans="5:8" x14ac:dyDescent="0.2">
      <c r="E97" s="10"/>
      <c r="F97" s="10"/>
      <c r="H97" s="9"/>
    </row>
    <row r="98" spans="5:8" x14ac:dyDescent="0.2">
      <c r="E98" s="10"/>
      <c r="F98" s="10"/>
      <c r="H98" s="9"/>
    </row>
    <row r="99" spans="5:8" x14ac:dyDescent="0.2">
      <c r="E99" s="10"/>
      <c r="F99" s="10"/>
      <c r="H99" s="9"/>
    </row>
    <row r="100" spans="5:8" x14ac:dyDescent="0.2">
      <c r="E100" s="10"/>
      <c r="F100" s="10"/>
      <c r="H100" s="9"/>
    </row>
    <row r="101" spans="5:8" x14ac:dyDescent="0.2">
      <c r="E101" s="10"/>
      <c r="F101" s="10"/>
      <c r="H101" s="9"/>
    </row>
    <row r="102" spans="5:8" x14ac:dyDescent="0.2">
      <c r="E102" s="10"/>
      <c r="F102" s="10"/>
      <c r="H102" s="9"/>
    </row>
    <row r="103" spans="5:8" x14ac:dyDescent="0.2">
      <c r="E103" s="10"/>
      <c r="F103" s="10"/>
      <c r="H103" s="9"/>
    </row>
    <row r="104" spans="5:8" x14ac:dyDescent="0.2">
      <c r="E104" s="10"/>
      <c r="F104" s="10"/>
      <c r="H104" s="9"/>
    </row>
    <row r="105" spans="5:8" x14ac:dyDescent="0.2">
      <c r="E105" s="10"/>
      <c r="F105" s="10"/>
      <c r="H105" s="9"/>
    </row>
    <row r="106" spans="5:8" x14ac:dyDescent="0.2">
      <c r="E106" s="10"/>
      <c r="F106" s="10"/>
      <c r="H106" s="9"/>
    </row>
    <row r="107" spans="5:8" x14ac:dyDescent="0.2">
      <c r="E107" s="10"/>
      <c r="F107" s="10"/>
      <c r="H107" s="9"/>
    </row>
    <row r="108" spans="5:8" x14ac:dyDescent="0.2">
      <c r="E108" s="10"/>
      <c r="F108" s="10"/>
      <c r="H108" s="9"/>
    </row>
    <row r="109" spans="5:8" x14ac:dyDescent="0.2">
      <c r="E109" s="10"/>
      <c r="F109" s="10"/>
      <c r="H109" s="9"/>
    </row>
    <row r="110" spans="5:8" x14ac:dyDescent="0.2">
      <c r="E110" s="10"/>
      <c r="F110" s="10"/>
      <c r="H110" s="9"/>
    </row>
    <row r="111" spans="5:8" x14ac:dyDescent="0.2">
      <c r="E111" s="10"/>
      <c r="F111" s="10"/>
      <c r="H111" s="9"/>
    </row>
    <row r="112" spans="5:8" x14ac:dyDescent="0.2">
      <c r="E112" s="10"/>
      <c r="F112" s="10"/>
      <c r="H112" s="9"/>
    </row>
    <row r="113" spans="5:8" x14ac:dyDescent="0.2">
      <c r="E113" s="10"/>
      <c r="F113" s="10"/>
      <c r="H113" s="9"/>
    </row>
    <row r="114" spans="5:8" x14ac:dyDescent="0.2">
      <c r="E114" s="10"/>
      <c r="F114" s="10"/>
      <c r="H114" s="9"/>
    </row>
    <row r="115" spans="5:8" x14ac:dyDescent="0.2">
      <c r="E115" s="10"/>
      <c r="F115" s="10"/>
      <c r="H115" s="9"/>
    </row>
    <row r="116" spans="5:8" x14ac:dyDescent="0.2">
      <c r="E116" s="10"/>
      <c r="F116" s="10"/>
      <c r="H116" s="9"/>
    </row>
    <row r="117" spans="5:8" x14ac:dyDescent="0.2">
      <c r="E117" s="10"/>
      <c r="F117" s="10"/>
      <c r="H117" s="9"/>
    </row>
    <row r="118" spans="5:8" x14ac:dyDescent="0.2">
      <c r="E118" s="10"/>
      <c r="F118" s="10"/>
      <c r="H118" s="9"/>
    </row>
    <row r="119" spans="5:8" x14ac:dyDescent="0.2">
      <c r="E119" s="10"/>
      <c r="F119" s="10"/>
      <c r="H119" s="9"/>
    </row>
    <row r="120" spans="5:8" x14ac:dyDescent="0.2">
      <c r="E120" s="10"/>
      <c r="F120" s="10"/>
      <c r="H120" s="9"/>
    </row>
    <row r="121" spans="5:8" x14ac:dyDescent="0.2">
      <c r="E121" s="10"/>
      <c r="F121" s="10"/>
      <c r="H121" s="9"/>
    </row>
    <row r="122" spans="5:8" x14ac:dyDescent="0.2">
      <c r="E122" s="10"/>
      <c r="F122" s="10"/>
      <c r="H122" s="9"/>
    </row>
    <row r="123" spans="5:8" x14ac:dyDescent="0.2">
      <c r="E123" s="10"/>
      <c r="F123" s="10"/>
      <c r="H123" s="9"/>
    </row>
    <row r="124" spans="5:8" x14ac:dyDescent="0.2">
      <c r="E124" s="10"/>
      <c r="F124" s="10"/>
      <c r="H124" s="9"/>
    </row>
    <row r="125" spans="5:8" x14ac:dyDescent="0.2">
      <c r="E125" s="10"/>
      <c r="F125" s="10"/>
      <c r="H125" s="9"/>
    </row>
    <row r="126" spans="5:8" x14ac:dyDescent="0.2">
      <c r="E126" s="10"/>
      <c r="F126" s="10"/>
      <c r="H126" s="9"/>
    </row>
    <row r="127" spans="5:8" x14ac:dyDescent="0.2">
      <c r="E127" s="10"/>
      <c r="F127" s="10"/>
      <c r="H127" s="9"/>
    </row>
    <row r="128" spans="5:8" x14ac:dyDescent="0.2">
      <c r="E128" s="10"/>
      <c r="F128" s="10"/>
      <c r="H128" s="9"/>
    </row>
    <row r="129" spans="5:8" x14ac:dyDescent="0.2">
      <c r="E129" s="8"/>
      <c r="F129" s="8"/>
      <c r="G129" s="6"/>
      <c r="H129" s="7"/>
    </row>
    <row r="130" spans="5:8" x14ac:dyDescent="0.2">
      <c r="E130" s="8"/>
      <c r="F130" s="8"/>
      <c r="G130" s="6"/>
      <c r="H130" s="7"/>
    </row>
    <row r="131" spans="5:8" x14ac:dyDescent="0.2">
      <c r="E131" s="8"/>
      <c r="F131" s="8"/>
      <c r="G131" s="6"/>
      <c r="H131" s="7"/>
    </row>
    <row r="132" spans="5:8" x14ac:dyDescent="0.2">
      <c r="E132" s="8"/>
      <c r="F132" s="8"/>
      <c r="G132" s="6"/>
      <c r="H132" s="7"/>
    </row>
    <row r="133" spans="5:8" x14ac:dyDescent="0.2">
      <c r="E133" s="8"/>
      <c r="F133" s="8"/>
      <c r="G133" s="6"/>
      <c r="H133" s="7"/>
    </row>
    <row r="134" spans="5:8" x14ac:dyDescent="0.2">
      <c r="E134" s="8"/>
      <c r="F134" s="8"/>
      <c r="G134" s="6"/>
      <c r="H134" s="7"/>
    </row>
    <row r="135" spans="5:8" x14ac:dyDescent="0.2">
      <c r="E135" s="8"/>
      <c r="F135" s="8"/>
      <c r="G135" s="6"/>
      <c r="H135" s="7"/>
    </row>
    <row r="136" spans="5:8" x14ac:dyDescent="0.2">
      <c r="E136" s="8"/>
      <c r="F136" s="8"/>
      <c r="G136" s="6"/>
      <c r="H136" s="7"/>
    </row>
    <row r="137" spans="5:8" x14ac:dyDescent="0.2">
      <c r="E137" s="8"/>
      <c r="F137" s="8"/>
      <c r="G137" s="6"/>
      <c r="H137" s="7"/>
    </row>
    <row r="138" spans="5:8" x14ac:dyDescent="0.2">
      <c r="E138" s="8"/>
      <c r="F138" s="8"/>
      <c r="G138" s="6"/>
      <c r="H138" s="7"/>
    </row>
    <row r="139" spans="5:8" x14ac:dyDescent="0.2">
      <c r="E139" s="8"/>
      <c r="F139" s="8"/>
      <c r="G139" s="6"/>
      <c r="H139" s="7"/>
    </row>
    <row r="140" spans="5:8" x14ac:dyDescent="0.2">
      <c r="E140" s="8"/>
      <c r="F140" s="8"/>
      <c r="G140" s="6"/>
      <c r="H140" s="7"/>
    </row>
    <row r="141" spans="5:8" x14ac:dyDescent="0.2">
      <c r="E141" s="8"/>
      <c r="F141" s="8"/>
      <c r="G141" s="6"/>
      <c r="H141" s="7"/>
    </row>
    <row r="142" spans="5:8" x14ac:dyDescent="0.2">
      <c r="E142" s="8"/>
      <c r="F142" s="8"/>
      <c r="G142" s="6"/>
      <c r="H142" s="7"/>
    </row>
    <row r="143" spans="5:8" x14ac:dyDescent="0.2">
      <c r="E143" s="8"/>
      <c r="F143" s="8"/>
      <c r="G143" s="6"/>
      <c r="H143" s="7"/>
    </row>
    <row r="144" spans="5:8" x14ac:dyDescent="0.2">
      <c r="G144" s="6"/>
      <c r="H144" s="5"/>
    </row>
    <row r="145" spans="7:8" x14ac:dyDescent="0.2">
      <c r="G145" s="6"/>
      <c r="H145" s="5"/>
    </row>
    <row r="146" spans="7:8" x14ac:dyDescent="0.2">
      <c r="G146" s="6"/>
      <c r="H146" s="5"/>
    </row>
    <row r="147" spans="7:8" x14ac:dyDescent="0.2">
      <c r="G147" s="6"/>
      <c r="H147" s="5"/>
    </row>
    <row r="148" spans="7:8" x14ac:dyDescent="0.2">
      <c r="G148" s="6"/>
      <c r="H148" s="5"/>
    </row>
    <row r="149" spans="7:8" x14ac:dyDescent="0.2">
      <c r="G149" s="6"/>
      <c r="H149" s="5"/>
    </row>
    <row r="150" spans="7:8" x14ac:dyDescent="0.2">
      <c r="G150" s="6"/>
      <c r="H150" s="5"/>
    </row>
    <row r="151" spans="7:8" x14ac:dyDescent="0.2">
      <c r="G151" s="6"/>
      <c r="H151" s="5"/>
    </row>
    <row r="152" spans="7:8" x14ac:dyDescent="0.2">
      <c r="G152" s="6"/>
      <c r="H152" s="5"/>
    </row>
    <row r="153" spans="7:8" x14ac:dyDescent="0.2">
      <c r="G153" s="6"/>
      <c r="H153" s="5"/>
    </row>
    <row r="154" spans="7:8" x14ac:dyDescent="0.2">
      <c r="G154" s="6"/>
      <c r="H154" s="5"/>
    </row>
    <row r="155" spans="7:8" x14ac:dyDescent="0.2">
      <c r="G155" s="6"/>
      <c r="H155" s="5"/>
    </row>
    <row r="156" spans="7:8" x14ac:dyDescent="0.2">
      <c r="G156" s="6"/>
      <c r="H156" s="5"/>
    </row>
    <row r="157" spans="7:8" x14ac:dyDescent="0.2">
      <c r="G157" s="6"/>
      <c r="H157" s="5"/>
    </row>
    <row r="158" spans="7:8" x14ac:dyDescent="0.2">
      <c r="G158" s="6"/>
      <c r="H158" s="5"/>
    </row>
    <row r="159" spans="7:8" x14ac:dyDescent="0.2">
      <c r="G159" s="6"/>
      <c r="H159" s="5"/>
    </row>
    <row r="160" spans="7:8" x14ac:dyDescent="0.2">
      <c r="G160" s="6"/>
      <c r="H160" s="5"/>
    </row>
    <row r="161" spans="7:8" x14ac:dyDescent="0.2">
      <c r="G161" s="6"/>
      <c r="H161" s="5"/>
    </row>
    <row r="162" spans="7:8" x14ac:dyDescent="0.2">
      <c r="G162" s="6"/>
      <c r="H162" s="5"/>
    </row>
    <row r="163" spans="7:8" x14ac:dyDescent="0.2">
      <c r="G163" s="6"/>
      <c r="H163" s="5"/>
    </row>
    <row r="164" spans="7:8" x14ac:dyDescent="0.2">
      <c r="G164" s="6"/>
      <c r="H164" s="5"/>
    </row>
    <row r="165" spans="7:8" x14ac:dyDescent="0.2">
      <c r="G165" s="6"/>
      <c r="H165" s="5"/>
    </row>
    <row r="166" spans="7:8" x14ac:dyDescent="0.2">
      <c r="G166" s="6"/>
      <c r="H166" s="5"/>
    </row>
    <row r="167" spans="7:8" x14ac:dyDescent="0.2">
      <c r="G167" s="6"/>
      <c r="H167" s="5"/>
    </row>
    <row r="168" spans="7:8" x14ac:dyDescent="0.2">
      <c r="G168" s="6"/>
      <c r="H168" s="5"/>
    </row>
    <row r="169" spans="7:8" x14ac:dyDescent="0.2">
      <c r="G169" s="6"/>
      <c r="H169" s="5"/>
    </row>
    <row r="170" spans="7:8" x14ac:dyDescent="0.2">
      <c r="G170" s="6"/>
      <c r="H170" s="5"/>
    </row>
  </sheetData>
  <mergeCells count="6">
    <mergeCell ref="A59:D59"/>
    <mergeCell ref="A5:A6"/>
    <mergeCell ref="A1:H1"/>
    <mergeCell ref="A2:H2"/>
    <mergeCell ref="B5:B6"/>
    <mergeCell ref="A3:H3"/>
  </mergeCells>
  <pageMargins left="0.59055118110236227" right="0.19685039370078741" top="0.59055118110236227" bottom="0.39370078740157483" header="0.31496062992125984" footer="0.31496062992125984"/>
  <pageSetup paperSize="9" scale="86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E5F4A-64C6-40BE-BB6C-09E159654B62}">
  <dimension ref="A1:K170"/>
  <sheetViews>
    <sheetView workbookViewId="0">
      <selection sqref="A1:H1"/>
    </sheetView>
  </sheetViews>
  <sheetFormatPr defaultRowHeight="18.75" x14ac:dyDescent="0.2"/>
  <cols>
    <col min="1" max="1" width="4.25" style="3" customWidth="1"/>
    <col min="2" max="2" width="37.25" style="1" customWidth="1"/>
    <col min="3" max="3" width="14.25" style="4" hidden="1" customWidth="1"/>
    <col min="4" max="4" width="16" style="4" customWidth="1"/>
    <col min="5" max="5" width="12.375" style="4" customWidth="1"/>
    <col min="6" max="6" width="13.5" style="4" customWidth="1"/>
    <col min="7" max="7" width="3.375" style="3" customWidth="1"/>
    <col min="8" max="8" width="14.875" style="2" customWidth="1"/>
    <col min="9" max="9" width="15.375" style="1" customWidth="1"/>
    <col min="10" max="10" width="12.375" style="1" customWidth="1"/>
    <col min="11" max="11" width="9.625" style="1" bestFit="1" customWidth="1"/>
    <col min="12" max="16384" width="9" style="1"/>
  </cols>
  <sheetData>
    <row r="1" spans="1:9" ht="20.100000000000001" customHeight="1" x14ac:dyDescent="0.2">
      <c r="A1" s="75" t="s">
        <v>64</v>
      </c>
      <c r="B1" s="75"/>
      <c r="C1" s="75"/>
      <c r="D1" s="75"/>
      <c r="E1" s="75"/>
      <c r="F1" s="75"/>
      <c r="G1" s="75"/>
      <c r="H1" s="75"/>
    </row>
    <row r="2" spans="1:9" ht="20.100000000000001" customHeight="1" x14ac:dyDescent="0.2">
      <c r="A2" s="72" t="s">
        <v>69</v>
      </c>
      <c r="B2" s="72"/>
      <c r="C2" s="72"/>
      <c r="D2" s="72"/>
      <c r="E2" s="72"/>
      <c r="F2" s="72"/>
      <c r="G2" s="72"/>
      <c r="H2" s="72"/>
    </row>
    <row r="3" spans="1:9" ht="20.100000000000001" customHeight="1" x14ac:dyDescent="0.2">
      <c r="A3" s="72" t="s">
        <v>72</v>
      </c>
      <c r="B3" s="72"/>
      <c r="C3" s="72"/>
      <c r="D3" s="72"/>
      <c r="E3" s="72"/>
      <c r="F3" s="72"/>
      <c r="G3" s="72"/>
      <c r="H3" s="72"/>
    </row>
    <row r="4" spans="1:9" ht="20.100000000000001" customHeight="1" x14ac:dyDescent="0.2">
      <c r="A4" s="71"/>
      <c r="B4" s="71"/>
      <c r="C4" s="71"/>
      <c r="D4" s="71"/>
      <c r="E4" s="71"/>
      <c r="F4" s="71"/>
      <c r="G4" s="71"/>
      <c r="H4" s="71"/>
    </row>
    <row r="5" spans="1:9" s="38" customFormat="1" ht="20.100000000000001" customHeight="1" x14ac:dyDescent="0.2">
      <c r="A5" s="74" t="s">
        <v>63</v>
      </c>
      <c r="B5" s="74" t="s">
        <v>62</v>
      </c>
      <c r="C5" s="49" t="s">
        <v>61</v>
      </c>
      <c r="D5" s="49" t="s">
        <v>61</v>
      </c>
      <c r="E5" s="49" t="s">
        <v>66</v>
      </c>
      <c r="F5" s="49" t="s">
        <v>67</v>
      </c>
      <c r="G5" s="50" t="s">
        <v>4</v>
      </c>
      <c r="H5" s="51" t="s">
        <v>60</v>
      </c>
    </row>
    <row r="6" spans="1:9" s="38" customFormat="1" ht="20.100000000000001" customHeight="1" x14ac:dyDescent="0.2">
      <c r="A6" s="74"/>
      <c r="B6" s="74"/>
      <c r="C6" s="52" t="s">
        <v>59</v>
      </c>
      <c r="D6" s="52"/>
      <c r="E6" s="52"/>
      <c r="F6" s="52"/>
      <c r="G6" s="53" t="s">
        <v>40</v>
      </c>
      <c r="H6" s="54" t="s">
        <v>58</v>
      </c>
    </row>
    <row r="7" spans="1:9" ht="20.100000000000001" customHeight="1" x14ac:dyDescent="0.2">
      <c r="A7" s="25"/>
      <c r="B7" s="30" t="s">
        <v>57</v>
      </c>
      <c r="C7" s="36"/>
      <c r="D7" s="36"/>
      <c r="E7" s="35"/>
      <c r="F7" s="35"/>
      <c r="G7" s="47"/>
      <c r="H7" s="46"/>
    </row>
    <row r="8" spans="1:9" ht="20.100000000000001" customHeight="1" x14ac:dyDescent="0.2">
      <c r="A8" s="25">
        <v>1</v>
      </c>
      <c r="B8" s="24" t="s">
        <v>56</v>
      </c>
      <c r="C8" s="23">
        <v>439000000</v>
      </c>
      <c r="D8" s="23">
        <f>+C8*0.15</f>
        <v>65850000</v>
      </c>
      <c r="E8" s="29">
        <v>223775.09</v>
      </c>
      <c r="F8" s="29">
        <v>3004561.78</v>
      </c>
      <c r="G8" s="45" t="s">
        <v>40</v>
      </c>
      <c r="H8" s="44">
        <v>62845438.219999999</v>
      </c>
      <c r="I8" s="21"/>
    </row>
    <row r="9" spans="1:9" ht="20.100000000000001" customHeight="1" x14ac:dyDescent="0.2">
      <c r="A9" s="25">
        <v>2</v>
      </c>
      <c r="B9" s="24" t="s">
        <v>55</v>
      </c>
      <c r="C9" s="23">
        <v>37000000</v>
      </c>
      <c r="D9" s="23">
        <f>+C9*0.15</f>
        <v>5550000</v>
      </c>
      <c r="E9" s="29">
        <v>917611.4</v>
      </c>
      <c r="F9" s="29">
        <v>7497585.5800000001</v>
      </c>
      <c r="G9" s="28" t="s">
        <v>4</v>
      </c>
      <c r="H9" s="22">
        <f>+F9-D9</f>
        <v>1947585.58</v>
      </c>
      <c r="I9" s="21"/>
    </row>
    <row r="10" spans="1:9" ht="20.100000000000001" customHeight="1" x14ac:dyDescent="0.2">
      <c r="A10" s="25">
        <v>3</v>
      </c>
      <c r="B10" s="24" t="s">
        <v>54</v>
      </c>
      <c r="C10" s="23">
        <v>300000</v>
      </c>
      <c r="D10" s="23">
        <f>+C10*0.15</f>
        <v>45000</v>
      </c>
      <c r="E10" s="29">
        <v>0</v>
      </c>
      <c r="F10" s="29">
        <v>37901.68</v>
      </c>
      <c r="G10" s="45" t="s">
        <v>40</v>
      </c>
      <c r="H10" s="44">
        <v>7098.32</v>
      </c>
      <c r="I10" s="21"/>
    </row>
    <row r="11" spans="1:9" ht="20.100000000000001" customHeight="1" x14ac:dyDescent="0.2">
      <c r="A11" s="25">
        <v>4</v>
      </c>
      <c r="B11" s="24" t="s">
        <v>53</v>
      </c>
      <c r="C11" s="23">
        <v>5800000</v>
      </c>
      <c r="D11" s="23">
        <f>+C11*0.15</f>
        <v>870000</v>
      </c>
      <c r="E11" s="29">
        <v>1872674.96</v>
      </c>
      <c r="F11" s="29">
        <v>7163173.6200000001</v>
      </c>
      <c r="G11" s="28" t="s">
        <v>4</v>
      </c>
      <c r="H11" s="22">
        <f>+F11-D11</f>
        <v>6293173.6200000001</v>
      </c>
      <c r="I11" s="21"/>
    </row>
    <row r="12" spans="1:9" ht="20.100000000000001" customHeight="1" x14ac:dyDescent="0.2">
      <c r="A12" s="25">
        <v>5</v>
      </c>
      <c r="B12" s="24" t="s">
        <v>52</v>
      </c>
      <c r="C12" s="23">
        <v>0</v>
      </c>
      <c r="D12" s="23">
        <f>+C12*0.15</f>
        <v>0</v>
      </c>
      <c r="E12" s="29">
        <v>0</v>
      </c>
      <c r="F12" s="29">
        <v>62350</v>
      </c>
      <c r="G12" s="28" t="s">
        <v>4</v>
      </c>
      <c r="H12" s="22">
        <f>+F12-D12</f>
        <v>62350</v>
      </c>
      <c r="I12" s="21"/>
    </row>
    <row r="13" spans="1:9" ht="20.100000000000001" customHeight="1" x14ac:dyDescent="0.2">
      <c r="A13" s="25">
        <v>6</v>
      </c>
      <c r="B13" s="24" t="s">
        <v>51</v>
      </c>
      <c r="C13" s="23">
        <v>100000000</v>
      </c>
      <c r="D13" s="23">
        <f>+C13*0.15</f>
        <v>15000000</v>
      </c>
      <c r="E13" s="29">
        <v>1214923.1100000001</v>
      </c>
      <c r="F13" s="29">
        <v>113279339.06999999</v>
      </c>
      <c r="G13" s="28" t="s">
        <v>4</v>
      </c>
      <c r="H13" s="22">
        <f>+F13-D13</f>
        <v>98279339.069999993</v>
      </c>
      <c r="I13" s="21"/>
    </row>
    <row r="14" spans="1:9" ht="20.100000000000001" customHeight="1" x14ac:dyDescent="0.2">
      <c r="A14" s="55"/>
      <c r="B14" s="56" t="s">
        <v>50</v>
      </c>
      <c r="C14" s="57">
        <f>SUM(C8:C13)</f>
        <v>582100000</v>
      </c>
      <c r="D14" s="57">
        <f>SUM(D8:D13)</f>
        <v>87315000</v>
      </c>
      <c r="E14" s="57">
        <f>SUM(E8:E13)</f>
        <v>4228984.5600000005</v>
      </c>
      <c r="F14" s="57">
        <f>SUM(F8:F13)</f>
        <v>131044911.72999999</v>
      </c>
      <c r="G14" s="58" t="s">
        <v>4</v>
      </c>
      <c r="H14" s="59">
        <f>+F14-D14</f>
        <v>43729911.729999989</v>
      </c>
      <c r="I14" s="21">
        <f>+H9+H11+H12+H13-H8-H10</f>
        <v>43729911.729999997</v>
      </c>
    </row>
    <row r="15" spans="1:9" ht="20.100000000000001" customHeight="1" x14ac:dyDescent="0.2">
      <c r="A15" s="25"/>
      <c r="B15" s="30" t="s">
        <v>49</v>
      </c>
      <c r="C15" s="36"/>
      <c r="D15" s="36"/>
      <c r="E15" s="35"/>
      <c r="F15" s="35"/>
      <c r="G15" s="28"/>
      <c r="H15" s="29"/>
      <c r="I15" s="21"/>
    </row>
    <row r="16" spans="1:9" ht="20.100000000000001" customHeight="1" x14ac:dyDescent="0.2">
      <c r="A16" s="25"/>
      <c r="B16" s="24" t="s">
        <v>48</v>
      </c>
      <c r="C16" s="23"/>
      <c r="D16" s="23"/>
      <c r="E16" s="22"/>
      <c r="F16" s="22"/>
      <c r="G16" s="28"/>
      <c r="H16" s="29"/>
      <c r="I16" s="21"/>
    </row>
    <row r="17" spans="1:11" ht="20.100000000000001" customHeight="1" x14ac:dyDescent="0.3">
      <c r="A17" s="25">
        <v>7</v>
      </c>
      <c r="B17" s="24" t="s">
        <v>47</v>
      </c>
      <c r="C17" s="23">
        <v>1280000</v>
      </c>
      <c r="D17" s="23">
        <f>+C17*0.15</f>
        <v>192000</v>
      </c>
      <c r="E17" s="29">
        <v>128600</v>
      </c>
      <c r="F17" s="22">
        <v>129100</v>
      </c>
      <c r="G17" s="43" t="s">
        <v>40</v>
      </c>
      <c r="H17" s="42">
        <v>62900</v>
      </c>
      <c r="I17" s="21"/>
    </row>
    <row r="18" spans="1:11" ht="20.100000000000001" customHeight="1" x14ac:dyDescent="0.3">
      <c r="A18" s="25">
        <v>8</v>
      </c>
      <c r="B18" s="24" t="s">
        <v>46</v>
      </c>
      <c r="C18" s="23">
        <v>13000</v>
      </c>
      <c r="D18" s="23">
        <f>+C18*0.15</f>
        <v>1950</v>
      </c>
      <c r="E18" s="29">
        <v>600</v>
      </c>
      <c r="F18" s="29">
        <v>2550</v>
      </c>
      <c r="G18" s="28" t="s">
        <v>4</v>
      </c>
      <c r="H18" s="27">
        <f>+F18-D18</f>
        <v>600</v>
      </c>
      <c r="I18" s="21"/>
    </row>
    <row r="19" spans="1:11" ht="20.100000000000001" customHeight="1" x14ac:dyDescent="0.3">
      <c r="A19" s="25">
        <v>9</v>
      </c>
      <c r="B19" s="24" t="s">
        <v>45</v>
      </c>
      <c r="C19" s="23">
        <v>0</v>
      </c>
      <c r="D19" s="23">
        <f>+C19*0.15</f>
        <v>0</v>
      </c>
      <c r="E19" s="22">
        <v>0</v>
      </c>
      <c r="F19" s="22">
        <v>0</v>
      </c>
      <c r="G19" s="23"/>
      <c r="H19" s="27">
        <f>+F19-D19</f>
        <v>0</v>
      </c>
      <c r="I19" s="21"/>
    </row>
    <row r="20" spans="1:11" ht="20.100000000000001" customHeight="1" x14ac:dyDescent="0.3">
      <c r="A20" s="25">
        <v>10</v>
      </c>
      <c r="B20" s="24" t="s">
        <v>44</v>
      </c>
      <c r="C20" s="23">
        <v>350000</v>
      </c>
      <c r="D20" s="23">
        <f>+C20*0.15</f>
        <v>52500</v>
      </c>
      <c r="E20" s="29">
        <v>5090.5</v>
      </c>
      <c r="F20" s="29">
        <v>30462.5</v>
      </c>
      <c r="G20" s="45" t="s">
        <v>40</v>
      </c>
      <c r="H20" s="42">
        <v>22037.5</v>
      </c>
      <c r="I20" s="21"/>
    </row>
    <row r="21" spans="1:11" ht="20.100000000000001" customHeight="1" x14ac:dyDescent="0.3">
      <c r="A21" s="25">
        <v>11</v>
      </c>
      <c r="B21" s="24" t="s">
        <v>43</v>
      </c>
      <c r="C21" s="23">
        <v>440000</v>
      </c>
      <c r="D21" s="23">
        <f>+C21*0.15</f>
        <v>66000</v>
      </c>
      <c r="E21" s="29">
        <v>36250</v>
      </c>
      <c r="F21" s="29">
        <v>127250</v>
      </c>
      <c r="G21" s="28" t="s">
        <v>4</v>
      </c>
      <c r="H21" s="27">
        <f>+F21-D21</f>
        <v>61250</v>
      </c>
      <c r="I21" s="21"/>
    </row>
    <row r="22" spans="1:11" ht="20.100000000000001" customHeight="1" x14ac:dyDescent="0.3">
      <c r="A22" s="25">
        <v>12</v>
      </c>
      <c r="B22" s="24" t="s">
        <v>42</v>
      </c>
      <c r="C22" s="23">
        <v>260000</v>
      </c>
      <c r="D22" s="23">
        <f>+C22*0.15</f>
        <v>39000</v>
      </c>
      <c r="E22" s="29">
        <v>12000</v>
      </c>
      <c r="F22" s="29">
        <v>121750</v>
      </c>
      <c r="G22" s="28" t="s">
        <v>4</v>
      </c>
      <c r="H22" s="27">
        <f>+F22-D22</f>
        <v>82750</v>
      </c>
      <c r="I22" s="21"/>
    </row>
    <row r="23" spans="1:11" ht="20.100000000000001" customHeight="1" x14ac:dyDescent="0.3">
      <c r="A23" s="25">
        <v>13</v>
      </c>
      <c r="B23" s="24" t="s">
        <v>41</v>
      </c>
      <c r="C23" s="23">
        <v>1000</v>
      </c>
      <c r="D23" s="23">
        <f>+C23*0.15</f>
        <v>150</v>
      </c>
      <c r="E23" s="22">
        <v>0</v>
      </c>
      <c r="F23" s="22">
        <v>0</v>
      </c>
      <c r="G23" s="43" t="s">
        <v>40</v>
      </c>
      <c r="H23" s="42">
        <v>150</v>
      </c>
      <c r="I23" s="21"/>
    </row>
    <row r="24" spans="1:11" ht="20.100000000000001" customHeight="1" x14ac:dyDescent="0.3">
      <c r="A24" s="25">
        <v>14</v>
      </c>
      <c r="B24" s="24" t="s">
        <v>39</v>
      </c>
      <c r="C24" s="23">
        <v>10000000</v>
      </c>
      <c r="D24" s="23">
        <f>+C24*0.15</f>
        <v>1500000</v>
      </c>
      <c r="E24" s="29">
        <v>467280</v>
      </c>
      <c r="F24" s="29">
        <v>1850120</v>
      </c>
      <c r="G24" s="28" t="s">
        <v>4</v>
      </c>
      <c r="H24" s="27">
        <f>+F24-D24</f>
        <v>350120</v>
      </c>
      <c r="I24" s="21"/>
    </row>
    <row r="25" spans="1:11" ht="20.100000000000001" customHeight="1" x14ac:dyDescent="0.2">
      <c r="A25" s="56"/>
      <c r="B25" s="56" t="s">
        <v>38</v>
      </c>
      <c r="C25" s="57">
        <f>SUM(C17:C24)</f>
        <v>12344000</v>
      </c>
      <c r="D25" s="57">
        <f>SUM(D17:D24)</f>
        <v>1851600</v>
      </c>
      <c r="E25" s="57">
        <f>SUM(E17:E24)</f>
        <v>649820.5</v>
      </c>
      <c r="F25" s="57">
        <f>SUM(F17:F24)</f>
        <v>2261232.5</v>
      </c>
      <c r="G25" s="65" t="s">
        <v>4</v>
      </c>
      <c r="H25" s="57">
        <f>+F25-D25</f>
        <v>409632.5</v>
      </c>
      <c r="I25" s="21">
        <f>+H25</f>
        <v>409632.5</v>
      </c>
      <c r="J25" s="21"/>
      <c r="K25" s="21"/>
    </row>
    <row r="26" spans="1:11" ht="20.100000000000001" customHeight="1" x14ac:dyDescent="0.3">
      <c r="A26" s="25"/>
      <c r="B26" s="24" t="s">
        <v>37</v>
      </c>
      <c r="C26" s="23"/>
      <c r="D26" s="23"/>
      <c r="E26" s="22"/>
      <c r="F26" s="22"/>
      <c r="G26" s="28"/>
      <c r="H26" s="27"/>
      <c r="I26" s="21"/>
    </row>
    <row r="27" spans="1:11" s="38" customFormat="1" ht="20.100000000000001" customHeight="1" x14ac:dyDescent="0.3">
      <c r="A27" s="40">
        <v>15</v>
      </c>
      <c r="B27" s="24" t="s">
        <v>36</v>
      </c>
      <c r="C27" s="23">
        <v>1500</v>
      </c>
      <c r="D27" s="23">
        <f>+C27*0.15</f>
        <v>225</v>
      </c>
      <c r="E27" s="23">
        <v>0</v>
      </c>
      <c r="F27" s="41">
        <v>1500</v>
      </c>
      <c r="G27" s="41" t="s">
        <v>4</v>
      </c>
      <c r="H27" s="27">
        <f>+F27-D27</f>
        <v>1275</v>
      </c>
      <c r="I27" s="21"/>
    </row>
    <row r="28" spans="1:11" s="38" customFormat="1" ht="20.100000000000001" customHeight="1" x14ac:dyDescent="0.3">
      <c r="A28" s="40">
        <v>16</v>
      </c>
      <c r="B28" s="24" t="s">
        <v>35</v>
      </c>
      <c r="C28" s="23">
        <v>18000</v>
      </c>
      <c r="D28" s="23">
        <f>+C28*0.15</f>
        <v>2700</v>
      </c>
      <c r="E28" s="23">
        <v>0</v>
      </c>
      <c r="F28" s="41">
        <v>4000</v>
      </c>
      <c r="G28" s="41" t="s">
        <v>4</v>
      </c>
      <c r="H28" s="27">
        <f>+F28-D28</f>
        <v>1300</v>
      </c>
      <c r="I28" s="21"/>
    </row>
    <row r="29" spans="1:11" ht="20.100000000000001" customHeight="1" x14ac:dyDescent="0.3">
      <c r="A29" s="25">
        <v>17</v>
      </c>
      <c r="B29" s="24" t="s">
        <v>34</v>
      </c>
      <c r="C29" s="23">
        <v>800000</v>
      </c>
      <c r="D29" s="23">
        <f>+C29*0.15</f>
        <v>120000</v>
      </c>
      <c r="E29" s="23">
        <v>100810</v>
      </c>
      <c r="F29" s="22">
        <v>322790</v>
      </c>
      <c r="G29" s="23" t="s">
        <v>4</v>
      </c>
      <c r="H29" s="27">
        <f>+F29-D29</f>
        <v>202790</v>
      </c>
      <c r="I29" s="21"/>
    </row>
    <row r="30" spans="1:11" ht="20.100000000000001" customHeight="1" x14ac:dyDescent="0.3">
      <c r="A30" s="25">
        <v>18</v>
      </c>
      <c r="B30" s="24" t="s">
        <v>33</v>
      </c>
      <c r="C30" s="23">
        <v>450000</v>
      </c>
      <c r="D30" s="23">
        <f>+C30*0.15</f>
        <v>67500</v>
      </c>
      <c r="E30" s="22">
        <v>51620</v>
      </c>
      <c r="F30" s="22">
        <v>154480</v>
      </c>
      <c r="G30" s="23" t="s">
        <v>4</v>
      </c>
      <c r="H30" s="27">
        <f>+F30-D30</f>
        <v>86980</v>
      </c>
      <c r="I30" s="21"/>
    </row>
    <row r="31" spans="1:11" ht="20.100000000000001" customHeight="1" x14ac:dyDescent="0.3">
      <c r="A31" s="25">
        <v>19</v>
      </c>
      <c r="B31" s="24" t="s">
        <v>32</v>
      </c>
      <c r="C31" s="23">
        <v>3300000</v>
      </c>
      <c r="D31" s="23">
        <f>+C31*0.15</f>
        <v>495000</v>
      </c>
      <c r="E31" s="22">
        <v>273090</v>
      </c>
      <c r="F31" s="22">
        <v>1276885</v>
      </c>
      <c r="G31" s="23" t="s">
        <v>4</v>
      </c>
      <c r="H31" s="27">
        <f>+F31-D31</f>
        <v>781885</v>
      </c>
      <c r="I31" s="21"/>
    </row>
    <row r="32" spans="1:11" s="38" customFormat="1" ht="20.100000000000001" customHeight="1" x14ac:dyDescent="0.3">
      <c r="A32" s="40">
        <v>20</v>
      </c>
      <c r="B32" s="39" t="s">
        <v>31</v>
      </c>
      <c r="C32" s="23">
        <v>1500</v>
      </c>
      <c r="D32" s="23">
        <f>+C32*0.15</f>
        <v>225</v>
      </c>
      <c r="E32" s="22">
        <v>340</v>
      </c>
      <c r="F32" s="22">
        <v>935</v>
      </c>
      <c r="G32" s="23" t="s">
        <v>4</v>
      </c>
      <c r="H32" s="27">
        <f>+F32-D32</f>
        <v>710</v>
      </c>
      <c r="I32" s="21"/>
    </row>
    <row r="33" spans="1:9" ht="20.100000000000001" customHeight="1" x14ac:dyDescent="0.3">
      <c r="A33" s="25">
        <v>21</v>
      </c>
      <c r="B33" s="24" t="s">
        <v>30</v>
      </c>
      <c r="C33" s="23">
        <v>0</v>
      </c>
      <c r="D33" s="23">
        <f>+C33*0.15</f>
        <v>0</v>
      </c>
      <c r="E33" s="22">
        <v>0</v>
      </c>
      <c r="F33" s="22">
        <v>200</v>
      </c>
      <c r="G33" s="23" t="s">
        <v>4</v>
      </c>
      <c r="H33" s="27">
        <f>+F33-D33</f>
        <v>200</v>
      </c>
      <c r="I33" s="21"/>
    </row>
    <row r="34" spans="1:9" ht="20.100000000000001" customHeight="1" x14ac:dyDescent="0.3">
      <c r="A34" s="56"/>
      <c r="B34" s="56" t="s">
        <v>29</v>
      </c>
      <c r="C34" s="57">
        <f>SUM(C27:C33)</f>
        <v>4571000</v>
      </c>
      <c r="D34" s="57">
        <f>SUM(D27:D33)</f>
        <v>685650</v>
      </c>
      <c r="E34" s="59">
        <f>SUM(E27:E33)</f>
        <v>425860</v>
      </c>
      <c r="F34" s="59">
        <f>SUM(F27:F33)</f>
        <v>1760790</v>
      </c>
      <c r="G34" s="57" t="s">
        <v>4</v>
      </c>
      <c r="H34" s="60">
        <f>+F34-D34</f>
        <v>1075140</v>
      </c>
      <c r="I34" s="21">
        <f>+H34</f>
        <v>1075140</v>
      </c>
    </row>
    <row r="35" spans="1:9" ht="20.100000000000001" customHeight="1" x14ac:dyDescent="0.3">
      <c r="A35" s="25"/>
      <c r="B35" s="37" t="s">
        <v>28</v>
      </c>
      <c r="C35" s="23"/>
      <c r="D35" s="23"/>
      <c r="E35" s="22"/>
      <c r="F35" s="22"/>
      <c r="G35" s="28"/>
      <c r="H35" s="27"/>
      <c r="I35" s="21"/>
    </row>
    <row r="36" spans="1:9" ht="20.100000000000001" customHeight="1" x14ac:dyDescent="0.3">
      <c r="A36" s="25">
        <v>22</v>
      </c>
      <c r="B36" s="24" t="s">
        <v>27</v>
      </c>
      <c r="C36" s="23">
        <v>3300000</v>
      </c>
      <c r="D36" s="23">
        <f>+C36*0.15</f>
        <v>495000</v>
      </c>
      <c r="E36" s="29">
        <v>258585</v>
      </c>
      <c r="F36" s="29">
        <v>911330</v>
      </c>
      <c r="G36" s="28" t="s">
        <v>4</v>
      </c>
      <c r="H36" s="27">
        <f>+F36-D36</f>
        <v>416330</v>
      </c>
      <c r="I36" s="21"/>
    </row>
    <row r="37" spans="1:9" ht="20.100000000000001" customHeight="1" x14ac:dyDescent="0.3">
      <c r="A37" s="56"/>
      <c r="B37" s="56" t="s">
        <v>26</v>
      </c>
      <c r="C37" s="57">
        <f>SUM(C36)</f>
        <v>3300000</v>
      </c>
      <c r="D37" s="57">
        <f>SUM(D36)</f>
        <v>495000</v>
      </c>
      <c r="E37" s="57">
        <f>SUM(E36)</f>
        <v>258585</v>
      </c>
      <c r="F37" s="57">
        <f>SUM(F36)</f>
        <v>911330</v>
      </c>
      <c r="G37" s="58" t="s">
        <v>4</v>
      </c>
      <c r="H37" s="60">
        <f>+F37-D37</f>
        <v>416330</v>
      </c>
      <c r="I37" s="21">
        <f>+H37</f>
        <v>416330</v>
      </c>
    </row>
    <row r="38" spans="1:9" ht="20.100000000000001" customHeight="1" x14ac:dyDescent="0.3">
      <c r="A38" s="25"/>
      <c r="B38" s="24" t="s">
        <v>25</v>
      </c>
      <c r="C38" s="23"/>
      <c r="D38" s="23"/>
      <c r="E38" s="22"/>
      <c r="F38" s="22"/>
      <c r="G38" s="28"/>
      <c r="H38" s="27"/>
      <c r="I38" s="21"/>
    </row>
    <row r="39" spans="1:9" ht="20.100000000000001" customHeight="1" x14ac:dyDescent="0.3">
      <c r="A39" s="25">
        <v>23</v>
      </c>
      <c r="B39" s="24" t="s">
        <v>24</v>
      </c>
      <c r="C39" s="23">
        <v>0</v>
      </c>
      <c r="D39" s="23">
        <v>0</v>
      </c>
      <c r="E39" s="22">
        <v>0</v>
      </c>
      <c r="F39" s="22">
        <v>0</v>
      </c>
      <c r="G39" s="23"/>
      <c r="H39" s="27">
        <f>+F39-D39</f>
        <v>0</v>
      </c>
      <c r="I39" s="21"/>
    </row>
    <row r="40" spans="1:9" ht="20.100000000000001" customHeight="1" x14ac:dyDescent="0.3">
      <c r="A40" s="25">
        <v>24</v>
      </c>
      <c r="B40" s="24" t="s">
        <v>23</v>
      </c>
      <c r="C40" s="23">
        <v>0</v>
      </c>
      <c r="D40" s="23">
        <v>0</v>
      </c>
      <c r="E40" s="22">
        <v>0</v>
      </c>
      <c r="F40" s="22">
        <v>23400</v>
      </c>
      <c r="G40" s="23" t="s">
        <v>4</v>
      </c>
      <c r="H40" s="27">
        <f>+F40-D40</f>
        <v>23400</v>
      </c>
      <c r="I40" s="21"/>
    </row>
    <row r="41" spans="1:9" ht="20.100000000000001" customHeight="1" x14ac:dyDescent="0.3">
      <c r="A41" s="25">
        <v>25</v>
      </c>
      <c r="B41" s="24" t="s">
        <v>22</v>
      </c>
      <c r="C41" s="23">
        <v>0</v>
      </c>
      <c r="D41" s="23">
        <v>0</v>
      </c>
      <c r="E41" s="27">
        <v>63100</v>
      </c>
      <c r="F41" s="27">
        <v>63100</v>
      </c>
      <c r="G41" s="26" t="s">
        <v>4</v>
      </c>
      <c r="H41" s="27">
        <f>+F41-D41</f>
        <v>63100</v>
      </c>
      <c r="I41" s="21"/>
    </row>
    <row r="42" spans="1:9" ht="20.100000000000001" customHeight="1" x14ac:dyDescent="0.3">
      <c r="A42" s="25">
        <v>26</v>
      </c>
      <c r="B42" s="24" t="s">
        <v>21</v>
      </c>
      <c r="C42" s="23">
        <v>0</v>
      </c>
      <c r="D42" s="23">
        <v>0</v>
      </c>
      <c r="E42" s="27">
        <v>0</v>
      </c>
      <c r="F42" s="27">
        <v>4600</v>
      </c>
      <c r="G42" s="26" t="s">
        <v>4</v>
      </c>
      <c r="H42" s="27">
        <f>+F42-D42</f>
        <v>4600</v>
      </c>
      <c r="I42" s="21"/>
    </row>
    <row r="43" spans="1:9" ht="20.100000000000001" customHeight="1" x14ac:dyDescent="0.3">
      <c r="A43" s="25">
        <v>27</v>
      </c>
      <c r="B43" s="24" t="s">
        <v>20</v>
      </c>
      <c r="C43" s="23">
        <v>0</v>
      </c>
      <c r="D43" s="23">
        <v>0</v>
      </c>
      <c r="E43" s="27">
        <v>20</v>
      </c>
      <c r="F43" s="27">
        <v>25845</v>
      </c>
      <c r="G43" s="26" t="s">
        <v>4</v>
      </c>
      <c r="H43" s="27">
        <f>+F43-D43</f>
        <v>25845</v>
      </c>
      <c r="I43" s="21"/>
    </row>
    <row r="44" spans="1:9" ht="20.100000000000001" customHeight="1" x14ac:dyDescent="0.3">
      <c r="A44" s="61">
        <v>28</v>
      </c>
      <c r="B44" s="62" t="s">
        <v>19</v>
      </c>
      <c r="C44" s="63">
        <v>0</v>
      </c>
      <c r="D44" s="63">
        <v>0</v>
      </c>
      <c r="E44" s="22">
        <v>0</v>
      </c>
      <c r="F44" s="22">
        <v>1400</v>
      </c>
      <c r="G44" s="63" t="s">
        <v>4</v>
      </c>
      <c r="H44" s="64">
        <f>+F44-D44</f>
        <v>1400</v>
      </c>
      <c r="I44" s="21"/>
    </row>
    <row r="45" spans="1:9" ht="20.100000000000001" customHeight="1" x14ac:dyDescent="0.3">
      <c r="A45" s="55"/>
      <c r="B45" s="56" t="s">
        <v>18</v>
      </c>
      <c r="C45" s="57">
        <v>0</v>
      </c>
      <c r="D45" s="57">
        <v>0</v>
      </c>
      <c r="E45" s="59">
        <f>SUM(E39:E44)</f>
        <v>63120</v>
      </c>
      <c r="F45" s="59">
        <f>SUM(F39:F44)</f>
        <v>118345</v>
      </c>
      <c r="G45" s="57" t="s">
        <v>4</v>
      </c>
      <c r="H45" s="60">
        <f>+F45-D45</f>
        <v>118345</v>
      </c>
      <c r="I45" s="21">
        <f>+F45-D45</f>
        <v>118345</v>
      </c>
    </row>
    <row r="46" spans="1:9" ht="20.100000000000001" customHeight="1" x14ac:dyDescent="0.2">
      <c r="A46" s="55"/>
      <c r="B46" s="56" t="s">
        <v>17</v>
      </c>
      <c r="C46" s="57">
        <f>SUM(C25+C34+C37+C45)</f>
        <v>20215000</v>
      </c>
      <c r="D46" s="57">
        <f>SUM(D25+D34+D37+D45)</f>
        <v>3032250</v>
      </c>
      <c r="E46" s="57">
        <f>SUM(E25+E34+E37+E45)</f>
        <v>1397385.5</v>
      </c>
      <c r="F46" s="57">
        <f>SUM(F25+F34+F37+F45)</f>
        <v>5051697.5</v>
      </c>
      <c r="G46" s="57" t="s">
        <v>4</v>
      </c>
      <c r="H46" s="57">
        <f>SUM(H25+H34+H37+H45)</f>
        <v>2019447.5</v>
      </c>
      <c r="I46" s="21">
        <f>+I25+I34+I37+I45</f>
        <v>2019447.5</v>
      </c>
    </row>
    <row r="47" spans="1:9" ht="20.100000000000001" customHeight="1" x14ac:dyDescent="0.2">
      <c r="A47" s="25"/>
      <c r="B47" s="30" t="s">
        <v>16</v>
      </c>
      <c r="C47" s="36"/>
      <c r="D47" s="36"/>
      <c r="E47" s="35"/>
      <c r="F47" s="35"/>
      <c r="G47" s="34"/>
      <c r="H47" s="33"/>
      <c r="I47" s="21"/>
    </row>
    <row r="48" spans="1:9" ht="20.100000000000001" customHeight="1" x14ac:dyDescent="0.2">
      <c r="A48" s="25">
        <v>29</v>
      </c>
      <c r="B48" s="24" t="s">
        <v>15</v>
      </c>
      <c r="C48" s="23">
        <v>0</v>
      </c>
      <c r="D48" s="23">
        <v>0</v>
      </c>
      <c r="E48" s="22">
        <v>0</v>
      </c>
      <c r="F48" s="22">
        <v>0</v>
      </c>
      <c r="G48" s="23"/>
      <c r="H48" s="22">
        <f>+F48-D48</f>
        <v>0</v>
      </c>
      <c r="I48" s="21"/>
    </row>
    <row r="49" spans="1:10" ht="20.100000000000001" customHeight="1" x14ac:dyDescent="0.2">
      <c r="A49" s="25">
        <v>30</v>
      </c>
      <c r="B49" s="24" t="s">
        <v>14</v>
      </c>
      <c r="C49" s="23">
        <v>0</v>
      </c>
      <c r="D49" s="23">
        <v>0</v>
      </c>
      <c r="E49" s="32">
        <v>0</v>
      </c>
      <c r="F49" s="32">
        <v>0</v>
      </c>
      <c r="G49" s="31"/>
      <c r="H49" s="22">
        <f>+F49-D49</f>
        <v>0</v>
      </c>
      <c r="I49" s="21"/>
    </row>
    <row r="50" spans="1:10" ht="20.100000000000001" customHeight="1" x14ac:dyDescent="0.2">
      <c r="A50" s="55"/>
      <c r="B50" s="56" t="s">
        <v>13</v>
      </c>
      <c r="C50" s="57">
        <f>SUM(C48:C49)</f>
        <v>0</v>
      </c>
      <c r="D50" s="57">
        <f>SUM(D48:D49)</f>
        <v>0</v>
      </c>
      <c r="E50" s="57">
        <f>SUM(E48:E49)</f>
        <v>0</v>
      </c>
      <c r="F50" s="57">
        <f>SUM(F48:F49)</f>
        <v>0</v>
      </c>
      <c r="G50" s="57"/>
      <c r="H50" s="57">
        <f>SUM(H48:H49)</f>
        <v>0</v>
      </c>
      <c r="I50" s="21"/>
    </row>
    <row r="51" spans="1:10" x14ac:dyDescent="0.2">
      <c r="A51" s="25"/>
      <c r="B51" s="30" t="s">
        <v>12</v>
      </c>
      <c r="C51" s="23"/>
      <c r="D51" s="23"/>
      <c r="E51" s="22"/>
      <c r="F51" s="22"/>
      <c r="G51" s="28"/>
      <c r="H51" s="29"/>
      <c r="I51" s="21"/>
    </row>
    <row r="52" spans="1:10" x14ac:dyDescent="0.2">
      <c r="A52" s="25">
        <v>31</v>
      </c>
      <c r="B52" s="24" t="s">
        <v>11</v>
      </c>
      <c r="C52" s="23">
        <v>0</v>
      </c>
      <c r="D52" s="23">
        <v>0</v>
      </c>
      <c r="E52" s="22">
        <v>0</v>
      </c>
      <c r="F52" s="22">
        <v>0</v>
      </c>
      <c r="G52" s="23"/>
      <c r="H52" s="22">
        <f>+F52-D52</f>
        <v>0</v>
      </c>
      <c r="I52" s="21"/>
    </row>
    <row r="53" spans="1:10" x14ac:dyDescent="0.2">
      <c r="A53" s="25">
        <v>32</v>
      </c>
      <c r="B53" s="24" t="s">
        <v>10</v>
      </c>
      <c r="C53" s="23">
        <v>0</v>
      </c>
      <c r="D53" s="23">
        <v>0</v>
      </c>
      <c r="E53" s="29">
        <v>103134.01</v>
      </c>
      <c r="F53" s="29">
        <v>104035.01</v>
      </c>
      <c r="G53" s="28" t="s">
        <v>4</v>
      </c>
      <c r="H53" s="22">
        <f>+F53-D53</f>
        <v>104035.01</v>
      </c>
      <c r="I53" s="21"/>
    </row>
    <row r="54" spans="1:10" x14ac:dyDescent="0.2">
      <c r="A54" s="25">
        <v>33</v>
      </c>
      <c r="B54" s="24" t="s">
        <v>9</v>
      </c>
      <c r="C54" s="23">
        <v>0</v>
      </c>
      <c r="D54" s="23">
        <v>0</v>
      </c>
      <c r="E54" s="22">
        <v>0</v>
      </c>
      <c r="F54" s="22">
        <v>0</v>
      </c>
      <c r="G54" s="23"/>
      <c r="H54" s="22">
        <f>+F54-D54</f>
        <v>0</v>
      </c>
      <c r="I54" s="21"/>
    </row>
    <row r="55" spans="1:10" x14ac:dyDescent="0.3">
      <c r="A55" s="25">
        <v>34</v>
      </c>
      <c r="B55" s="24" t="s">
        <v>8</v>
      </c>
      <c r="C55" s="23">
        <v>0</v>
      </c>
      <c r="D55" s="23">
        <v>0</v>
      </c>
      <c r="E55" s="27">
        <v>0</v>
      </c>
      <c r="F55" s="27">
        <v>75154.89</v>
      </c>
      <c r="G55" s="26" t="s">
        <v>4</v>
      </c>
      <c r="H55" s="22">
        <f>+F55-D55</f>
        <v>75154.89</v>
      </c>
      <c r="I55" s="21"/>
    </row>
    <row r="56" spans="1:10" x14ac:dyDescent="0.2">
      <c r="A56" s="25">
        <v>35</v>
      </c>
      <c r="B56" s="24" t="s">
        <v>7</v>
      </c>
      <c r="C56" s="23">
        <v>0</v>
      </c>
      <c r="D56" s="23">
        <v>0</v>
      </c>
      <c r="E56" s="22">
        <v>0</v>
      </c>
      <c r="F56" s="22">
        <v>0</v>
      </c>
      <c r="G56" s="23"/>
      <c r="H56" s="22">
        <f>+F56-D56</f>
        <v>0</v>
      </c>
      <c r="I56" s="21"/>
    </row>
    <row r="57" spans="1:10" x14ac:dyDescent="0.2">
      <c r="A57" s="55"/>
      <c r="B57" s="56" t="s">
        <v>6</v>
      </c>
      <c r="C57" s="57">
        <f>SUM(C52:C56)</f>
        <v>0</v>
      </c>
      <c r="D57" s="57">
        <f>SUM(D52:D56)</f>
        <v>0</v>
      </c>
      <c r="E57" s="57">
        <f>SUM(E52:E56)</f>
        <v>103134.01</v>
      </c>
      <c r="F57" s="57">
        <f>SUM(F52:F56)</f>
        <v>179189.9</v>
      </c>
      <c r="G57" s="57" t="s">
        <v>4</v>
      </c>
      <c r="H57" s="57">
        <f>+F57-D57</f>
        <v>179189.9</v>
      </c>
      <c r="I57" s="20">
        <f>+H57</f>
        <v>179189.9</v>
      </c>
    </row>
    <row r="58" spans="1:10" x14ac:dyDescent="0.2">
      <c r="A58" s="55"/>
      <c r="B58" s="56" t="s">
        <v>5</v>
      </c>
      <c r="C58" s="57">
        <f>SUM(C14+C46+C50+C57)</f>
        <v>602315000</v>
      </c>
      <c r="D58" s="57">
        <f>SUM(D14+D46+D50+D57)</f>
        <v>90347250</v>
      </c>
      <c r="E58" s="57">
        <f>SUM(E14+E46+E50+E57)</f>
        <v>5729504.0700000003</v>
      </c>
      <c r="F58" s="57">
        <f>SUM(F14+F46+F50+F57)</f>
        <v>136275799.13</v>
      </c>
      <c r="G58" s="57" t="s">
        <v>4</v>
      </c>
      <c r="H58" s="57">
        <f>+F58-D58</f>
        <v>45928549.129999995</v>
      </c>
      <c r="I58" s="20">
        <f>+I14+I46+I57</f>
        <v>45928549.129999995</v>
      </c>
      <c r="J58" s="20"/>
    </row>
    <row r="59" spans="1:10" x14ac:dyDescent="0.2">
      <c r="A59" s="73" t="s">
        <v>65</v>
      </c>
      <c r="B59" s="73"/>
      <c r="C59" s="73"/>
      <c r="D59" s="73"/>
      <c r="G59" s="19"/>
      <c r="H59" s="16"/>
      <c r="I59" s="20"/>
      <c r="J59" s="20"/>
    </row>
    <row r="60" spans="1:10" x14ac:dyDescent="0.2">
      <c r="B60" s="18" t="s">
        <v>3</v>
      </c>
      <c r="C60" s="18"/>
      <c r="D60" s="17"/>
      <c r="E60" s="17"/>
      <c r="F60" s="17"/>
      <c r="G60" s="19"/>
      <c r="H60" s="16"/>
      <c r="I60" s="20"/>
      <c r="J60" s="20"/>
    </row>
    <row r="61" spans="1:10" x14ac:dyDescent="0.2">
      <c r="B61" s="18" t="s">
        <v>2</v>
      </c>
      <c r="C61" s="18"/>
      <c r="D61" s="17"/>
      <c r="E61" s="16"/>
      <c r="F61" s="16"/>
      <c r="G61" s="19"/>
      <c r="H61" s="16"/>
    </row>
    <row r="62" spans="1:10" x14ac:dyDescent="0.2">
      <c r="B62" s="18" t="s">
        <v>1</v>
      </c>
      <c r="C62" s="18"/>
      <c r="D62" s="17"/>
      <c r="E62" s="16"/>
      <c r="F62" s="16"/>
      <c r="G62" s="19"/>
      <c r="H62" s="16"/>
    </row>
    <row r="63" spans="1:10" x14ac:dyDescent="0.2">
      <c r="B63" s="18" t="s">
        <v>0</v>
      </c>
      <c r="C63" s="18"/>
      <c r="D63" s="17"/>
      <c r="E63" s="16"/>
      <c r="F63" s="16"/>
      <c r="G63" s="11"/>
      <c r="H63" s="15"/>
    </row>
    <row r="64" spans="1:10" x14ac:dyDescent="0.2">
      <c r="C64" s="8"/>
      <c r="D64" s="8"/>
      <c r="E64" s="13"/>
      <c r="F64" s="12"/>
      <c r="G64" s="11"/>
      <c r="H64" s="15"/>
    </row>
    <row r="65" spans="2:8" x14ac:dyDescent="0.2">
      <c r="C65" s="8"/>
      <c r="D65" s="8"/>
      <c r="E65" s="13"/>
      <c r="F65" s="12"/>
      <c r="G65" s="11"/>
      <c r="H65" s="15"/>
    </row>
    <row r="66" spans="2:8" x14ac:dyDescent="0.2">
      <c r="B66" s="14"/>
      <c r="C66" s="13"/>
      <c r="D66" s="13"/>
      <c r="E66" s="13"/>
      <c r="F66" s="12"/>
      <c r="G66" s="11"/>
      <c r="H66" s="9"/>
    </row>
    <row r="67" spans="2:8" x14ac:dyDescent="0.2">
      <c r="B67" s="14"/>
      <c r="C67" s="13"/>
      <c r="D67" s="13"/>
      <c r="E67" s="13"/>
      <c r="F67" s="12"/>
      <c r="G67" s="11"/>
      <c r="H67" s="9"/>
    </row>
    <row r="68" spans="2:8" x14ac:dyDescent="0.2">
      <c r="B68" s="14"/>
      <c r="C68" s="13"/>
      <c r="D68" s="13"/>
      <c r="E68" s="13"/>
      <c r="F68" s="12"/>
      <c r="G68" s="11"/>
      <c r="H68" s="9"/>
    </row>
    <row r="88" spans="5:8" x14ac:dyDescent="0.2">
      <c r="E88" s="10"/>
      <c r="F88" s="10"/>
      <c r="H88" s="9"/>
    </row>
    <row r="89" spans="5:8" x14ac:dyDescent="0.2">
      <c r="E89" s="10"/>
      <c r="F89" s="10"/>
      <c r="H89" s="9"/>
    </row>
    <row r="90" spans="5:8" x14ac:dyDescent="0.2">
      <c r="E90" s="10"/>
      <c r="F90" s="10"/>
      <c r="H90" s="9"/>
    </row>
    <row r="91" spans="5:8" x14ac:dyDescent="0.2">
      <c r="E91" s="10"/>
      <c r="F91" s="10"/>
      <c r="H91" s="9"/>
    </row>
    <row r="92" spans="5:8" x14ac:dyDescent="0.2">
      <c r="E92" s="10"/>
      <c r="F92" s="10"/>
      <c r="H92" s="9"/>
    </row>
    <row r="93" spans="5:8" x14ac:dyDescent="0.2">
      <c r="E93" s="10"/>
      <c r="F93" s="10"/>
      <c r="H93" s="9"/>
    </row>
    <row r="94" spans="5:8" x14ac:dyDescent="0.2">
      <c r="E94" s="10"/>
      <c r="F94" s="10"/>
      <c r="H94" s="9"/>
    </row>
    <row r="95" spans="5:8" x14ac:dyDescent="0.2">
      <c r="E95" s="10"/>
      <c r="F95" s="10"/>
      <c r="H95" s="9"/>
    </row>
    <row r="96" spans="5:8" x14ac:dyDescent="0.2">
      <c r="E96" s="10"/>
      <c r="F96" s="10"/>
      <c r="H96" s="9"/>
    </row>
    <row r="97" spans="5:8" x14ac:dyDescent="0.2">
      <c r="E97" s="10"/>
      <c r="F97" s="10"/>
      <c r="H97" s="9"/>
    </row>
    <row r="98" spans="5:8" x14ac:dyDescent="0.2">
      <c r="E98" s="10"/>
      <c r="F98" s="10"/>
      <c r="H98" s="9"/>
    </row>
    <row r="99" spans="5:8" x14ac:dyDescent="0.2">
      <c r="E99" s="10"/>
      <c r="F99" s="10"/>
      <c r="H99" s="9"/>
    </row>
    <row r="100" spans="5:8" x14ac:dyDescent="0.2">
      <c r="E100" s="10"/>
      <c r="F100" s="10"/>
      <c r="H100" s="9"/>
    </row>
    <row r="101" spans="5:8" x14ac:dyDescent="0.2">
      <c r="E101" s="10"/>
      <c r="F101" s="10"/>
      <c r="H101" s="9"/>
    </row>
    <row r="102" spans="5:8" x14ac:dyDescent="0.2">
      <c r="E102" s="10"/>
      <c r="F102" s="10"/>
      <c r="H102" s="9"/>
    </row>
    <row r="103" spans="5:8" x14ac:dyDescent="0.2">
      <c r="E103" s="10"/>
      <c r="F103" s="10"/>
      <c r="H103" s="9"/>
    </row>
    <row r="104" spans="5:8" x14ac:dyDescent="0.2">
      <c r="E104" s="10"/>
      <c r="F104" s="10"/>
      <c r="H104" s="9"/>
    </row>
    <row r="105" spans="5:8" x14ac:dyDescent="0.2">
      <c r="E105" s="10"/>
      <c r="F105" s="10"/>
      <c r="H105" s="9"/>
    </row>
    <row r="106" spans="5:8" x14ac:dyDescent="0.2">
      <c r="E106" s="10"/>
      <c r="F106" s="10"/>
      <c r="H106" s="9"/>
    </row>
    <row r="107" spans="5:8" x14ac:dyDescent="0.2">
      <c r="E107" s="10"/>
      <c r="F107" s="10"/>
      <c r="H107" s="9"/>
    </row>
    <row r="108" spans="5:8" x14ac:dyDescent="0.2">
      <c r="E108" s="10"/>
      <c r="F108" s="10"/>
      <c r="H108" s="9"/>
    </row>
    <row r="109" spans="5:8" x14ac:dyDescent="0.2">
      <c r="E109" s="10"/>
      <c r="F109" s="10"/>
      <c r="H109" s="9"/>
    </row>
    <row r="110" spans="5:8" x14ac:dyDescent="0.2">
      <c r="E110" s="10"/>
      <c r="F110" s="10"/>
      <c r="H110" s="9"/>
    </row>
    <row r="111" spans="5:8" x14ac:dyDescent="0.2">
      <c r="E111" s="10"/>
      <c r="F111" s="10"/>
      <c r="H111" s="9"/>
    </row>
    <row r="112" spans="5:8" x14ac:dyDescent="0.2">
      <c r="E112" s="10"/>
      <c r="F112" s="10"/>
      <c r="H112" s="9"/>
    </row>
    <row r="113" spans="5:8" x14ac:dyDescent="0.2">
      <c r="E113" s="10"/>
      <c r="F113" s="10"/>
      <c r="H113" s="9"/>
    </row>
    <row r="114" spans="5:8" x14ac:dyDescent="0.2">
      <c r="E114" s="10"/>
      <c r="F114" s="10"/>
      <c r="H114" s="9"/>
    </row>
    <row r="115" spans="5:8" x14ac:dyDescent="0.2">
      <c r="E115" s="10"/>
      <c r="F115" s="10"/>
      <c r="H115" s="9"/>
    </row>
    <row r="116" spans="5:8" x14ac:dyDescent="0.2">
      <c r="E116" s="10"/>
      <c r="F116" s="10"/>
      <c r="H116" s="9"/>
    </row>
    <row r="117" spans="5:8" x14ac:dyDescent="0.2">
      <c r="E117" s="10"/>
      <c r="F117" s="10"/>
      <c r="H117" s="9"/>
    </row>
    <row r="118" spans="5:8" x14ac:dyDescent="0.2">
      <c r="E118" s="10"/>
      <c r="F118" s="10"/>
      <c r="H118" s="9"/>
    </row>
    <row r="119" spans="5:8" x14ac:dyDescent="0.2">
      <c r="E119" s="10"/>
      <c r="F119" s="10"/>
      <c r="H119" s="9"/>
    </row>
    <row r="120" spans="5:8" x14ac:dyDescent="0.2">
      <c r="E120" s="10"/>
      <c r="F120" s="10"/>
      <c r="H120" s="9"/>
    </row>
    <row r="121" spans="5:8" x14ac:dyDescent="0.2">
      <c r="E121" s="10"/>
      <c r="F121" s="10"/>
      <c r="H121" s="9"/>
    </row>
    <row r="122" spans="5:8" x14ac:dyDescent="0.2">
      <c r="E122" s="10"/>
      <c r="F122" s="10"/>
      <c r="H122" s="9"/>
    </row>
    <row r="123" spans="5:8" x14ac:dyDescent="0.2">
      <c r="E123" s="10"/>
      <c r="F123" s="10"/>
      <c r="H123" s="9"/>
    </row>
    <row r="124" spans="5:8" x14ac:dyDescent="0.2">
      <c r="E124" s="10"/>
      <c r="F124" s="10"/>
      <c r="H124" s="9"/>
    </row>
    <row r="125" spans="5:8" x14ac:dyDescent="0.2">
      <c r="E125" s="10"/>
      <c r="F125" s="10"/>
      <c r="H125" s="9"/>
    </row>
    <row r="126" spans="5:8" x14ac:dyDescent="0.2">
      <c r="E126" s="10"/>
      <c r="F126" s="10"/>
      <c r="H126" s="9"/>
    </row>
    <row r="127" spans="5:8" x14ac:dyDescent="0.2">
      <c r="E127" s="10"/>
      <c r="F127" s="10"/>
      <c r="H127" s="9"/>
    </row>
    <row r="128" spans="5:8" x14ac:dyDescent="0.2">
      <c r="E128" s="10"/>
      <c r="F128" s="10"/>
      <c r="H128" s="9"/>
    </row>
    <row r="129" spans="5:8" x14ac:dyDescent="0.2">
      <c r="E129" s="8"/>
      <c r="F129" s="8"/>
      <c r="G129" s="6"/>
      <c r="H129" s="7"/>
    </row>
    <row r="130" spans="5:8" x14ac:dyDescent="0.2">
      <c r="E130" s="8"/>
      <c r="F130" s="8"/>
      <c r="G130" s="6"/>
      <c r="H130" s="7"/>
    </row>
    <row r="131" spans="5:8" x14ac:dyDescent="0.2">
      <c r="E131" s="8"/>
      <c r="F131" s="8"/>
      <c r="G131" s="6"/>
      <c r="H131" s="7"/>
    </row>
    <row r="132" spans="5:8" x14ac:dyDescent="0.2">
      <c r="E132" s="8"/>
      <c r="F132" s="8"/>
      <c r="G132" s="6"/>
      <c r="H132" s="7"/>
    </row>
    <row r="133" spans="5:8" x14ac:dyDescent="0.2">
      <c r="E133" s="8"/>
      <c r="F133" s="8"/>
      <c r="G133" s="6"/>
      <c r="H133" s="7"/>
    </row>
    <row r="134" spans="5:8" x14ac:dyDescent="0.2">
      <c r="E134" s="8"/>
      <c r="F134" s="8"/>
      <c r="G134" s="6"/>
      <c r="H134" s="7"/>
    </row>
    <row r="135" spans="5:8" x14ac:dyDescent="0.2">
      <c r="E135" s="8"/>
      <c r="F135" s="8"/>
      <c r="G135" s="6"/>
      <c r="H135" s="7"/>
    </row>
    <row r="136" spans="5:8" x14ac:dyDescent="0.2">
      <c r="E136" s="8"/>
      <c r="F136" s="8"/>
      <c r="G136" s="6"/>
      <c r="H136" s="7"/>
    </row>
    <row r="137" spans="5:8" x14ac:dyDescent="0.2">
      <c r="E137" s="8"/>
      <c r="F137" s="8"/>
      <c r="G137" s="6"/>
      <c r="H137" s="7"/>
    </row>
    <row r="138" spans="5:8" x14ac:dyDescent="0.2">
      <c r="E138" s="8"/>
      <c r="F138" s="8"/>
      <c r="G138" s="6"/>
      <c r="H138" s="7"/>
    </row>
    <row r="139" spans="5:8" x14ac:dyDescent="0.2">
      <c r="E139" s="8"/>
      <c r="F139" s="8"/>
      <c r="G139" s="6"/>
      <c r="H139" s="7"/>
    </row>
    <row r="140" spans="5:8" x14ac:dyDescent="0.2">
      <c r="E140" s="8"/>
      <c r="F140" s="8"/>
      <c r="G140" s="6"/>
      <c r="H140" s="7"/>
    </row>
    <row r="141" spans="5:8" x14ac:dyDescent="0.2">
      <c r="E141" s="8"/>
      <c r="F141" s="8"/>
      <c r="G141" s="6"/>
      <c r="H141" s="7"/>
    </row>
    <row r="142" spans="5:8" x14ac:dyDescent="0.2">
      <c r="E142" s="8"/>
      <c r="F142" s="8"/>
      <c r="G142" s="6"/>
      <c r="H142" s="7"/>
    </row>
    <row r="143" spans="5:8" x14ac:dyDescent="0.2">
      <c r="E143" s="8"/>
      <c r="F143" s="8"/>
      <c r="G143" s="6"/>
      <c r="H143" s="7"/>
    </row>
    <row r="144" spans="5:8" x14ac:dyDescent="0.2">
      <c r="G144" s="6"/>
      <c r="H144" s="5"/>
    </row>
    <row r="145" spans="7:8" x14ac:dyDescent="0.2">
      <c r="G145" s="6"/>
      <c r="H145" s="5"/>
    </row>
    <row r="146" spans="7:8" x14ac:dyDescent="0.2">
      <c r="G146" s="6"/>
      <c r="H146" s="5"/>
    </row>
    <row r="147" spans="7:8" x14ac:dyDescent="0.2">
      <c r="G147" s="6"/>
      <c r="H147" s="5"/>
    </row>
    <row r="148" spans="7:8" x14ac:dyDescent="0.2">
      <c r="G148" s="6"/>
      <c r="H148" s="5"/>
    </row>
    <row r="149" spans="7:8" x14ac:dyDescent="0.2">
      <c r="G149" s="6"/>
      <c r="H149" s="5"/>
    </row>
    <row r="150" spans="7:8" x14ac:dyDescent="0.2">
      <c r="G150" s="6"/>
      <c r="H150" s="5"/>
    </row>
    <row r="151" spans="7:8" x14ac:dyDescent="0.2">
      <c r="G151" s="6"/>
      <c r="H151" s="5"/>
    </row>
    <row r="152" spans="7:8" x14ac:dyDescent="0.2">
      <c r="G152" s="6"/>
      <c r="H152" s="5"/>
    </row>
    <row r="153" spans="7:8" x14ac:dyDescent="0.2">
      <c r="G153" s="6"/>
      <c r="H153" s="5"/>
    </row>
    <row r="154" spans="7:8" x14ac:dyDescent="0.2">
      <c r="G154" s="6"/>
      <c r="H154" s="5"/>
    </row>
    <row r="155" spans="7:8" x14ac:dyDescent="0.2">
      <c r="G155" s="6"/>
      <c r="H155" s="5"/>
    </row>
    <row r="156" spans="7:8" x14ac:dyDescent="0.2">
      <c r="G156" s="6"/>
      <c r="H156" s="5"/>
    </row>
    <row r="157" spans="7:8" x14ac:dyDescent="0.2">
      <c r="G157" s="6"/>
      <c r="H157" s="5"/>
    </row>
    <row r="158" spans="7:8" x14ac:dyDescent="0.2">
      <c r="G158" s="6"/>
      <c r="H158" s="5"/>
    </row>
    <row r="159" spans="7:8" x14ac:dyDescent="0.2">
      <c r="G159" s="6"/>
      <c r="H159" s="5"/>
    </row>
    <row r="160" spans="7:8" x14ac:dyDescent="0.2">
      <c r="G160" s="6"/>
      <c r="H160" s="5"/>
    </row>
    <row r="161" spans="7:8" x14ac:dyDescent="0.2">
      <c r="G161" s="6"/>
      <c r="H161" s="5"/>
    </row>
    <row r="162" spans="7:8" x14ac:dyDescent="0.2">
      <c r="G162" s="6"/>
      <c r="H162" s="5"/>
    </row>
    <row r="163" spans="7:8" x14ac:dyDescent="0.2">
      <c r="G163" s="6"/>
      <c r="H163" s="5"/>
    </row>
    <row r="164" spans="7:8" x14ac:dyDescent="0.2">
      <c r="G164" s="6"/>
      <c r="H164" s="5"/>
    </row>
    <row r="165" spans="7:8" x14ac:dyDescent="0.2">
      <c r="G165" s="6"/>
      <c r="H165" s="5"/>
    </row>
    <row r="166" spans="7:8" x14ac:dyDescent="0.2">
      <c r="G166" s="6"/>
      <c r="H166" s="5"/>
    </row>
    <row r="167" spans="7:8" x14ac:dyDescent="0.2">
      <c r="G167" s="6"/>
      <c r="H167" s="5"/>
    </row>
    <row r="168" spans="7:8" x14ac:dyDescent="0.2">
      <c r="G168" s="6"/>
      <c r="H168" s="5"/>
    </row>
    <row r="169" spans="7:8" x14ac:dyDescent="0.2">
      <c r="G169" s="6"/>
      <c r="H169" s="5"/>
    </row>
    <row r="170" spans="7:8" x14ac:dyDescent="0.2">
      <c r="G170" s="6"/>
      <c r="H170" s="5"/>
    </row>
  </sheetData>
  <mergeCells count="6">
    <mergeCell ref="A59:D59"/>
    <mergeCell ref="A5:A6"/>
    <mergeCell ref="A1:H1"/>
    <mergeCell ref="A2:H2"/>
    <mergeCell ref="B5:B6"/>
    <mergeCell ref="A3:H3"/>
  </mergeCells>
  <pageMargins left="0.59055118110236227" right="0.19685039370078741" top="0.59055118110236227" bottom="0.39370078740157483" header="0.31496062992125984" footer="0.31496062992125984"/>
  <pageSetup paperSize="9" scale="86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499E9-0013-4288-8BBC-A624789A7BCC}">
  <dimension ref="A1:K170"/>
  <sheetViews>
    <sheetView workbookViewId="0">
      <selection activeCell="D10" sqref="D10"/>
    </sheetView>
  </sheetViews>
  <sheetFormatPr defaultRowHeight="18.75" x14ac:dyDescent="0.2"/>
  <cols>
    <col min="1" max="1" width="4.25" style="3" customWidth="1"/>
    <col min="2" max="2" width="37.25" style="1" customWidth="1"/>
    <col min="3" max="3" width="14.25" style="4" hidden="1" customWidth="1"/>
    <col min="4" max="4" width="16" style="4" customWidth="1"/>
    <col min="5" max="5" width="12.375" style="4" customWidth="1"/>
    <col min="6" max="6" width="13.5" style="4" customWidth="1"/>
    <col min="7" max="7" width="3.375" style="3" customWidth="1"/>
    <col min="8" max="8" width="14.875" style="2" customWidth="1"/>
    <col min="9" max="9" width="15.375" style="1" customWidth="1"/>
    <col min="10" max="10" width="12.375" style="1" customWidth="1"/>
    <col min="11" max="11" width="9.625" style="1" bestFit="1" customWidth="1"/>
    <col min="12" max="16384" width="9" style="1"/>
  </cols>
  <sheetData>
    <row r="1" spans="1:9" ht="20.100000000000001" customHeight="1" x14ac:dyDescent="0.2">
      <c r="A1" s="75" t="s">
        <v>64</v>
      </c>
      <c r="B1" s="75"/>
      <c r="C1" s="75"/>
      <c r="D1" s="75"/>
      <c r="E1" s="75"/>
      <c r="F1" s="75"/>
      <c r="G1" s="75"/>
      <c r="H1" s="75"/>
    </row>
    <row r="2" spans="1:9" ht="20.100000000000001" customHeight="1" x14ac:dyDescent="0.2">
      <c r="A2" s="72" t="s">
        <v>69</v>
      </c>
      <c r="B2" s="72"/>
      <c r="C2" s="72"/>
      <c r="D2" s="72"/>
      <c r="E2" s="72"/>
      <c r="F2" s="72"/>
      <c r="G2" s="72"/>
      <c r="H2" s="72"/>
    </row>
    <row r="3" spans="1:9" ht="20.100000000000001" customHeight="1" x14ac:dyDescent="0.2">
      <c r="A3" s="72" t="s">
        <v>73</v>
      </c>
      <c r="B3" s="72"/>
      <c r="C3" s="72"/>
      <c r="D3" s="72"/>
      <c r="E3" s="72"/>
      <c r="F3" s="72"/>
      <c r="G3" s="72"/>
      <c r="H3" s="72"/>
    </row>
    <row r="4" spans="1:9" ht="20.100000000000001" customHeight="1" x14ac:dyDescent="0.2">
      <c r="A4" s="71"/>
      <c r="B4" s="71"/>
      <c r="C4" s="71"/>
      <c r="D4" s="71"/>
      <c r="E4" s="71"/>
      <c r="F4" s="71"/>
      <c r="G4" s="71"/>
      <c r="H4" s="71"/>
    </row>
    <row r="5" spans="1:9" s="38" customFormat="1" ht="20.100000000000001" customHeight="1" x14ac:dyDescent="0.2">
      <c r="A5" s="74" t="s">
        <v>63</v>
      </c>
      <c r="B5" s="74" t="s">
        <v>62</v>
      </c>
      <c r="C5" s="49" t="s">
        <v>61</v>
      </c>
      <c r="D5" s="49" t="s">
        <v>61</v>
      </c>
      <c r="E5" s="49" t="s">
        <v>66</v>
      </c>
      <c r="F5" s="49" t="s">
        <v>67</v>
      </c>
      <c r="G5" s="50" t="s">
        <v>4</v>
      </c>
      <c r="H5" s="51" t="s">
        <v>60</v>
      </c>
    </row>
    <row r="6" spans="1:9" s="38" customFormat="1" ht="20.100000000000001" customHeight="1" x14ac:dyDescent="0.2">
      <c r="A6" s="74"/>
      <c r="B6" s="74"/>
      <c r="C6" s="52" t="s">
        <v>59</v>
      </c>
      <c r="D6" s="52"/>
      <c r="E6" s="52"/>
      <c r="F6" s="52"/>
      <c r="G6" s="53" t="s">
        <v>40</v>
      </c>
      <c r="H6" s="54" t="s">
        <v>58</v>
      </c>
    </row>
    <row r="7" spans="1:9" ht="20.100000000000001" customHeight="1" x14ac:dyDescent="0.2">
      <c r="A7" s="25"/>
      <c r="B7" s="30" t="s">
        <v>57</v>
      </c>
      <c r="C7" s="36"/>
      <c r="D7" s="36"/>
      <c r="E7" s="35"/>
      <c r="F7" s="35"/>
      <c r="G7" s="47"/>
      <c r="H7" s="46"/>
    </row>
    <row r="8" spans="1:9" ht="20.100000000000001" customHeight="1" x14ac:dyDescent="0.2">
      <c r="A8" s="25">
        <v>1</v>
      </c>
      <c r="B8" s="24" t="s">
        <v>56</v>
      </c>
      <c r="C8" s="23">
        <v>439000000</v>
      </c>
      <c r="D8" s="23">
        <f>+C8*0.15</f>
        <v>65850000</v>
      </c>
      <c r="E8" s="29">
        <v>343913.64</v>
      </c>
      <c r="F8" s="29">
        <v>3348475.42</v>
      </c>
      <c r="G8" s="45" t="s">
        <v>40</v>
      </c>
      <c r="H8" s="44">
        <v>62501524.579999998</v>
      </c>
      <c r="I8" s="21">
        <v>62501524.579999998</v>
      </c>
    </row>
    <row r="9" spans="1:9" ht="20.100000000000001" customHeight="1" x14ac:dyDescent="0.2">
      <c r="A9" s="25">
        <v>2</v>
      </c>
      <c r="B9" s="24" t="s">
        <v>55</v>
      </c>
      <c r="C9" s="23">
        <v>37000000</v>
      </c>
      <c r="D9" s="23">
        <f>+C9*0.15</f>
        <v>5550000</v>
      </c>
      <c r="E9" s="29">
        <v>4056818.04</v>
      </c>
      <c r="F9" s="29">
        <v>11554403.619999999</v>
      </c>
      <c r="G9" s="28" t="s">
        <v>4</v>
      </c>
      <c r="H9" s="22">
        <f>+F9-D9</f>
        <v>6004403.6199999992</v>
      </c>
      <c r="I9" s="21"/>
    </row>
    <row r="10" spans="1:9" ht="20.100000000000001" customHeight="1" x14ac:dyDescent="0.2">
      <c r="A10" s="25">
        <v>3</v>
      </c>
      <c r="B10" s="24" t="s">
        <v>54</v>
      </c>
      <c r="C10" s="23">
        <v>300000</v>
      </c>
      <c r="D10" s="23">
        <f>+C10*0.15</f>
        <v>45000</v>
      </c>
      <c r="E10" s="29">
        <v>21548.43</v>
      </c>
      <c r="F10" s="29">
        <v>59450.11</v>
      </c>
      <c r="G10" s="28" t="s">
        <v>4</v>
      </c>
      <c r="H10" s="22">
        <f>+F10-D10</f>
        <v>14450.11</v>
      </c>
      <c r="I10" s="21"/>
    </row>
    <row r="11" spans="1:9" ht="20.100000000000001" customHeight="1" x14ac:dyDescent="0.2">
      <c r="A11" s="25">
        <v>4</v>
      </c>
      <c r="B11" s="24" t="s">
        <v>53</v>
      </c>
      <c r="C11" s="23">
        <v>5800000</v>
      </c>
      <c r="D11" s="23">
        <f>+C11*0.15</f>
        <v>870000</v>
      </c>
      <c r="E11" s="29">
        <v>1800967.74</v>
      </c>
      <c r="F11" s="29">
        <v>8964141.3599999994</v>
      </c>
      <c r="G11" s="28" t="s">
        <v>4</v>
      </c>
      <c r="H11" s="22">
        <f>+F11-D11</f>
        <v>8094141.3599999994</v>
      </c>
      <c r="I11" s="21"/>
    </row>
    <row r="12" spans="1:9" ht="20.100000000000001" customHeight="1" x14ac:dyDescent="0.2">
      <c r="A12" s="25">
        <v>5</v>
      </c>
      <c r="B12" s="24" t="s">
        <v>52</v>
      </c>
      <c r="C12" s="23">
        <v>0</v>
      </c>
      <c r="D12" s="23">
        <f>+C12*0.15</f>
        <v>0</v>
      </c>
      <c r="E12" s="29">
        <v>0</v>
      </c>
      <c r="F12" s="29">
        <v>62350</v>
      </c>
      <c r="G12" s="28" t="s">
        <v>4</v>
      </c>
      <c r="H12" s="22">
        <f>+F12-D12</f>
        <v>62350</v>
      </c>
      <c r="I12" s="21"/>
    </row>
    <row r="13" spans="1:9" ht="20.100000000000001" customHeight="1" x14ac:dyDescent="0.2">
      <c r="A13" s="25">
        <v>6</v>
      </c>
      <c r="B13" s="24" t="s">
        <v>51</v>
      </c>
      <c r="C13" s="23">
        <v>100000000</v>
      </c>
      <c r="D13" s="23">
        <f>+C13*0.15</f>
        <v>15000000</v>
      </c>
      <c r="E13" s="29">
        <v>31979.54</v>
      </c>
      <c r="F13" s="29">
        <v>113311318.61</v>
      </c>
      <c r="G13" s="28" t="s">
        <v>4</v>
      </c>
      <c r="H13" s="22">
        <f>+F13-D13</f>
        <v>98311318.609999999</v>
      </c>
      <c r="I13" s="21"/>
    </row>
    <row r="14" spans="1:9" ht="20.100000000000001" customHeight="1" x14ac:dyDescent="0.2">
      <c r="A14" s="55"/>
      <c r="B14" s="56" t="s">
        <v>50</v>
      </c>
      <c r="C14" s="57">
        <f>SUM(C8:C13)</f>
        <v>582100000</v>
      </c>
      <c r="D14" s="57">
        <f>SUM(D8:D13)</f>
        <v>87315000</v>
      </c>
      <c r="E14" s="57">
        <f>SUM(E8:E13)</f>
        <v>6255227.3899999997</v>
      </c>
      <c r="F14" s="57">
        <f>SUM(F8:F13)</f>
        <v>137300139.12</v>
      </c>
      <c r="G14" s="58" t="s">
        <v>4</v>
      </c>
      <c r="H14" s="59">
        <f>+F14-D14</f>
        <v>49985139.120000005</v>
      </c>
      <c r="I14" s="21">
        <f>+H9+H10+H11+H12+H13-H8</f>
        <v>49985139.120000005</v>
      </c>
    </row>
    <row r="15" spans="1:9" ht="20.100000000000001" customHeight="1" x14ac:dyDescent="0.2">
      <c r="A15" s="25"/>
      <c r="B15" s="30" t="s">
        <v>49</v>
      </c>
      <c r="C15" s="36"/>
      <c r="D15" s="36"/>
      <c r="E15" s="35"/>
      <c r="F15" s="35"/>
      <c r="G15" s="28"/>
      <c r="H15" s="29"/>
      <c r="I15" s="21"/>
    </row>
    <row r="16" spans="1:9" ht="20.100000000000001" customHeight="1" x14ac:dyDescent="0.2">
      <c r="A16" s="25"/>
      <c r="B16" s="24" t="s">
        <v>48</v>
      </c>
      <c r="C16" s="23"/>
      <c r="D16" s="23"/>
      <c r="E16" s="22"/>
      <c r="F16" s="22"/>
      <c r="G16" s="28"/>
      <c r="H16" s="29"/>
      <c r="I16" s="21"/>
    </row>
    <row r="17" spans="1:11" ht="20.100000000000001" customHeight="1" x14ac:dyDescent="0.3">
      <c r="A17" s="25">
        <v>7</v>
      </c>
      <c r="B17" s="24" t="s">
        <v>47</v>
      </c>
      <c r="C17" s="23">
        <v>1280000</v>
      </c>
      <c r="D17" s="23">
        <f>+C17*0.15</f>
        <v>192000</v>
      </c>
      <c r="E17" s="29">
        <v>129000</v>
      </c>
      <c r="F17" s="22">
        <v>258100</v>
      </c>
      <c r="G17" s="28" t="s">
        <v>4</v>
      </c>
      <c r="H17" s="80">
        <f>+F17-D17</f>
        <v>66100</v>
      </c>
      <c r="I17" s="21"/>
    </row>
    <row r="18" spans="1:11" ht="20.100000000000001" customHeight="1" x14ac:dyDescent="0.3">
      <c r="A18" s="25">
        <v>8</v>
      </c>
      <c r="B18" s="24" t="s">
        <v>46</v>
      </c>
      <c r="C18" s="23">
        <v>13000</v>
      </c>
      <c r="D18" s="23">
        <f>+C18*0.15</f>
        <v>1950</v>
      </c>
      <c r="E18" s="29">
        <v>950</v>
      </c>
      <c r="F18" s="29">
        <v>3500</v>
      </c>
      <c r="G18" s="28" t="s">
        <v>4</v>
      </c>
      <c r="H18" s="27">
        <f>+F18-D18</f>
        <v>1550</v>
      </c>
      <c r="I18" s="21"/>
    </row>
    <row r="19" spans="1:11" ht="20.100000000000001" customHeight="1" x14ac:dyDescent="0.3">
      <c r="A19" s="25">
        <v>9</v>
      </c>
      <c r="B19" s="24" t="s">
        <v>45</v>
      </c>
      <c r="C19" s="23">
        <v>0</v>
      </c>
      <c r="D19" s="23">
        <f>+C19*0.15</f>
        <v>0</v>
      </c>
      <c r="E19" s="22">
        <v>0</v>
      </c>
      <c r="F19" s="22">
        <v>0</v>
      </c>
      <c r="G19" s="23"/>
      <c r="H19" s="27">
        <f>+F19-D19</f>
        <v>0</v>
      </c>
      <c r="I19" s="21"/>
    </row>
    <row r="20" spans="1:11" ht="20.100000000000001" customHeight="1" x14ac:dyDescent="0.3">
      <c r="A20" s="25">
        <v>10</v>
      </c>
      <c r="B20" s="24" t="s">
        <v>44</v>
      </c>
      <c r="C20" s="23">
        <v>350000</v>
      </c>
      <c r="D20" s="23">
        <f>+C20*0.15</f>
        <v>52500</v>
      </c>
      <c r="E20" s="29">
        <v>466175.5</v>
      </c>
      <c r="F20" s="29">
        <v>496638</v>
      </c>
      <c r="G20" s="45" t="s">
        <v>40</v>
      </c>
      <c r="H20" s="27">
        <f>+F20-D20</f>
        <v>444138</v>
      </c>
      <c r="I20" s="21"/>
    </row>
    <row r="21" spans="1:11" ht="20.100000000000001" customHeight="1" x14ac:dyDescent="0.3">
      <c r="A21" s="25">
        <v>11</v>
      </c>
      <c r="B21" s="24" t="s">
        <v>43</v>
      </c>
      <c r="C21" s="23">
        <v>440000</v>
      </c>
      <c r="D21" s="23">
        <f>+C21*0.15</f>
        <v>66000</v>
      </c>
      <c r="E21" s="29">
        <v>50750</v>
      </c>
      <c r="F21" s="29">
        <v>178000</v>
      </c>
      <c r="G21" s="28" t="s">
        <v>4</v>
      </c>
      <c r="H21" s="27">
        <f>+F21-D21</f>
        <v>112000</v>
      </c>
      <c r="I21" s="21"/>
    </row>
    <row r="22" spans="1:11" ht="20.100000000000001" customHeight="1" x14ac:dyDescent="0.3">
      <c r="A22" s="25">
        <v>12</v>
      </c>
      <c r="B22" s="24" t="s">
        <v>42</v>
      </c>
      <c r="C22" s="23">
        <v>260000</v>
      </c>
      <c r="D22" s="23">
        <f>+C22*0.15</f>
        <v>39000</v>
      </c>
      <c r="E22" s="29">
        <v>19500</v>
      </c>
      <c r="F22" s="29">
        <v>141250</v>
      </c>
      <c r="G22" s="28" t="s">
        <v>4</v>
      </c>
      <c r="H22" s="27">
        <f>+F22-D22</f>
        <v>102250</v>
      </c>
      <c r="I22" s="21"/>
    </row>
    <row r="23" spans="1:11" ht="20.100000000000001" customHeight="1" x14ac:dyDescent="0.3">
      <c r="A23" s="25">
        <v>13</v>
      </c>
      <c r="B23" s="24" t="s">
        <v>41</v>
      </c>
      <c r="C23" s="23">
        <v>1000</v>
      </c>
      <c r="D23" s="23">
        <f>+C23*0.15</f>
        <v>150</v>
      </c>
      <c r="E23" s="22">
        <v>0</v>
      </c>
      <c r="F23" s="22">
        <v>0</v>
      </c>
      <c r="G23" s="43" t="s">
        <v>40</v>
      </c>
      <c r="H23" s="42">
        <v>150</v>
      </c>
      <c r="I23" s="21"/>
    </row>
    <row r="24" spans="1:11" ht="20.100000000000001" customHeight="1" x14ac:dyDescent="0.3">
      <c r="A24" s="25">
        <v>14</v>
      </c>
      <c r="B24" s="24" t="s">
        <v>39</v>
      </c>
      <c r="C24" s="23">
        <v>10000000</v>
      </c>
      <c r="D24" s="23">
        <f>+C24*0.15</f>
        <v>1500000</v>
      </c>
      <c r="E24" s="29">
        <v>688060</v>
      </c>
      <c r="F24" s="29">
        <v>2538180</v>
      </c>
      <c r="G24" s="28" t="s">
        <v>4</v>
      </c>
      <c r="H24" s="27">
        <f>+F24-D24</f>
        <v>1038180</v>
      </c>
      <c r="I24" s="21"/>
    </row>
    <row r="25" spans="1:11" ht="20.100000000000001" customHeight="1" x14ac:dyDescent="0.2">
      <c r="A25" s="56"/>
      <c r="B25" s="56" t="s">
        <v>38</v>
      </c>
      <c r="C25" s="57">
        <f>SUM(C17:C24)</f>
        <v>12344000</v>
      </c>
      <c r="D25" s="57">
        <f>SUM(D17:D24)</f>
        <v>1851600</v>
      </c>
      <c r="E25" s="57">
        <f>SUM(E17:E24)</f>
        <v>1354435.5</v>
      </c>
      <c r="F25" s="57">
        <f>SUM(F17:F24)</f>
        <v>3615668</v>
      </c>
      <c r="G25" s="65" t="s">
        <v>4</v>
      </c>
      <c r="H25" s="57">
        <f>+F25-D25</f>
        <v>1764068</v>
      </c>
      <c r="I25" s="21">
        <f>SUM(H17:H24)-150-150</f>
        <v>1764068</v>
      </c>
      <c r="J25" s="21"/>
      <c r="K25" s="21"/>
    </row>
    <row r="26" spans="1:11" ht="20.100000000000001" customHeight="1" x14ac:dyDescent="0.3">
      <c r="A26" s="25"/>
      <c r="B26" s="24" t="s">
        <v>37</v>
      </c>
      <c r="C26" s="23"/>
      <c r="D26" s="23"/>
      <c r="E26" s="22"/>
      <c r="F26" s="22"/>
      <c r="G26" s="28"/>
      <c r="H26" s="27"/>
      <c r="I26" s="21"/>
    </row>
    <row r="27" spans="1:11" s="38" customFormat="1" ht="20.100000000000001" customHeight="1" x14ac:dyDescent="0.3">
      <c r="A27" s="40">
        <v>15</v>
      </c>
      <c r="B27" s="24" t="s">
        <v>36</v>
      </c>
      <c r="C27" s="23">
        <v>1500</v>
      </c>
      <c r="D27" s="23">
        <f>+C27*0.15</f>
        <v>225</v>
      </c>
      <c r="E27" s="23">
        <v>0</v>
      </c>
      <c r="F27" s="41">
        <v>1500</v>
      </c>
      <c r="G27" s="41" t="s">
        <v>4</v>
      </c>
      <c r="H27" s="27">
        <f>+F27-D27</f>
        <v>1275</v>
      </c>
      <c r="I27" s="21"/>
    </row>
    <row r="28" spans="1:11" s="38" customFormat="1" ht="20.100000000000001" customHeight="1" x14ac:dyDescent="0.3">
      <c r="A28" s="40">
        <v>16</v>
      </c>
      <c r="B28" s="24" t="s">
        <v>35</v>
      </c>
      <c r="C28" s="23">
        <v>18000</v>
      </c>
      <c r="D28" s="23">
        <f>+C28*0.15</f>
        <v>2700</v>
      </c>
      <c r="E28" s="23">
        <v>0</v>
      </c>
      <c r="F28" s="41">
        <v>4000</v>
      </c>
      <c r="G28" s="41" t="s">
        <v>4</v>
      </c>
      <c r="H28" s="27">
        <f>+F28-D28</f>
        <v>1300</v>
      </c>
      <c r="I28" s="21"/>
    </row>
    <row r="29" spans="1:11" ht="20.100000000000001" customHeight="1" x14ac:dyDescent="0.3">
      <c r="A29" s="25">
        <v>17</v>
      </c>
      <c r="B29" s="24" t="s">
        <v>34</v>
      </c>
      <c r="C29" s="23">
        <v>800000</v>
      </c>
      <c r="D29" s="23">
        <f>+C29*0.15</f>
        <v>120000</v>
      </c>
      <c r="E29" s="23">
        <v>73360</v>
      </c>
      <c r="F29" s="22">
        <v>396150</v>
      </c>
      <c r="G29" s="23" t="s">
        <v>4</v>
      </c>
      <c r="H29" s="27">
        <f>+F29-D29</f>
        <v>276150</v>
      </c>
      <c r="I29" s="21"/>
    </row>
    <row r="30" spans="1:11" ht="20.100000000000001" customHeight="1" x14ac:dyDescent="0.3">
      <c r="A30" s="25">
        <v>18</v>
      </c>
      <c r="B30" s="24" t="s">
        <v>33</v>
      </c>
      <c r="C30" s="23">
        <v>450000</v>
      </c>
      <c r="D30" s="23">
        <f>+C30*0.15</f>
        <v>67500</v>
      </c>
      <c r="E30" s="22">
        <v>28980</v>
      </c>
      <c r="F30" s="22">
        <v>183460</v>
      </c>
      <c r="G30" s="23" t="s">
        <v>4</v>
      </c>
      <c r="H30" s="27">
        <f>+F30-D30</f>
        <v>115960</v>
      </c>
      <c r="I30" s="21"/>
    </row>
    <row r="31" spans="1:11" ht="20.100000000000001" customHeight="1" x14ac:dyDescent="0.3">
      <c r="A31" s="25">
        <v>19</v>
      </c>
      <c r="B31" s="24" t="s">
        <v>32</v>
      </c>
      <c r="C31" s="23">
        <v>3300000</v>
      </c>
      <c r="D31" s="23">
        <f>+C31*0.15</f>
        <v>495000</v>
      </c>
      <c r="E31" s="22">
        <v>240495</v>
      </c>
      <c r="F31" s="22">
        <v>1517380</v>
      </c>
      <c r="G31" s="23" t="s">
        <v>4</v>
      </c>
      <c r="H31" s="27">
        <f>+F31-D31</f>
        <v>1022380</v>
      </c>
      <c r="I31" s="21"/>
    </row>
    <row r="32" spans="1:11" s="38" customFormat="1" ht="20.100000000000001" customHeight="1" x14ac:dyDescent="0.3">
      <c r="A32" s="40">
        <v>20</v>
      </c>
      <c r="B32" s="39" t="s">
        <v>31</v>
      </c>
      <c r="C32" s="23">
        <v>1500</v>
      </c>
      <c r="D32" s="23">
        <f>+C32*0.15</f>
        <v>225</v>
      </c>
      <c r="E32" s="22">
        <v>250</v>
      </c>
      <c r="F32" s="22">
        <v>1185</v>
      </c>
      <c r="G32" s="23" t="s">
        <v>4</v>
      </c>
      <c r="H32" s="27">
        <f>+F32-D32</f>
        <v>960</v>
      </c>
      <c r="I32" s="21"/>
    </row>
    <row r="33" spans="1:9" ht="20.100000000000001" customHeight="1" x14ac:dyDescent="0.3">
      <c r="A33" s="25">
        <v>21</v>
      </c>
      <c r="B33" s="24" t="s">
        <v>30</v>
      </c>
      <c r="C33" s="23">
        <v>0</v>
      </c>
      <c r="D33" s="23">
        <f>+C33*0.15</f>
        <v>0</v>
      </c>
      <c r="E33" s="22">
        <v>0</v>
      </c>
      <c r="F33" s="22">
        <v>200</v>
      </c>
      <c r="G33" s="23" t="s">
        <v>4</v>
      </c>
      <c r="H33" s="27">
        <f>+F33-D33</f>
        <v>200</v>
      </c>
      <c r="I33" s="21"/>
    </row>
    <row r="34" spans="1:9" ht="20.100000000000001" customHeight="1" x14ac:dyDescent="0.3">
      <c r="A34" s="56"/>
      <c r="B34" s="56" t="s">
        <v>29</v>
      </c>
      <c r="C34" s="57">
        <f>SUM(C27:C33)</f>
        <v>4571000</v>
      </c>
      <c r="D34" s="57">
        <f>SUM(D27:D33)</f>
        <v>685650</v>
      </c>
      <c r="E34" s="59">
        <f>SUM(E27:E33)</f>
        <v>343085</v>
      </c>
      <c r="F34" s="59">
        <f>SUM(F27:F33)</f>
        <v>2103875</v>
      </c>
      <c r="G34" s="57" t="s">
        <v>4</v>
      </c>
      <c r="H34" s="60">
        <f>+F34-D34</f>
        <v>1418225</v>
      </c>
      <c r="I34" s="21">
        <f>+H34</f>
        <v>1418225</v>
      </c>
    </row>
    <row r="35" spans="1:9" ht="20.100000000000001" customHeight="1" x14ac:dyDescent="0.3">
      <c r="A35" s="25"/>
      <c r="B35" s="37" t="s">
        <v>28</v>
      </c>
      <c r="C35" s="23"/>
      <c r="D35" s="23"/>
      <c r="E35" s="22"/>
      <c r="F35" s="22"/>
      <c r="G35" s="28"/>
      <c r="H35" s="27"/>
      <c r="I35" s="21"/>
    </row>
    <row r="36" spans="1:9" ht="20.100000000000001" customHeight="1" x14ac:dyDescent="0.3">
      <c r="A36" s="25">
        <v>22</v>
      </c>
      <c r="B36" s="24" t="s">
        <v>27</v>
      </c>
      <c r="C36" s="23">
        <v>3300000</v>
      </c>
      <c r="D36" s="23">
        <f>+C36*0.15</f>
        <v>495000</v>
      </c>
      <c r="E36" s="29">
        <v>244550</v>
      </c>
      <c r="F36" s="29">
        <v>1155880</v>
      </c>
      <c r="G36" s="28" t="s">
        <v>4</v>
      </c>
      <c r="H36" s="27">
        <f>+F36-D36</f>
        <v>660880</v>
      </c>
      <c r="I36" s="21"/>
    </row>
    <row r="37" spans="1:9" ht="20.100000000000001" customHeight="1" x14ac:dyDescent="0.3">
      <c r="A37" s="56"/>
      <c r="B37" s="56" t="s">
        <v>26</v>
      </c>
      <c r="C37" s="57">
        <f>SUM(C36)</f>
        <v>3300000</v>
      </c>
      <c r="D37" s="57">
        <f>SUM(D36)</f>
        <v>495000</v>
      </c>
      <c r="E37" s="57">
        <f>SUM(E36)</f>
        <v>244550</v>
      </c>
      <c r="F37" s="57">
        <f>SUM(F36)</f>
        <v>1155880</v>
      </c>
      <c r="G37" s="58" t="s">
        <v>4</v>
      </c>
      <c r="H37" s="60">
        <f>+F37-D37</f>
        <v>660880</v>
      </c>
      <c r="I37" s="21">
        <f>+H37</f>
        <v>660880</v>
      </c>
    </row>
    <row r="38" spans="1:9" ht="20.100000000000001" customHeight="1" x14ac:dyDescent="0.3">
      <c r="A38" s="25"/>
      <c r="B38" s="24" t="s">
        <v>25</v>
      </c>
      <c r="C38" s="23"/>
      <c r="D38" s="23"/>
      <c r="E38" s="22"/>
      <c r="F38" s="22"/>
      <c r="G38" s="28"/>
      <c r="H38" s="27"/>
      <c r="I38" s="21"/>
    </row>
    <row r="39" spans="1:9" ht="20.100000000000001" customHeight="1" x14ac:dyDescent="0.3">
      <c r="A39" s="25">
        <v>23</v>
      </c>
      <c r="B39" s="24" t="s">
        <v>24</v>
      </c>
      <c r="C39" s="23">
        <v>0</v>
      </c>
      <c r="D39" s="23">
        <v>0</v>
      </c>
      <c r="E39" s="22">
        <v>0</v>
      </c>
      <c r="F39" s="22">
        <v>0</v>
      </c>
      <c r="G39" s="23"/>
      <c r="H39" s="27">
        <f>+F39-D39</f>
        <v>0</v>
      </c>
      <c r="I39" s="21"/>
    </row>
    <row r="40" spans="1:9" ht="20.100000000000001" customHeight="1" x14ac:dyDescent="0.3">
      <c r="A40" s="25">
        <v>24</v>
      </c>
      <c r="B40" s="24" t="s">
        <v>23</v>
      </c>
      <c r="C40" s="23">
        <v>0</v>
      </c>
      <c r="D40" s="23">
        <v>0</v>
      </c>
      <c r="E40" s="22">
        <v>4600</v>
      </c>
      <c r="F40" s="22">
        <v>28000</v>
      </c>
      <c r="G40" s="23" t="s">
        <v>4</v>
      </c>
      <c r="H40" s="27">
        <f>+F40-D40</f>
        <v>28000</v>
      </c>
      <c r="I40" s="21"/>
    </row>
    <row r="41" spans="1:9" ht="20.100000000000001" customHeight="1" x14ac:dyDescent="0.3">
      <c r="A41" s="25">
        <v>25</v>
      </c>
      <c r="B41" s="24" t="s">
        <v>22</v>
      </c>
      <c r="C41" s="23">
        <v>0</v>
      </c>
      <c r="D41" s="23">
        <v>0</v>
      </c>
      <c r="E41" s="27">
        <v>58570</v>
      </c>
      <c r="F41" s="27">
        <v>121670</v>
      </c>
      <c r="G41" s="26" t="s">
        <v>4</v>
      </c>
      <c r="H41" s="27">
        <f>+F41-D41</f>
        <v>121670</v>
      </c>
      <c r="I41" s="21"/>
    </row>
    <row r="42" spans="1:9" ht="20.100000000000001" customHeight="1" x14ac:dyDescent="0.3">
      <c r="A42" s="25">
        <v>26</v>
      </c>
      <c r="B42" s="24" t="s">
        <v>21</v>
      </c>
      <c r="C42" s="23">
        <v>0</v>
      </c>
      <c r="D42" s="23">
        <v>0</v>
      </c>
      <c r="E42" s="27">
        <v>3200</v>
      </c>
      <c r="F42" s="27">
        <v>7800</v>
      </c>
      <c r="G42" s="26" t="s">
        <v>4</v>
      </c>
      <c r="H42" s="27">
        <f>+F42-D42</f>
        <v>7800</v>
      </c>
      <c r="I42" s="21"/>
    </row>
    <row r="43" spans="1:9" ht="20.100000000000001" customHeight="1" x14ac:dyDescent="0.3">
      <c r="A43" s="25">
        <v>27</v>
      </c>
      <c r="B43" s="24" t="s">
        <v>20</v>
      </c>
      <c r="C43" s="23">
        <v>0</v>
      </c>
      <c r="D43" s="23">
        <v>0</v>
      </c>
      <c r="E43" s="27">
        <v>4920</v>
      </c>
      <c r="F43" s="27">
        <v>30765</v>
      </c>
      <c r="G43" s="26" t="s">
        <v>4</v>
      </c>
      <c r="H43" s="27">
        <f>+F43-D43</f>
        <v>30765</v>
      </c>
      <c r="I43" s="21"/>
    </row>
    <row r="44" spans="1:9" ht="20.100000000000001" customHeight="1" x14ac:dyDescent="0.3">
      <c r="A44" s="61">
        <v>28</v>
      </c>
      <c r="B44" s="62" t="s">
        <v>19</v>
      </c>
      <c r="C44" s="63">
        <v>0</v>
      </c>
      <c r="D44" s="63">
        <v>0</v>
      </c>
      <c r="E44" s="22">
        <v>1000</v>
      </c>
      <c r="F44" s="22">
        <v>2400</v>
      </c>
      <c r="G44" s="63" t="s">
        <v>4</v>
      </c>
      <c r="H44" s="64">
        <f>+F44-D44</f>
        <v>2400</v>
      </c>
      <c r="I44" s="21"/>
    </row>
    <row r="45" spans="1:9" ht="20.100000000000001" customHeight="1" x14ac:dyDescent="0.3">
      <c r="A45" s="55"/>
      <c r="B45" s="56" t="s">
        <v>18</v>
      </c>
      <c r="C45" s="57">
        <v>0</v>
      </c>
      <c r="D45" s="57">
        <v>0</v>
      </c>
      <c r="E45" s="59">
        <f>SUM(E39:E44)</f>
        <v>72290</v>
      </c>
      <c r="F45" s="59">
        <f>SUM(F39:F44)</f>
        <v>190635</v>
      </c>
      <c r="G45" s="57" t="s">
        <v>4</v>
      </c>
      <c r="H45" s="60">
        <f>SUM(H39:H44)</f>
        <v>190635</v>
      </c>
      <c r="I45" s="21">
        <f>+F45-D45</f>
        <v>190635</v>
      </c>
    </row>
    <row r="46" spans="1:9" ht="20.100000000000001" customHeight="1" x14ac:dyDescent="0.2">
      <c r="A46" s="55"/>
      <c r="B46" s="56" t="s">
        <v>17</v>
      </c>
      <c r="C46" s="57">
        <f>SUM(C25+C34+C37+C45)</f>
        <v>20215000</v>
      </c>
      <c r="D46" s="57">
        <f>SUM(D25+D34+D37+D45)</f>
        <v>3032250</v>
      </c>
      <c r="E46" s="57">
        <f>SUM(E25+E34+E37+E45)</f>
        <v>2014360.5</v>
      </c>
      <c r="F46" s="57">
        <f>SUM(F25+F34+F37+F45)</f>
        <v>7066058</v>
      </c>
      <c r="G46" s="57" t="s">
        <v>4</v>
      </c>
      <c r="H46" s="57">
        <f>+F46-D46</f>
        <v>4033808</v>
      </c>
      <c r="I46" s="21">
        <f>+I25+I34+I37+I45</f>
        <v>4033808</v>
      </c>
    </row>
    <row r="47" spans="1:9" ht="20.100000000000001" customHeight="1" x14ac:dyDescent="0.2">
      <c r="A47" s="25"/>
      <c r="B47" s="30" t="s">
        <v>16</v>
      </c>
      <c r="C47" s="36"/>
      <c r="D47" s="36"/>
      <c r="E47" s="35"/>
      <c r="F47" s="35"/>
      <c r="G47" s="34"/>
      <c r="H47" s="33"/>
      <c r="I47" s="21"/>
    </row>
    <row r="48" spans="1:9" ht="20.100000000000001" customHeight="1" x14ac:dyDescent="0.2">
      <c r="A48" s="25">
        <v>29</v>
      </c>
      <c r="B48" s="24" t="s">
        <v>15</v>
      </c>
      <c r="C48" s="23">
        <v>0</v>
      </c>
      <c r="D48" s="23">
        <v>0</v>
      </c>
      <c r="E48" s="22">
        <v>0</v>
      </c>
      <c r="F48" s="22">
        <v>0</v>
      </c>
      <c r="G48" s="23"/>
      <c r="H48" s="22">
        <f>+F48-D48</f>
        <v>0</v>
      </c>
      <c r="I48" s="21"/>
    </row>
    <row r="49" spans="1:10" ht="20.100000000000001" customHeight="1" x14ac:dyDescent="0.2">
      <c r="A49" s="25">
        <v>30</v>
      </c>
      <c r="B49" s="24" t="s">
        <v>14</v>
      </c>
      <c r="C49" s="23">
        <v>0</v>
      </c>
      <c r="D49" s="23">
        <v>0</v>
      </c>
      <c r="E49" s="32">
        <v>0</v>
      </c>
      <c r="F49" s="32">
        <v>0</v>
      </c>
      <c r="G49" s="31"/>
      <c r="H49" s="22">
        <f>+F49-D49</f>
        <v>0</v>
      </c>
      <c r="I49" s="21"/>
    </row>
    <row r="50" spans="1:10" ht="20.100000000000001" customHeight="1" x14ac:dyDescent="0.2">
      <c r="A50" s="55"/>
      <c r="B50" s="56" t="s">
        <v>13</v>
      </c>
      <c r="C50" s="57">
        <f>SUM(C48:C49)</f>
        <v>0</v>
      </c>
      <c r="D50" s="57">
        <f>SUM(D48:D49)</f>
        <v>0</v>
      </c>
      <c r="E50" s="57">
        <f>SUM(E48:E49)</f>
        <v>0</v>
      </c>
      <c r="F50" s="57">
        <f>SUM(F48:F49)</f>
        <v>0</v>
      </c>
      <c r="G50" s="57"/>
      <c r="H50" s="57">
        <f>SUM(H48:H49)</f>
        <v>0</v>
      </c>
      <c r="I50" s="21"/>
    </row>
    <row r="51" spans="1:10" x14ac:dyDescent="0.2">
      <c r="A51" s="25"/>
      <c r="B51" s="30" t="s">
        <v>12</v>
      </c>
      <c r="C51" s="23"/>
      <c r="D51" s="23"/>
      <c r="E51" s="22"/>
      <c r="F51" s="22"/>
      <c r="G51" s="28"/>
      <c r="H51" s="29"/>
      <c r="I51" s="21"/>
    </row>
    <row r="52" spans="1:10" x14ac:dyDescent="0.2">
      <c r="A52" s="25">
        <v>31</v>
      </c>
      <c r="B52" s="24" t="s">
        <v>11</v>
      </c>
      <c r="C52" s="23">
        <v>0</v>
      </c>
      <c r="D52" s="23">
        <v>0</v>
      </c>
      <c r="E52" s="22">
        <v>0</v>
      </c>
      <c r="F52" s="22">
        <v>0</v>
      </c>
      <c r="G52" s="23"/>
      <c r="H52" s="22">
        <f>+F52-D52</f>
        <v>0</v>
      </c>
      <c r="I52" s="21"/>
    </row>
    <row r="53" spans="1:10" x14ac:dyDescent="0.2">
      <c r="A53" s="25">
        <v>32</v>
      </c>
      <c r="B53" s="24" t="s">
        <v>10</v>
      </c>
      <c r="C53" s="23">
        <v>0</v>
      </c>
      <c r="D53" s="23">
        <v>0</v>
      </c>
      <c r="E53" s="29">
        <v>551282</v>
      </c>
      <c r="F53" s="29">
        <v>655317.01</v>
      </c>
      <c r="G53" s="28" t="s">
        <v>4</v>
      </c>
      <c r="H53" s="22">
        <f>+F53-D53</f>
        <v>655317.01</v>
      </c>
      <c r="I53" s="21"/>
    </row>
    <row r="54" spans="1:10" x14ac:dyDescent="0.2">
      <c r="A54" s="25">
        <v>33</v>
      </c>
      <c r="B54" s="24" t="s">
        <v>9</v>
      </c>
      <c r="C54" s="23">
        <v>0</v>
      </c>
      <c r="D54" s="23">
        <v>0</v>
      </c>
      <c r="E54" s="22">
        <v>21839.66</v>
      </c>
      <c r="F54" s="22">
        <v>21839.66</v>
      </c>
      <c r="G54" s="28" t="s">
        <v>4</v>
      </c>
      <c r="H54" s="22">
        <f>+F54-D54</f>
        <v>21839.66</v>
      </c>
      <c r="I54" s="21"/>
    </row>
    <row r="55" spans="1:10" x14ac:dyDescent="0.3">
      <c r="A55" s="25">
        <v>34</v>
      </c>
      <c r="B55" s="24" t="s">
        <v>8</v>
      </c>
      <c r="C55" s="23">
        <v>0</v>
      </c>
      <c r="D55" s="23">
        <v>0</v>
      </c>
      <c r="E55" s="27">
        <v>0</v>
      </c>
      <c r="F55" s="27">
        <v>75154.89</v>
      </c>
      <c r="G55" s="26" t="s">
        <v>4</v>
      </c>
      <c r="H55" s="22">
        <f>+F55-D55</f>
        <v>75154.89</v>
      </c>
      <c r="I55" s="21"/>
    </row>
    <row r="56" spans="1:10" x14ac:dyDescent="0.2">
      <c r="A56" s="25">
        <v>35</v>
      </c>
      <c r="B56" s="24" t="s">
        <v>7</v>
      </c>
      <c r="C56" s="23">
        <v>0</v>
      </c>
      <c r="D56" s="23">
        <v>0</v>
      </c>
      <c r="E56" s="22">
        <v>0</v>
      </c>
      <c r="F56" s="22">
        <v>0</v>
      </c>
      <c r="G56" s="23"/>
      <c r="H56" s="22">
        <f>+F56-D56</f>
        <v>0</v>
      </c>
      <c r="I56" s="21"/>
    </row>
    <row r="57" spans="1:10" x14ac:dyDescent="0.2">
      <c r="A57" s="55"/>
      <c r="B57" s="56" t="s">
        <v>6</v>
      </c>
      <c r="C57" s="57">
        <f>SUM(C52:C56)</f>
        <v>0</v>
      </c>
      <c r="D57" s="57">
        <f>SUM(D52:D56)</f>
        <v>0</v>
      </c>
      <c r="E57" s="57">
        <f>SUM(E52:E56)</f>
        <v>573121.66</v>
      </c>
      <c r="F57" s="57">
        <f>SUM(F52:F56)</f>
        <v>752311.56</v>
      </c>
      <c r="G57" s="57" t="s">
        <v>4</v>
      </c>
      <c r="H57" s="57">
        <f>SUM(H52:H56)</f>
        <v>752311.56</v>
      </c>
      <c r="I57" s="20">
        <f>+H57</f>
        <v>752311.56</v>
      </c>
    </row>
    <row r="58" spans="1:10" x14ac:dyDescent="0.2">
      <c r="A58" s="55"/>
      <c r="B58" s="56" t="s">
        <v>5</v>
      </c>
      <c r="C58" s="57">
        <f>SUM(C14+C46+C50+C57)</f>
        <v>602315000</v>
      </c>
      <c r="D58" s="57">
        <f>SUM(D14+D46+D50+D57)</f>
        <v>90347250</v>
      </c>
      <c r="E58" s="57">
        <f>SUM(E14+E46+E50+E57)</f>
        <v>8842709.5499999989</v>
      </c>
      <c r="F58" s="57">
        <f>SUM(F14+F46+F50+F57)</f>
        <v>145118508.68000001</v>
      </c>
      <c r="G58" s="57" t="s">
        <v>4</v>
      </c>
      <c r="H58" s="57">
        <f>+F58-D58</f>
        <v>54771258.680000007</v>
      </c>
      <c r="I58" s="20">
        <f>+I14+I46+I57</f>
        <v>54771258.680000007</v>
      </c>
      <c r="J58" s="20"/>
    </row>
    <row r="59" spans="1:10" x14ac:dyDescent="0.2">
      <c r="A59" s="73" t="s">
        <v>65</v>
      </c>
      <c r="B59" s="73"/>
      <c r="C59" s="73"/>
      <c r="D59" s="73"/>
      <c r="G59" s="19"/>
      <c r="H59" s="16"/>
      <c r="I59" s="20"/>
      <c r="J59" s="20"/>
    </row>
    <row r="60" spans="1:10" x14ac:dyDescent="0.2">
      <c r="B60" s="18" t="s">
        <v>3</v>
      </c>
      <c r="C60" s="18"/>
      <c r="D60" s="17"/>
      <c r="E60" s="17"/>
      <c r="F60" s="17"/>
      <c r="G60" s="19"/>
      <c r="H60" s="16"/>
      <c r="I60" s="20"/>
      <c r="J60" s="20"/>
    </row>
    <row r="61" spans="1:10" x14ac:dyDescent="0.2">
      <c r="B61" s="18" t="s">
        <v>2</v>
      </c>
      <c r="C61" s="18"/>
      <c r="D61" s="17"/>
      <c r="E61" s="16"/>
      <c r="F61" s="16"/>
      <c r="G61" s="19"/>
      <c r="H61" s="16"/>
    </row>
    <row r="62" spans="1:10" x14ac:dyDescent="0.2">
      <c r="B62" s="18" t="s">
        <v>1</v>
      </c>
      <c r="C62" s="18"/>
      <c r="D62" s="17"/>
      <c r="E62" s="16"/>
      <c r="F62" s="16"/>
      <c r="G62" s="19"/>
      <c r="H62" s="16"/>
    </row>
    <row r="63" spans="1:10" x14ac:dyDescent="0.2">
      <c r="B63" s="18" t="s">
        <v>0</v>
      </c>
      <c r="C63" s="18"/>
      <c r="D63" s="17"/>
      <c r="E63" s="16"/>
      <c r="F63" s="16"/>
      <c r="G63" s="11"/>
      <c r="H63" s="15"/>
    </row>
    <row r="64" spans="1:10" x14ac:dyDescent="0.2">
      <c r="C64" s="8"/>
      <c r="D64" s="8"/>
      <c r="E64" s="13"/>
      <c r="F64" s="12"/>
      <c r="G64" s="11"/>
      <c r="H64" s="15"/>
    </row>
    <row r="65" spans="2:8" x14ac:dyDescent="0.2">
      <c r="C65" s="8"/>
      <c r="D65" s="8"/>
      <c r="E65" s="13"/>
      <c r="F65" s="12"/>
      <c r="G65" s="11"/>
      <c r="H65" s="15"/>
    </row>
    <row r="66" spans="2:8" x14ac:dyDescent="0.2">
      <c r="B66" s="14"/>
      <c r="C66" s="13"/>
      <c r="D66" s="13"/>
      <c r="E66" s="13"/>
      <c r="F66" s="12"/>
      <c r="G66" s="11"/>
      <c r="H66" s="9"/>
    </row>
    <row r="67" spans="2:8" x14ac:dyDescent="0.2">
      <c r="B67" s="14"/>
      <c r="C67" s="13"/>
      <c r="D67" s="13"/>
      <c r="E67" s="13"/>
      <c r="F67" s="12"/>
      <c r="G67" s="11"/>
      <c r="H67" s="9"/>
    </row>
    <row r="68" spans="2:8" x14ac:dyDescent="0.2">
      <c r="B68" s="14"/>
      <c r="C68" s="13"/>
      <c r="D68" s="13"/>
      <c r="E68" s="13"/>
      <c r="F68" s="12"/>
      <c r="G68" s="11"/>
      <c r="H68" s="9"/>
    </row>
    <row r="88" spans="5:8" x14ac:dyDescent="0.2">
      <c r="E88" s="10"/>
      <c r="F88" s="10"/>
      <c r="H88" s="9"/>
    </row>
    <row r="89" spans="5:8" x14ac:dyDescent="0.2">
      <c r="E89" s="10"/>
      <c r="F89" s="10"/>
      <c r="H89" s="9"/>
    </row>
    <row r="90" spans="5:8" x14ac:dyDescent="0.2">
      <c r="E90" s="10"/>
      <c r="F90" s="10"/>
      <c r="H90" s="9"/>
    </row>
    <row r="91" spans="5:8" x14ac:dyDescent="0.2">
      <c r="E91" s="10"/>
      <c r="F91" s="10"/>
      <c r="H91" s="9"/>
    </row>
    <row r="92" spans="5:8" x14ac:dyDescent="0.2">
      <c r="E92" s="10"/>
      <c r="F92" s="10"/>
      <c r="H92" s="9"/>
    </row>
    <row r="93" spans="5:8" x14ac:dyDescent="0.2">
      <c r="E93" s="10"/>
      <c r="F93" s="10"/>
      <c r="H93" s="9"/>
    </row>
    <row r="94" spans="5:8" x14ac:dyDescent="0.2">
      <c r="E94" s="10"/>
      <c r="F94" s="10"/>
      <c r="H94" s="9"/>
    </row>
    <row r="95" spans="5:8" x14ac:dyDescent="0.2">
      <c r="E95" s="10"/>
      <c r="F95" s="10"/>
      <c r="H95" s="9"/>
    </row>
    <row r="96" spans="5:8" x14ac:dyDescent="0.2">
      <c r="E96" s="10"/>
      <c r="F96" s="10"/>
      <c r="H96" s="9"/>
    </row>
    <row r="97" spans="5:8" x14ac:dyDescent="0.2">
      <c r="E97" s="10"/>
      <c r="F97" s="10"/>
      <c r="H97" s="9"/>
    </row>
    <row r="98" spans="5:8" x14ac:dyDescent="0.2">
      <c r="E98" s="10"/>
      <c r="F98" s="10"/>
      <c r="H98" s="9"/>
    </row>
    <row r="99" spans="5:8" x14ac:dyDescent="0.2">
      <c r="E99" s="10"/>
      <c r="F99" s="10"/>
      <c r="H99" s="9"/>
    </row>
    <row r="100" spans="5:8" x14ac:dyDescent="0.2">
      <c r="E100" s="10"/>
      <c r="F100" s="10"/>
      <c r="H100" s="9"/>
    </row>
    <row r="101" spans="5:8" x14ac:dyDescent="0.2">
      <c r="E101" s="10"/>
      <c r="F101" s="10"/>
      <c r="H101" s="9"/>
    </row>
    <row r="102" spans="5:8" x14ac:dyDescent="0.2">
      <c r="E102" s="10"/>
      <c r="F102" s="10"/>
      <c r="H102" s="9"/>
    </row>
    <row r="103" spans="5:8" x14ac:dyDescent="0.2">
      <c r="E103" s="10"/>
      <c r="F103" s="10"/>
      <c r="H103" s="9"/>
    </row>
    <row r="104" spans="5:8" x14ac:dyDescent="0.2">
      <c r="E104" s="10"/>
      <c r="F104" s="10"/>
      <c r="H104" s="9"/>
    </row>
    <row r="105" spans="5:8" x14ac:dyDescent="0.2">
      <c r="E105" s="10"/>
      <c r="F105" s="10"/>
      <c r="H105" s="9"/>
    </row>
    <row r="106" spans="5:8" x14ac:dyDescent="0.2">
      <c r="E106" s="10"/>
      <c r="F106" s="10"/>
      <c r="H106" s="9"/>
    </row>
    <row r="107" spans="5:8" x14ac:dyDescent="0.2">
      <c r="E107" s="10"/>
      <c r="F107" s="10"/>
      <c r="H107" s="9"/>
    </row>
    <row r="108" spans="5:8" x14ac:dyDescent="0.2">
      <c r="E108" s="10"/>
      <c r="F108" s="10"/>
      <c r="H108" s="9"/>
    </row>
    <row r="109" spans="5:8" x14ac:dyDescent="0.2">
      <c r="E109" s="10"/>
      <c r="F109" s="10"/>
      <c r="H109" s="9"/>
    </row>
    <row r="110" spans="5:8" x14ac:dyDescent="0.2">
      <c r="E110" s="10"/>
      <c r="F110" s="10"/>
      <c r="H110" s="9"/>
    </row>
    <row r="111" spans="5:8" x14ac:dyDescent="0.2">
      <c r="E111" s="10"/>
      <c r="F111" s="10"/>
      <c r="H111" s="9"/>
    </row>
    <row r="112" spans="5:8" x14ac:dyDescent="0.2">
      <c r="E112" s="10"/>
      <c r="F112" s="10"/>
      <c r="H112" s="9"/>
    </row>
    <row r="113" spans="5:8" x14ac:dyDescent="0.2">
      <c r="E113" s="10"/>
      <c r="F113" s="10"/>
      <c r="H113" s="9"/>
    </row>
    <row r="114" spans="5:8" x14ac:dyDescent="0.2">
      <c r="E114" s="10"/>
      <c r="F114" s="10"/>
      <c r="H114" s="9"/>
    </row>
    <row r="115" spans="5:8" x14ac:dyDescent="0.2">
      <c r="E115" s="10"/>
      <c r="F115" s="10"/>
      <c r="H115" s="9"/>
    </row>
    <row r="116" spans="5:8" x14ac:dyDescent="0.2">
      <c r="E116" s="10"/>
      <c r="F116" s="10"/>
      <c r="H116" s="9"/>
    </row>
    <row r="117" spans="5:8" x14ac:dyDescent="0.2">
      <c r="E117" s="10"/>
      <c r="F117" s="10"/>
      <c r="H117" s="9"/>
    </row>
    <row r="118" spans="5:8" x14ac:dyDescent="0.2">
      <c r="E118" s="10"/>
      <c r="F118" s="10"/>
      <c r="H118" s="9"/>
    </row>
    <row r="119" spans="5:8" x14ac:dyDescent="0.2">
      <c r="E119" s="10"/>
      <c r="F119" s="10"/>
      <c r="H119" s="9"/>
    </row>
    <row r="120" spans="5:8" x14ac:dyDescent="0.2">
      <c r="E120" s="10"/>
      <c r="F120" s="10"/>
      <c r="H120" s="9"/>
    </row>
    <row r="121" spans="5:8" x14ac:dyDescent="0.2">
      <c r="E121" s="10"/>
      <c r="F121" s="10"/>
      <c r="H121" s="9"/>
    </row>
    <row r="122" spans="5:8" x14ac:dyDescent="0.2">
      <c r="E122" s="10"/>
      <c r="F122" s="10"/>
      <c r="H122" s="9"/>
    </row>
    <row r="123" spans="5:8" x14ac:dyDescent="0.2">
      <c r="E123" s="10"/>
      <c r="F123" s="10"/>
      <c r="H123" s="9"/>
    </row>
    <row r="124" spans="5:8" x14ac:dyDescent="0.2">
      <c r="E124" s="10"/>
      <c r="F124" s="10"/>
      <c r="H124" s="9"/>
    </row>
    <row r="125" spans="5:8" x14ac:dyDescent="0.2">
      <c r="E125" s="10"/>
      <c r="F125" s="10"/>
      <c r="H125" s="9"/>
    </row>
    <row r="126" spans="5:8" x14ac:dyDescent="0.2">
      <c r="E126" s="10"/>
      <c r="F126" s="10"/>
      <c r="H126" s="9"/>
    </row>
    <row r="127" spans="5:8" x14ac:dyDescent="0.2">
      <c r="E127" s="10"/>
      <c r="F127" s="10"/>
      <c r="H127" s="9"/>
    </row>
    <row r="128" spans="5:8" x14ac:dyDescent="0.2">
      <c r="E128" s="10"/>
      <c r="F128" s="10"/>
      <c r="H128" s="9"/>
    </row>
    <row r="129" spans="5:8" x14ac:dyDescent="0.2">
      <c r="E129" s="8"/>
      <c r="F129" s="8"/>
      <c r="G129" s="6"/>
      <c r="H129" s="7"/>
    </row>
    <row r="130" spans="5:8" x14ac:dyDescent="0.2">
      <c r="E130" s="8"/>
      <c r="F130" s="8"/>
      <c r="G130" s="6"/>
      <c r="H130" s="7"/>
    </row>
    <row r="131" spans="5:8" x14ac:dyDescent="0.2">
      <c r="E131" s="8"/>
      <c r="F131" s="8"/>
      <c r="G131" s="6"/>
      <c r="H131" s="7"/>
    </row>
    <row r="132" spans="5:8" x14ac:dyDescent="0.2">
      <c r="E132" s="8"/>
      <c r="F132" s="8"/>
      <c r="G132" s="6"/>
      <c r="H132" s="7"/>
    </row>
    <row r="133" spans="5:8" x14ac:dyDescent="0.2">
      <c r="E133" s="8"/>
      <c r="F133" s="8"/>
      <c r="G133" s="6"/>
      <c r="H133" s="7"/>
    </row>
    <row r="134" spans="5:8" x14ac:dyDescent="0.2">
      <c r="E134" s="8"/>
      <c r="F134" s="8"/>
      <c r="G134" s="6"/>
      <c r="H134" s="7"/>
    </row>
    <row r="135" spans="5:8" x14ac:dyDescent="0.2">
      <c r="E135" s="8"/>
      <c r="F135" s="8"/>
      <c r="G135" s="6"/>
      <c r="H135" s="7"/>
    </row>
    <row r="136" spans="5:8" x14ac:dyDescent="0.2">
      <c r="E136" s="8"/>
      <c r="F136" s="8"/>
      <c r="G136" s="6"/>
      <c r="H136" s="7"/>
    </row>
    <row r="137" spans="5:8" x14ac:dyDescent="0.2">
      <c r="E137" s="8"/>
      <c r="F137" s="8"/>
      <c r="G137" s="6"/>
      <c r="H137" s="7"/>
    </row>
    <row r="138" spans="5:8" x14ac:dyDescent="0.2">
      <c r="E138" s="8"/>
      <c r="F138" s="8"/>
      <c r="G138" s="6"/>
      <c r="H138" s="7"/>
    </row>
    <row r="139" spans="5:8" x14ac:dyDescent="0.2">
      <c r="E139" s="8"/>
      <c r="F139" s="8"/>
      <c r="G139" s="6"/>
      <c r="H139" s="7"/>
    </row>
    <row r="140" spans="5:8" x14ac:dyDescent="0.2">
      <c r="E140" s="8"/>
      <c r="F140" s="8"/>
      <c r="G140" s="6"/>
      <c r="H140" s="7"/>
    </row>
    <row r="141" spans="5:8" x14ac:dyDescent="0.2">
      <c r="E141" s="8"/>
      <c r="F141" s="8"/>
      <c r="G141" s="6"/>
      <c r="H141" s="7"/>
    </row>
    <row r="142" spans="5:8" x14ac:dyDescent="0.2">
      <c r="E142" s="8"/>
      <c r="F142" s="8"/>
      <c r="G142" s="6"/>
      <c r="H142" s="7"/>
    </row>
    <row r="143" spans="5:8" x14ac:dyDescent="0.2">
      <c r="E143" s="8"/>
      <c r="F143" s="8"/>
      <c r="G143" s="6"/>
      <c r="H143" s="7"/>
    </row>
    <row r="144" spans="5:8" x14ac:dyDescent="0.2">
      <c r="G144" s="6"/>
      <c r="H144" s="5"/>
    </row>
    <row r="145" spans="7:8" x14ac:dyDescent="0.2">
      <c r="G145" s="6"/>
      <c r="H145" s="5"/>
    </row>
    <row r="146" spans="7:8" x14ac:dyDescent="0.2">
      <c r="G146" s="6"/>
      <c r="H146" s="5"/>
    </row>
    <row r="147" spans="7:8" x14ac:dyDescent="0.2">
      <c r="G147" s="6"/>
      <c r="H147" s="5"/>
    </row>
    <row r="148" spans="7:8" x14ac:dyDescent="0.2">
      <c r="G148" s="6"/>
      <c r="H148" s="5"/>
    </row>
    <row r="149" spans="7:8" x14ac:dyDescent="0.2">
      <c r="G149" s="6"/>
      <c r="H149" s="5"/>
    </row>
    <row r="150" spans="7:8" x14ac:dyDescent="0.2">
      <c r="G150" s="6"/>
      <c r="H150" s="5"/>
    </row>
    <row r="151" spans="7:8" x14ac:dyDescent="0.2">
      <c r="G151" s="6"/>
      <c r="H151" s="5"/>
    </row>
    <row r="152" spans="7:8" x14ac:dyDescent="0.2">
      <c r="G152" s="6"/>
      <c r="H152" s="5"/>
    </row>
    <row r="153" spans="7:8" x14ac:dyDescent="0.2">
      <c r="G153" s="6"/>
      <c r="H153" s="5"/>
    </row>
    <row r="154" spans="7:8" x14ac:dyDescent="0.2">
      <c r="G154" s="6"/>
      <c r="H154" s="5"/>
    </row>
    <row r="155" spans="7:8" x14ac:dyDescent="0.2">
      <c r="G155" s="6"/>
      <c r="H155" s="5"/>
    </row>
    <row r="156" spans="7:8" x14ac:dyDescent="0.2">
      <c r="G156" s="6"/>
      <c r="H156" s="5"/>
    </row>
    <row r="157" spans="7:8" x14ac:dyDescent="0.2">
      <c r="G157" s="6"/>
      <c r="H157" s="5"/>
    </row>
    <row r="158" spans="7:8" x14ac:dyDescent="0.2">
      <c r="G158" s="6"/>
      <c r="H158" s="5"/>
    </row>
    <row r="159" spans="7:8" x14ac:dyDescent="0.2">
      <c r="G159" s="6"/>
      <c r="H159" s="5"/>
    </row>
    <row r="160" spans="7:8" x14ac:dyDescent="0.2">
      <c r="G160" s="6"/>
      <c r="H160" s="5"/>
    </row>
    <row r="161" spans="7:8" x14ac:dyDescent="0.2">
      <c r="G161" s="6"/>
      <c r="H161" s="5"/>
    </row>
    <row r="162" spans="7:8" x14ac:dyDescent="0.2">
      <c r="G162" s="6"/>
      <c r="H162" s="5"/>
    </row>
    <row r="163" spans="7:8" x14ac:dyDescent="0.2">
      <c r="G163" s="6"/>
      <c r="H163" s="5"/>
    </row>
    <row r="164" spans="7:8" x14ac:dyDescent="0.2">
      <c r="G164" s="6"/>
      <c r="H164" s="5"/>
    </row>
    <row r="165" spans="7:8" x14ac:dyDescent="0.2">
      <c r="G165" s="6"/>
      <c r="H165" s="5"/>
    </row>
    <row r="166" spans="7:8" x14ac:dyDescent="0.2">
      <c r="G166" s="6"/>
      <c r="H166" s="5"/>
    </row>
    <row r="167" spans="7:8" x14ac:dyDescent="0.2">
      <c r="G167" s="6"/>
      <c r="H167" s="5"/>
    </row>
    <row r="168" spans="7:8" x14ac:dyDescent="0.2">
      <c r="G168" s="6"/>
      <c r="H168" s="5"/>
    </row>
    <row r="169" spans="7:8" x14ac:dyDescent="0.2">
      <c r="G169" s="6"/>
      <c r="H169" s="5"/>
    </row>
    <row r="170" spans="7:8" x14ac:dyDescent="0.2">
      <c r="G170" s="6"/>
      <c r="H170" s="5"/>
    </row>
  </sheetData>
  <mergeCells count="6">
    <mergeCell ref="A59:D59"/>
    <mergeCell ref="A5:A6"/>
    <mergeCell ref="A1:H1"/>
    <mergeCell ref="A2:H2"/>
    <mergeCell ref="B5:B6"/>
    <mergeCell ref="A3:H3"/>
  </mergeCells>
  <pageMargins left="0.59055118110236227" right="0.19685039370078741" top="0.59055118110236227" bottom="0.39370078740157483" header="0.31496062992125984" footer="0.31496062992125984"/>
  <pageSetup paperSize="9" scale="86" orientation="portrait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65148-1942-4900-B179-E6A2F8456800}">
  <dimension ref="A1:J170"/>
  <sheetViews>
    <sheetView tabSelected="1" zoomScaleNormal="100" workbookViewId="0">
      <selection activeCell="D10" sqref="D10"/>
    </sheetView>
  </sheetViews>
  <sheetFormatPr defaultRowHeight="18.75" x14ac:dyDescent="0.2"/>
  <cols>
    <col min="1" max="1" width="4.25" style="3" customWidth="1"/>
    <col min="2" max="2" width="37.25" style="1" customWidth="1"/>
    <col min="3" max="3" width="14.25" style="4" hidden="1" customWidth="1"/>
    <col min="4" max="4" width="16" style="4" customWidth="1"/>
    <col min="5" max="5" width="12.375" style="4" customWidth="1"/>
    <col min="6" max="6" width="13.5" style="4" customWidth="1"/>
    <col min="7" max="7" width="3.375" style="3" customWidth="1"/>
    <col min="8" max="8" width="14.875" style="2" customWidth="1"/>
    <col min="9" max="9" width="15.375" style="1" customWidth="1"/>
    <col min="10" max="16384" width="9" style="1"/>
  </cols>
  <sheetData>
    <row r="1" spans="1:9" ht="20.100000000000001" customHeight="1" x14ac:dyDescent="0.2">
      <c r="A1" s="75" t="s">
        <v>64</v>
      </c>
      <c r="B1" s="75"/>
      <c r="C1" s="75"/>
      <c r="D1" s="75"/>
      <c r="E1" s="75"/>
      <c r="F1" s="75"/>
      <c r="G1" s="75"/>
      <c r="H1" s="75"/>
    </row>
    <row r="2" spans="1:9" ht="20.100000000000001" customHeight="1" x14ac:dyDescent="0.2">
      <c r="A2" s="72" t="s">
        <v>69</v>
      </c>
      <c r="B2" s="72"/>
      <c r="C2" s="72"/>
      <c r="D2" s="72"/>
      <c r="E2" s="72"/>
      <c r="F2" s="72"/>
      <c r="G2" s="72"/>
      <c r="H2" s="72"/>
    </row>
    <row r="3" spans="1:9" ht="20.100000000000001" customHeight="1" x14ac:dyDescent="0.2">
      <c r="A3" s="72" t="s">
        <v>74</v>
      </c>
      <c r="B3" s="72"/>
      <c r="C3" s="72"/>
      <c r="D3" s="72"/>
      <c r="E3" s="72"/>
      <c r="F3" s="72"/>
      <c r="G3" s="72"/>
      <c r="H3" s="72"/>
    </row>
    <row r="4" spans="1:9" ht="20.100000000000001" customHeight="1" x14ac:dyDescent="0.2">
      <c r="A4" s="71"/>
      <c r="B4" s="71"/>
      <c r="C4" s="71"/>
      <c r="D4" s="71"/>
      <c r="E4" s="71"/>
      <c r="F4" s="71"/>
      <c r="G4" s="71"/>
      <c r="H4" s="71"/>
    </row>
    <row r="5" spans="1:9" s="38" customFormat="1" ht="20.100000000000001" customHeight="1" x14ac:dyDescent="0.2">
      <c r="A5" s="74" t="s">
        <v>63</v>
      </c>
      <c r="B5" s="74" t="s">
        <v>62</v>
      </c>
      <c r="C5" s="49" t="s">
        <v>61</v>
      </c>
      <c r="D5" s="49" t="s">
        <v>61</v>
      </c>
      <c r="E5" s="49" t="s">
        <v>66</v>
      </c>
      <c r="F5" s="49" t="s">
        <v>67</v>
      </c>
      <c r="G5" s="50" t="s">
        <v>4</v>
      </c>
      <c r="H5" s="51" t="s">
        <v>60</v>
      </c>
    </row>
    <row r="6" spans="1:9" s="38" customFormat="1" ht="20.100000000000001" customHeight="1" x14ac:dyDescent="0.2">
      <c r="A6" s="74"/>
      <c r="B6" s="74"/>
      <c r="C6" s="52" t="s">
        <v>59</v>
      </c>
      <c r="D6" s="52"/>
      <c r="E6" s="52"/>
      <c r="F6" s="52"/>
      <c r="G6" s="53" t="s">
        <v>40</v>
      </c>
      <c r="H6" s="54" t="s">
        <v>58</v>
      </c>
    </row>
    <row r="7" spans="1:9" ht="20.100000000000001" customHeight="1" x14ac:dyDescent="0.2">
      <c r="A7" s="25"/>
      <c r="B7" s="30" t="s">
        <v>57</v>
      </c>
      <c r="C7" s="36"/>
      <c r="D7" s="36"/>
      <c r="E7" s="35"/>
      <c r="F7" s="35"/>
      <c r="G7" s="47"/>
      <c r="H7" s="46"/>
    </row>
    <row r="8" spans="1:9" ht="20.100000000000001" customHeight="1" x14ac:dyDescent="0.2">
      <c r="A8" s="25">
        <v>1</v>
      </c>
      <c r="B8" s="24" t="s">
        <v>56</v>
      </c>
      <c r="C8" s="23">
        <v>439000000</v>
      </c>
      <c r="D8" s="23">
        <f>+C8*0.15</f>
        <v>65850000</v>
      </c>
      <c r="E8" s="22">
        <v>113811.72</v>
      </c>
      <c r="F8" s="22">
        <v>3462287.14</v>
      </c>
      <c r="G8" s="45" t="s">
        <v>40</v>
      </c>
      <c r="H8" s="44">
        <v>62387712.859999999</v>
      </c>
      <c r="I8" s="21"/>
    </row>
    <row r="9" spans="1:9" ht="20.100000000000001" customHeight="1" x14ac:dyDescent="0.2">
      <c r="A9" s="25">
        <v>2</v>
      </c>
      <c r="B9" s="24" t="s">
        <v>55</v>
      </c>
      <c r="C9" s="23">
        <v>37000000</v>
      </c>
      <c r="D9" s="23">
        <f>+C9*0.15</f>
        <v>5550000</v>
      </c>
      <c r="E9" s="22">
        <v>8477543.8000000007</v>
      </c>
      <c r="F9" s="22">
        <v>20031947.420000002</v>
      </c>
      <c r="G9" s="28" t="s">
        <v>4</v>
      </c>
      <c r="H9" s="22">
        <f>+F9-D9</f>
        <v>14481947.420000002</v>
      </c>
      <c r="I9" s="21"/>
    </row>
    <row r="10" spans="1:9" ht="20.100000000000001" customHeight="1" x14ac:dyDescent="0.2">
      <c r="A10" s="25">
        <v>3</v>
      </c>
      <c r="B10" s="24" t="s">
        <v>54</v>
      </c>
      <c r="C10" s="23">
        <v>300000</v>
      </c>
      <c r="D10" s="23">
        <f>+C10*0.15</f>
        <v>45000</v>
      </c>
      <c r="E10" s="22">
        <v>241586.33</v>
      </c>
      <c r="F10" s="22">
        <v>301036.44</v>
      </c>
      <c r="G10" s="28" t="s">
        <v>4</v>
      </c>
      <c r="H10" s="22">
        <f>+F10-D10</f>
        <v>256036.44</v>
      </c>
      <c r="I10" s="21"/>
    </row>
    <row r="11" spans="1:9" ht="20.100000000000001" customHeight="1" x14ac:dyDescent="0.2">
      <c r="A11" s="25">
        <v>4</v>
      </c>
      <c r="B11" s="24" t="s">
        <v>53</v>
      </c>
      <c r="C11" s="23">
        <v>5800000</v>
      </c>
      <c r="D11" s="23">
        <f>+C11*0.15</f>
        <v>870000</v>
      </c>
      <c r="E11" s="22">
        <v>267740.05</v>
      </c>
      <c r="F11" s="22">
        <v>9231881.4100000001</v>
      </c>
      <c r="G11" s="28" t="s">
        <v>4</v>
      </c>
      <c r="H11" s="22">
        <f>+F11-D11</f>
        <v>8361881.4100000001</v>
      </c>
      <c r="I11" s="21"/>
    </row>
    <row r="12" spans="1:9" ht="20.100000000000001" customHeight="1" x14ac:dyDescent="0.2">
      <c r="A12" s="25">
        <v>5</v>
      </c>
      <c r="B12" s="24" t="s">
        <v>52</v>
      </c>
      <c r="C12" s="23">
        <v>0</v>
      </c>
      <c r="D12" s="23">
        <f>+C12*0.15</f>
        <v>0</v>
      </c>
      <c r="E12" s="22">
        <v>0</v>
      </c>
      <c r="F12" s="22">
        <v>0</v>
      </c>
      <c r="G12" s="28"/>
      <c r="H12" s="22">
        <f>+F12-D12</f>
        <v>0</v>
      </c>
      <c r="I12" s="21"/>
    </row>
    <row r="13" spans="1:9" ht="20.100000000000001" customHeight="1" x14ac:dyDescent="0.2">
      <c r="A13" s="25">
        <v>6</v>
      </c>
      <c r="B13" s="24" t="s">
        <v>51</v>
      </c>
      <c r="C13" s="23">
        <v>100000000</v>
      </c>
      <c r="D13" s="23">
        <f>+C13*0.15</f>
        <v>15000000</v>
      </c>
      <c r="E13" s="22">
        <v>3565354.29</v>
      </c>
      <c r="F13" s="22">
        <v>116876672.90000001</v>
      </c>
      <c r="G13" s="28" t="s">
        <v>4</v>
      </c>
      <c r="H13" s="22">
        <f>+F13-D13</f>
        <v>101876672.90000001</v>
      </c>
      <c r="I13" s="21"/>
    </row>
    <row r="14" spans="1:9" ht="20.100000000000001" customHeight="1" x14ac:dyDescent="0.2">
      <c r="A14" s="55"/>
      <c r="B14" s="56" t="s">
        <v>50</v>
      </c>
      <c r="C14" s="57">
        <f>SUM(C8:C13)</f>
        <v>582100000</v>
      </c>
      <c r="D14" s="57">
        <f>SUM(D8:D13)</f>
        <v>87315000</v>
      </c>
      <c r="E14" s="57">
        <f>SUM(E8:E13)</f>
        <v>12666036.190000001</v>
      </c>
      <c r="F14" s="57">
        <f>SUM(F8:F13)</f>
        <v>149903825.31</v>
      </c>
      <c r="G14" s="58" t="s">
        <v>4</v>
      </c>
      <c r="H14" s="59">
        <f>SUM(H8:H13)-62387712.86*2</f>
        <v>62588825.310000002</v>
      </c>
      <c r="I14" s="21"/>
    </row>
    <row r="15" spans="1:9" ht="20.100000000000001" customHeight="1" x14ac:dyDescent="0.2">
      <c r="A15" s="25"/>
      <c r="B15" s="30" t="s">
        <v>49</v>
      </c>
      <c r="C15" s="36"/>
      <c r="D15" s="36"/>
      <c r="E15" s="35"/>
      <c r="F15" s="35"/>
      <c r="G15" s="28"/>
      <c r="H15" s="29"/>
      <c r="I15" s="21"/>
    </row>
    <row r="16" spans="1:9" ht="20.100000000000001" customHeight="1" x14ac:dyDescent="0.2">
      <c r="A16" s="25"/>
      <c r="B16" s="24" t="s">
        <v>48</v>
      </c>
      <c r="C16" s="23"/>
      <c r="D16" s="23"/>
      <c r="E16" s="22"/>
      <c r="F16" s="22"/>
      <c r="G16" s="28"/>
      <c r="H16" s="29"/>
      <c r="I16" s="21"/>
    </row>
    <row r="17" spans="1:9" ht="20.100000000000001" customHeight="1" x14ac:dyDescent="0.3">
      <c r="A17" s="25">
        <v>7</v>
      </c>
      <c r="B17" s="24" t="s">
        <v>47</v>
      </c>
      <c r="C17" s="23">
        <v>1280000</v>
      </c>
      <c r="D17" s="23">
        <f>+C17*0.15</f>
        <v>192000</v>
      </c>
      <c r="E17" s="22">
        <v>137800</v>
      </c>
      <c r="F17" s="22">
        <v>395900</v>
      </c>
      <c r="G17" s="23" t="s">
        <v>4</v>
      </c>
      <c r="H17" s="27">
        <f>+F17-D17</f>
        <v>203900</v>
      </c>
      <c r="I17" s="21"/>
    </row>
    <row r="18" spans="1:9" ht="20.100000000000001" customHeight="1" x14ac:dyDescent="0.3">
      <c r="A18" s="25">
        <v>8</v>
      </c>
      <c r="B18" s="24" t="s">
        <v>46</v>
      </c>
      <c r="C18" s="23">
        <v>13000</v>
      </c>
      <c r="D18" s="23">
        <f>+C18*0.15</f>
        <v>1950</v>
      </c>
      <c r="E18" s="22">
        <v>550</v>
      </c>
      <c r="F18" s="22">
        <v>4050</v>
      </c>
      <c r="G18" s="28" t="s">
        <v>4</v>
      </c>
      <c r="H18" s="27">
        <f>+F18-D18</f>
        <v>2100</v>
      </c>
      <c r="I18" s="21"/>
    </row>
    <row r="19" spans="1:9" ht="20.100000000000001" customHeight="1" x14ac:dyDescent="0.3">
      <c r="A19" s="25">
        <v>9</v>
      </c>
      <c r="B19" s="24" t="s">
        <v>45</v>
      </c>
      <c r="C19" s="23">
        <v>0</v>
      </c>
      <c r="D19" s="23">
        <f>+C19*0.15</f>
        <v>0</v>
      </c>
      <c r="E19" s="22">
        <v>0</v>
      </c>
      <c r="F19" s="22">
        <v>0</v>
      </c>
      <c r="G19" s="23"/>
      <c r="H19" s="27">
        <f>+F19-D19</f>
        <v>0</v>
      </c>
      <c r="I19" s="21"/>
    </row>
    <row r="20" spans="1:9" ht="20.100000000000001" customHeight="1" x14ac:dyDescent="0.3">
      <c r="A20" s="25">
        <v>10</v>
      </c>
      <c r="B20" s="24" t="s">
        <v>44</v>
      </c>
      <c r="C20" s="23">
        <v>350000</v>
      </c>
      <c r="D20" s="23">
        <f>+C20*0.15</f>
        <v>52500</v>
      </c>
      <c r="E20" s="22">
        <v>89987.5</v>
      </c>
      <c r="F20" s="22">
        <v>586625.5</v>
      </c>
      <c r="G20" s="28" t="s">
        <v>4</v>
      </c>
      <c r="H20" s="27">
        <f>+F20-D20</f>
        <v>534125.5</v>
      </c>
      <c r="I20" s="21"/>
    </row>
    <row r="21" spans="1:9" ht="20.100000000000001" customHeight="1" x14ac:dyDescent="0.3">
      <c r="A21" s="25">
        <v>11</v>
      </c>
      <c r="B21" s="24" t="s">
        <v>43</v>
      </c>
      <c r="C21" s="23">
        <v>440000</v>
      </c>
      <c r="D21" s="23">
        <f>+C21*0.15</f>
        <v>66000</v>
      </c>
      <c r="E21" s="22">
        <v>50650</v>
      </c>
      <c r="F21" s="22">
        <v>228650</v>
      </c>
      <c r="G21" s="28" t="s">
        <v>4</v>
      </c>
      <c r="H21" s="27">
        <f>+F21-D21</f>
        <v>162650</v>
      </c>
      <c r="I21" s="21"/>
    </row>
    <row r="22" spans="1:9" ht="20.100000000000001" customHeight="1" x14ac:dyDescent="0.3">
      <c r="A22" s="25">
        <v>12</v>
      </c>
      <c r="B22" s="24" t="s">
        <v>42</v>
      </c>
      <c r="C22" s="23">
        <v>260000</v>
      </c>
      <c r="D22" s="23">
        <f>+C22*0.15</f>
        <v>39000</v>
      </c>
      <c r="E22" s="22">
        <v>11500</v>
      </c>
      <c r="F22" s="22">
        <v>152750</v>
      </c>
      <c r="G22" s="28" t="s">
        <v>4</v>
      </c>
      <c r="H22" s="27">
        <f>+F22-D22</f>
        <v>113750</v>
      </c>
      <c r="I22" s="21"/>
    </row>
    <row r="23" spans="1:9" ht="20.100000000000001" customHeight="1" x14ac:dyDescent="0.3">
      <c r="A23" s="25">
        <v>13</v>
      </c>
      <c r="B23" s="24" t="s">
        <v>41</v>
      </c>
      <c r="C23" s="23">
        <v>1000</v>
      </c>
      <c r="D23" s="23">
        <f>+C23*0.15</f>
        <v>150</v>
      </c>
      <c r="E23" s="22">
        <v>0</v>
      </c>
      <c r="F23" s="22">
        <v>0</v>
      </c>
      <c r="G23" s="43" t="s">
        <v>40</v>
      </c>
      <c r="H23" s="42">
        <v>150</v>
      </c>
      <c r="I23" s="21"/>
    </row>
    <row r="24" spans="1:9" ht="20.100000000000001" customHeight="1" x14ac:dyDescent="0.3">
      <c r="A24" s="25">
        <v>14</v>
      </c>
      <c r="B24" s="24" t="s">
        <v>39</v>
      </c>
      <c r="C24" s="23">
        <v>10000000</v>
      </c>
      <c r="D24" s="23">
        <f>+C24*0.15</f>
        <v>1500000</v>
      </c>
      <c r="E24" s="22">
        <v>1376100</v>
      </c>
      <c r="F24" s="22">
        <v>3914280</v>
      </c>
      <c r="G24" s="28" t="s">
        <v>4</v>
      </c>
      <c r="H24" s="27">
        <f>+F24-D24</f>
        <v>2414280</v>
      </c>
      <c r="I24" s="21"/>
    </row>
    <row r="25" spans="1:9" ht="20.100000000000001" customHeight="1" x14ac:dyDescent="0.2">
      <c r="A25" s="56"/>
      <c r="B25" s="56" t="s">
        <v>38</v>
      </c>
      <c r="C25" s="57">
        <f>SUM(C17:C24)</f>
        <v>12344000</v>
      </c>
      <c r="D25" s="57">
        <f>SUM(D17:D24)</f>
        <v>1851600</v>
      </c>
      <c r="E25" s="57">
        <f>SUM(E17:E24)</f>
        <v>1666587.5</v>
      </c>
      <c r="F25" s="57">
        <f>SUM(F17:F24)</f>
        <v>5282255.5</v>
      </c>
      <c r="G25" s="65" t="s">
        <v>4</v>
      </c>
      <c r="H25" s="57">
        <f>SUM(H17:H24)-150-150</f>
        <v>3430655.5</v>
      </c>
      <c r="I25" s="21"/>
    </row>
    <row r="26" spans="1:9" ht="20.100000000000001" customHeight="1" x14ac:dyDescent="0.3">
      <c r="A26" s="25"/>
      <c r="B26" s="24" t="s">
        <v>37</v>
      </c>
      <c r="C26" s="23"/>
      <c r="D26" s="23"/>
      <c r="E26" s="22"/>
      <c r="F26" s="22"/>
      <c r="G26" s="28"/>
      <c r="H26" s="27"/>
      <c r="I26" s="21"/>
    </row>
    <row r="27" spans="1:9" s="38" customFormat="1" ht="20.100000000000001" customHeight="1" x14ac:dyDescent="0.3">
      <c r="A27" s="40">
        <v>15</v>
      </c>
      <c r="B27" s="24" t="s">
        <v>36</v>
      </c>
      <c r="C27" s="23">
        <v>1500</v>
      </c>
      <c r="D27" s="23">
        <f>+C27*0.15</f>
        <v>225</v>
      </c>
      <c r="E27" s="23">
        <v>0</v>
      </c>
      <c r="F27" s="41">
        <v>1500</v>
      </c>
      <c r="G27" s="41" t="s">
        <v>4</v>
      </c>
      <c r="H27" s="27">
        <f>+F27-D27</f>
        <v>1275</v>
      </c>
      <c r="I27" s="21"/>
    </row>
    <row r="28" spans="1:9" s="38" customFormat="1" ht="20.100000000000001" customHeight="1" x14ac:dyDescent="0.3">
      <c r="A28" s="40">
        <v>16</v>
      </c>
      <c r="B28" s="24" t="s">
        <v>35</v>
      </c>
      <c r="C28" s="23">
        <v>18000</v>
      </c>
      <c r="D28" s="23">
        <f>+C28*0.15</f>
        <v>2700</v>
      </c>
      <c r="E28" s="23">
        <v>0</v>
      </c>
      <c r="F28" s="41">
        <v>4000</v>
      </c>
      <c r="G28" s="41" t="s">
        <v>4</v>
      </c>
      <c r="H28" s="27">
        <f>+F28-D28</f>
        <v>1300</v>
      </c>
      <c r="I28" s="21"/>
    </row>
    <row r="29" spans="1:9" ht="20.100000000000001" customHeight="1" x14ac:dyDescent="0.3">
      <c r="A29" s="25">
        <v>17</v>
      </c>
      <c r="B29" s="24" t="s">
        <v>34</v>
      </c>
      <c r="C29" s="23">
        <v>800000</v>
      </c>
      <c r="D29" s="23">
        <f>+C29*0.15</f>
        <v>120000</v>
      </c>
      <c r="E29" s="23">
        <v>75220</v>
      </c>
      <c r="F29" s="22">
        <v>471370</v>
      </c>
      <c r="G29" s="23" t="s">
        <v>4</v>
      </c>
      <c r="H29" s="27">
        <f>+F29-D29</f>
        <v>351370</v>
      </c>
      <c r="I29" s="21"/>
    </row>
    <row r="30" spans="1:9" ht="20.100000000000001" customHeight="1" x14ac:dyDescent="0.3">
      <c r="A30" s="25">
        <v>18</v>
      </c>
      <c r="B30" s="24" t="s">
        <v>33</v>
      </c>
      <c r="C30" s="23">
        <v>450000</v>
      </c>
      <c r="D30" s="23">
        <f>+C30*0.15</f>
        <v>67500</v>
      </c>
      <c r="E30" s="22">
        <v>40230</v>
      </c>
      <c r="F30" s="22">
        <v>223690</v>
      </c>
      <c r="G30" s="23" t="s">
        <v>4</v>
      </c>
      <c r="H30" s="27">
        <f>+F30-D30</f>
        <v>156190</v>
      </c>
      <c r="I30" s="21"/>
    </row>
    <row r="31" spans="1:9" ht="20.100000000000001" customHeight="1" x14ac:dyDescent="0.3">
      <c r="A31" s="25">
        <v>19</v>
      </c>
      <c r="B31" s="24" t="s">
        <v>32</v>
      </c>
      <c r="C31" s="23">
        <v>3300000</v>
      </c>
      <c r="D31" s="23">
        <f>+C31*0.15</f>
        <v>495000</v>
      </c>
      <c r="E31" s="22">
        <v>233500</v>
      </c>
      <c r="F31" s="22">
        <v>1750880</v>
      </c>
      <c r="G31" s="23" t="s">
        <v>4</v>
      </c>
      <c r="H31" s="27">
        <f>+F31-D31</f>
        <v>1255880</v>
      </c>
      <c r="I31" s="21"/>
    </row>
    <row r="32" spans="1:9" s="38" customFormat="1" ht="20.100000000000001" customHeight="1" x14ac:dyDescent="0.3">
      <c r="A32" s="40">
        <v>20</v>
      </c>
      <c r="B32" s="39" t="s">
        <v>31</v>
      </c>
      <c r="C32" s="23">
        <v>1500</v>
      </c>
      <c r="D32" s="23">
        <f>+C32*0.15</f>
        <v>225</v>
      </c>
      <c r="E32" s="22">
        <v>330</v>
      </c>
      <c r="F32" s="22">
        <v>1515</v>
      </c>
      <c r="G32" s="23" t="s">
        <v>4</v>
      </c>
      <c r="H32" s="27">
        <f>+F32-D32</f>
        <v>1290</v>
      </c>
      <c r="I32" s="21"/>
    </row>
    <row r="33" spans="1:9" ht="20.100000000000001" customHeight="1" x14ac:dyDescent="0.3">
      <c r="A33" s="25">
        <v>21</v>
      </c>
      <c r="B33" s="24" t="s">
        <v>30</v>
      </c>
      <c r="C33" s="23">
        <v>0</v>
      </c>
      <c r="D33" s="23">
        <f>+C33*0.15</f>
        <v>0</v>
      </c>
      <c r="E33" s="22">
        <v>0</v>
      </c>
      <c r="F33" s="22">
        <v>200</v>
      </c>
      <c r="G33" s="23" t="s">
        <v>4</v>
      </c>
      <c r="H33" s="27">
        <f>+F33-D33</f>
        <v>200</v>
      </c>
      <c r="I33" s="21"/>
    </row>
    <row r="34" spans="1:9" ht="20.100000000000001" customHeight="1" x14ac:dyDescent="0.3">
      <c r="A34" s="56"/>
      <c r="B34" s="56" t="s">
        <v>29</v>
      </c>
      <c r="C34" s="57">
        <f>SUM(C27:C33)</f>
        <v>4571000</v>
      </c>
      <c r="D34" s="57">
        <f>SUM(D26:D33)</f>
        <v>685650</v>
      </c>
      <c r="E34" s="59">
        <f>SUM(E27:E33)</f>
        <v>349280</v>
      </c>
      <c r="F34" s="59">
        <f>SUM(F27:F33)</f>
        <v>2453155</v>
      </c>
      <c r="G34" s="57" t="s">
        <v>4</v>
      </c>
      <c r="H34" s="60">
        <f>+F34-D34</f>
        <v>1767505</v>
      </c>
      <c r="I34" s="21"/>
    </row>
    <row r="35" spans="1:9" ht="20.100000000000001" customHeight="1" x14ac:dyDescent="0.3">
      <c r="A35" s="25"/>
      <c r="B35" s="37" t="s">
        <v>28</v>
      </c>
      <c r="C35" s="23"/>
      <c r="D35" s="23"/>
      <c r="E35" s="22"/>
      <c r="F35" s="22"/>
      <c r="G35" s="28"/>
      <c r="H35" s="27">
        <f>+F35-D35</f>
        <v>0</v>
      </c>
      <c r="I35" s="21"/>
    </row>
    <row r="36" spans="1:9" ht="20.100000000000001" customHeight="1" x14ac:dyDescent="0.3">
      <c r="A36" s="25">
        <v>22</v>
      </c>
      <c r="B36" s="24" t="s">
        <v>27</v>
      </c>
      <c r="C36" s="23">
        <v>3300000</v>
      </c>
      <c r="D36" s="23">
        <f>+C36*0.15</f>
        <v>495000</v>
      </c>
      <c r="E36" s="22">
        <v>316062</v>
      </c>
      <c r="F36" s="22">
        <v>1471942</v>
      </c>
      <c r="G36" s="28" t="s">
        <v>4</v>
      </c>
      <c r="H36" s="27">
        <f>+F36-D36</f>
        <v>976942</v>
      </c>
      <c r="I36" s="21"/>
    </row>
    <row r="37" spans="1:9" ht="20.100000000000001" customHeight="1" x14ac:dyDescent="0.3">
      <c r="A37" s="56"/>
      <c r="B37" s="56" t="s">
        <v>26</v>
      </c>
      <c r="C37" s="57">
        <f>SUM(C36)</f>
        <v>3300000</v>
      </c>
      <c r="D37" s="57">
        <f>SUM(D36)</f>
        <v>495000</v>
      </c>
      <c r="E37" s="57">
        <f>SUM(E36)</f>
        <v>316062</v>
      </c>
      <c r="F37" s="57">
        <f>SUM(F36)</f>
        <v>1471942</v>
      </c>
      <c r="G37" s="58" t="s">
        <v>4</v>
      </c>
      <c r="H37" s="60">
        <f>+F37-D37</f>
        <v>976942</v>
      </c>
      <c r="I37" s="21"/>
    </row>
    <row r="38" spans="1:9" ht="20.100000000000001" customHeight="1" x14ac:dyDescent="0.3">
      <c r="A38" s="25"/>
      <c r="B38" s="24" t="s">
        <v>25</v>
      </c>
      <c r="C38" s="23"/>
      <c r="D38" s="23"/>
      <c r="E38" s="22"/>
      <c r="F38" s="22"/>
      <c r="G38" s="28"/>
      <c r="H38" s="27">
        <f>+F38-D38</f>
        <v>0</v>
      </c>
      <c r="I38" s="21"/>
    </row>
    <row r="39" spans="1:9" ht="20.100000000000001" customHeight="1" x14ac:dyDescent="0.3">
      <c r="A39" s="25">
        <v>23</v>
      </c>
      <c r="B39" s="24" t="s">
        <v>24</v>
      </c>
      <c r="C39" s="23">
        <v>0</v>
      </c>
      <c r="D39" s="23">
        <v>0</v>
      </c>
      <c r="E39" s="22">
        <v>12000</v>
      </c>
      <c r="F39" s="22">
        <v>12000</v>
      </c>
      <c r="G39" s="23" t="s">
        <v>4</v>
      </c>
      <c r="H39" s="27">
        <f>+F39-D39</f>
        <v>12000</v>
      </c>
      <c r="I39" s="21"/>
    </row>
    <row r="40" spans="1:9" ht="20.100000000000001" customHeight="1" x14ac:dyDescent="0.3">
      <c r="A40" s="25">
        <v>24</v>
      </c>
      <c r="B40" s="24" t="s">
        <v>23</v>
      </c>
      <c r="C40" s="23">
        <v>0</v>
      </c>
      <c r="D40" s="23">
        <v>0</v>
      </c>
      <c r="E40" s="22">
        <v>4600</v>
      </c>
      <c r="F40" s="22">
        <v>32600</v>
      </c>
      <c r="G40" s="23" t="s">
        <v>4</v>
      </c>
      <c r="H40" s="27">
        <f>+F40-D40</f>
        <v>32600</v>
      </c>
      <c r="I40" s="21"/>
    </row>
    <row r="41" spans="1:9" ht="20.100000000000001" customHeight="1" x14ac:dyDescent="0.3">
      <c r="A41" s="25">
        <v>25</v>
      </c>
      <c r="B41" s="24" t="s">
        <v>22</v>
      </c>
      <c r="C41" s="23">
        <v>0</v>
      </c>
      <c r="D41" s="23">
        <v>0</v>
      </c>
      <c r="E41" s="27">
        <v>76990</v>
      </c>
      <c r="F41" s="27">
        <v>198660</v>
      </c>
      <c r="G41" s="26" t="s">
        <v>4</v>
      </c>
      <c r="H41" s="27">
        <f>+F41-D41</f>
        <v>198660</v>
      </c>
      <c r="I41" s="21"/>
    </row>
    <row r="42" spans="1:9" ht="20.100000000000001" customHeight="1" x14ac:dyDescent="0.3">
      <c r="A42" s="25">
        <v>26</v>
      </c>
      <c r="B42" s="24" t="s">
        <v>21</v>
      </c>
      <c r="C42" s="23">
        <v>0</v>
      </c>
      <c r="D42" s="23">
        <v>0</v>
      </c>
      <c r="E42" s="27">
        <v>0</v>
      </c>
      <c r="F42" s="27">
        <v>7800</v>
      </c>
      <c r="G42" s="26" t="s">
        <v>4</v>
      </c>
      <c r="H42" s="27">
        <f>+F42-D42</f>
        <v>7800</v>
      </c>
      <c r="I42" s="21"/>
    </row>
    <row r="43" spans="1:9" ht="20.100000000000001" customHeight="1" x14ac:dyDescent="0.3">
      <c r="A43" s="25">
        <v>27</v>
      </c>
      <c r="B43" s="24" t="s">
        <v>20</v>
      </c>
      <c r="C43" s="23">
        <v>0</v>
      </c>
      <c r="D43" s="23">
        <v>0</v>
      </c>
      <c r="E43" s="27">
        <v>0</v>
      </c>
      <c r="F43" s="27">
        <v>30765</v>
      </c>
      <c r="G43" s="26" t="s">
        <v>4</v>
      </c>
      <c r="H43" s="27">
        <f>+F43-D43</f>
        <v>30765</v>
      </c>
      <c r="I43" s="21"/>
    </row>
    <row r="44" spans="1:9" ht="20.100000000000001" customHeight="1" x14ac:dyDescent="0.3">
      <c r="A44" s="61">
        <v>28</v>
      </c>
      <c r="B44" s="62" t="s">
        <v>19</v>
      </c>
      <c r="C44" s="63">
        <v>0</v>
      </c>
      <c r="D44" s="63">
        <v>0</v>
      </c>
      <c r="E44" s="32">
        <v>0</v>
      </c>
      <c r="F44" s="32">
        <v>2400</v>
      </c>
      <c r="G44" s="63" t="s">
        <v>4</v>
      </c>
      <c r="H44" s="64">
        <f>+F44-D44</f>
        <v>2400</v>
      </c>
      <c r="I44" s="21"/>
    </row>
    <row r="45" spans="1:9" ht="20.100000000000001" customHeight="1" x14ac:dyDescent="0.3">
      <c r="A45" s="55"/>
      <c r="B45" s="56" t="s">
        <v>18</v>
      </c>
      <c r="C45" s="57">
        <v>0</v>
      </c>
      <c r="D45" s="57">
        <v>0</v>
      </c>
      <c r="E45" s="59">
        <f>SUM(E39:E44)</f>
        <v>93590</v>
      </c>
      <c r="F45" s="59">
        <f>SUM(F39:F44)</f>
        <v>284225</v>
      </c>
      <c r="G45" s="57" t="s">
        <v>4</v>
      </c>
      <c r="H45" s="60">
        <f>+F45-D45</f>
        <v>284225</v>
      </c>
      <c r="I45" s="21"/>
    </row>
    <row r="46" spans="1:9" ht="20.100000000000001" customHeight="1" x14ac:dyDescent="0.2">
      <c r="A46" s="55"/>
      <c r="B46" s="56" t="s">
        <v>17</v>
      </c>
      <c r="C46" s="57">
        <f>SUM(C25+C34+C37+C45)</f>
        <v>20215000</v>
      </c>
      <c r="D46" s="57">
        <f>SUM(D25+D34+D37+D45)</f>
        <v>3032250</v>
      </c>
      <c r="E46" s="57">
        <f>SUM(E25+E34+E37+E45)</f>
        <v>2425519.5</v>
      </c>
      <c r="F46" s="57">
        <f>SUM(F25+F34+F37+F45)</f>
        <v>9491577.5</v>
      </c>
      <c r="G46" s="57" t="s">
        <v>4</v>
      </c>
      <c r="H46" s="57">
        <f>SUM(H25+H34+H37+H45)</f>
        <v>6459327.5</v>
      </c>
      <c r="I46" s="21"/>
    </row>
    <row r="47" spans="1:9" ht="20.100000000000001" customHeight="1" x14ac:dyDescent="0.2">
      <c r="A47" s="25"/>
      <c r="B47" s="30" t="s">
        <v>16</v>
      </c>
      <c r="C47" s="36"/>
      <c r="D47" s="36"/>
      <c r="E47" s="35"/>
      <c r="F47" s="35"/>
      <c r="G47" s="34"/>
      <c r="H47" s="33"/>
      <c r="I47" s="21"/>
    </row>
    <row r="48" spans="1:9" ht="20.100000000000001" customHeight="1" x14ac:dyDescent="0.2">
      <c r="A48" s="25">
        <v>29</v>
      </c>
      <c r="B48" s="24" t="s">
        <v>15</v>
      </c>
      <c r="C48" s="23">
        <v>0</v>
      </c>
      <c r="D48" s="23">
        <v>0</v>
      </c>
      <c r="E48" s="22">
        <v>0</v>
      </c>
      <c r="F48" s="22">
        <v>0</v>
      </c>
      <c r="G48" s="23"/>
      <c r="H48" s="22">
        <f>+F48-D48</f>
        <v>0</v>
      </c>
      <c r="I48" s="21"/>
    </row>
    <row r="49" spans="1:10" ht="20.100000000000001" customHeight="1" x14ac:dyDescent="0.2">
      <c r="A49" s="25">
        <v>30</v>
      </c>
      <c r="B49" s="24" t="s">
        <v>14</v>
      </c>
      <c r="C49" s="23">
        <v>0</v>
      </c>
      <c r="D49" s="23">
        <v>0</v>
      </c>
      <c r="E49" s="32">
        <v>0</v>
      </c>
      <c r="F49" s="32">
        <v>0</v>
      </c>
      <c r="G49" s="31"/>
      <c r="H49" s="22">
        <f>+F49-D49</f>
        <v>0</v>
      </c>
      <c r="I49" s="21"/>
    </row>
    <row r="50" spans="1:10" ht="20.100000000000001" customHeight="1" x14ac:dyDescent="0.2">
      <c r="A50" s="55"/>
      <c r="B50" s="56" t="s">
        <v>13</v>
      </c>
      <c r="C50" s="57">
        <f>SUM(C48:C49)</f>
        <v>0</v>
      </c>
      <c r="D50" s="57">
        <f>SUM(D48:D49)</f>
        <v>0</v>
      </c>
      <c r="E50" s="57">
        <f>SUM(E48:E49)</f>
        <v>0</v>
      </c>
      <c r="F50" s="57">
        <f>SUM(F48:F49)</f>
        <v>0</v>
      </c>
      <c r="G50" s="57"/>
      <c r="H50" s="57">
        <f>SUM(H48:H49)</f>
        <v>0</v>
      </c>
      <c r="I50" s="21"/>
    </row>
    <row r="51" spans="1:10" x14ac:dyDescent="0.2">
      <c r="A51" s="25"/>
      <c r="B51" s="30" t="s">
        <v>12</v>
      </c>
      <c r="C51" s="23"/>
      <c r="D51" s="23"/>
      <c r="E51" s="22"/>
      <c r="F51" s="22"/>
      <c r="G51" s="28"/>
      <c r="H51" s="29"/>
      <c r="I51" s="21"/>
    </row>
    <row r="52" spans="1:10" x14ac:dyDescent="0.2">
      <c r="A52" s="25">
        <v>31</v>
      </c>
      <c r="B52" s="24" t="s">
        <v>11</v>
      </c>
      <c r="C52" s="23">
        <v>0</v>
      </c>
      <c r="D52" s="23">
        <v>0</v>
      </c>
      <c r="E52" s="22">
        <v>0</v>
      </c>
      <c r="F52" s="22">
        <v>0</v>
      </c>
      <c r="G52" s="23"/>
      <c r="H52" s="22">
        <f>+F52-D52</f>
        <v>0</v>
      </c>
      <c r="I52" s="21"/>
    </row>
    <row r="53" spans="1:10" x14ac:dyDescent="0.2">
      <c r="A53" s="25">
        <v>32</v>
      </c>
      <c r="B53" s="24" t="s">
        <v>10</v>
      </c>
      <c r="C53" s="23">
        <v>0</v>
      </c>
      <c r="D53" s="23">
        <v>0</v>
      </c>
      <c r="E53" s="22">
        <v>65699.899999999994</v>
      </c>
      <c r="F53" s="22">
        <v>721016.91</v>
      </c>
      <c r="G53" s="28" t="s">
        <v>4</v>
      </c>
      <c r="H53" s="22">
        <f>+F53-D53</f>
        <v>721016.91</v>
      </c>
      <c r="I53" s="21"/>
    </row>
    <row r="54" spans="1:10" x14ac:dyDescent="0.2">
      <c r="A54" s="25">
        <v>33</v>
      </c>
      <c r="B54" s="24" t="s">
        <v>9</v>
      </c>
      <c r="C54" s="23">
        <v>0</v>
      </c>
      <c r="D54" s="23">
        <v>0</v>
      </c>
      <c r="E54" s="22">
        <v>26375</v>
      </c>
      <c r="F54" s="22">
        <v>48214.66</v>
      </c>
      <c r="G54" s="23" t="s">
        <v>4</v>
      </c>
      <c r="H54" s="22">
        <f>+F54-D54</f>
        <v>48214.66</v>
      </c>
      <c r="I54" s="21"/>
    </row>
    <row r="55" spans="1:10" x14ac:dyDescent="0.3">
      <c r="A55" s="25">
        <v>34</v>
      </c>
      <c r="B55" s="24" t="s">
        <v>8</v>
      </c>
      <c r="C55" s="23">
        <v>0</v>
      </c>
      <c r="D55" s="23">
        <v>0</v>
      </c>
      <c r="E55" s="27">
        <v>0</v>
      </c>
      <c r="F55" s="27">
        <v>75154.89</v>
      </c>
      <c r="G55" s="26" t="s">
        <v>4</v>
      </c>
      <c r="H55" s="22">
        <f>+F55-D55</f>
        <v>75154.89</v>
      </c>
      <c r="I55" s="21"/>
    </row>
    <row r="56" spans="1:10" x14ac:dyDescent="0.2">
      <c r="A56" s="25">
        <v>35</v>
      </c>
      <c r="B56" s="24" t="s">
        <v>7</v>
      </c>
      <c r="C56" s="23">
        <v>0</v>
      </c>
      <c r="D56" s="23">
        <v>0</v>
      </c>
      <c r="E56" s="22">
        <v>140000</v>
      </c>
      <c r="F56" s="22">
        <v>140000</v>
      </c>
      <c r="G56" s="23" t="s">
        <v>4</v>
      </c>
      <c r="H56" s="22">
        <f>+F56-D56</f>
        <v>140000</v>
      </c>
      <c r="I56" s="21"/>
    </row>
    <row r="57" spans="1:10" x14ac:dyDescent="0.2">
      <c r="A57" s="55"/>
      <c r="B57" s="56" t="s">
        <v>6</v>
      </c>
      <c r="C57" s="57">
        <f>SUM(C52:C56)</f>
        <v>0</v>
      </c>
      <c r="D57" s="57">
        <f>SUM(D52:D56)</f>
        <v>0</v>
      </c>
      <c r="E57" s="57">
        <f>SUM(E52:E56)</f>
        <v>232074.9</v>
      </c>
      <c r="F57" s="57">
        <f>SUM(F52:F56)</f>
        <v>984386.46000000008</v>
      </c>
      <c r="G57" s="57" t="s">
        <v>4</v>
      </c>
      <c r="H57" s="57">
        <f>SUM(H52:H56)</f>
        <v>984386.46000000008</v>
      </c>
      <c r="I57" s="20"/>
    </row>
    <row r="58" spans="1:10" x14ac:dyDescent="0.2">
      <c r="A58" s="55"/>
      <c r="B58" s="56" t="s">
        <v>5</v>
      </c>
      <c r="C58" s="57">
        <f>SUM(C14+C46+C50+C57)</f>
        <v>602315000</v>
      </c>
      <c r="D58" s="57">
        <f>SUM(D14+D46+D50+D57)</f>
        <v>90347250</v>
      </c>
      <c r="E58" s="57">
        <f>SUM(E14+E46+E50+E57)</f>
        <v>15323630.590000002</v>
      </c>
      <c r="F58" s="57">
        <f>SUM(F14+F46+F50+F57)</f>
        <v>160379789.27000001</v>
      </c>
      <c r="G58" s="57" t="s">
        <v>4</v>
      </c>
      <c r="H58" s="57">
        <f>SUM(H14+H46+H50+H57)</f>
        <v>70032539.269999996</v>
      </c>
      <c r="I58" s="20">
        <v>602315000</v>
      </c>
      <c r="J58" s="1">
        <f>+I58*5/100</f>
        <v>30115750</v>
      </c>
    </row>
    <row r="59" spans="1:10" x14ac:dyDescent="0.2">
      <c r="A59" s="73" t="s">
        <v>65</v>
      </c>
      <c r="B59" s="73"/>
      <c r="C59" s="73"/>
      <c r="D59" s="73"/>
      <c r="G59" s="19"/>
      <c r="H59" s="16"/>
      <c r="I59" s="20">
        <f>+I58*0.15</f>
        <v>90347250</v>
      </c>
    </row>
    <row r="60" spans="1:10" x14ac:dyDescent="0.2">
      <c r="B60" s="18" t="s">
        <v>3</v>
      </c>
      <c r="C60" s="18"/>
      <c r="D60" s="17"/>
      <c r="E60" s="17"/>
      <c r="F60" s="17"/>
      <c r="G60" s="19"/>
      <c r="H60" s="16"/>
      <c r="I60" s="20">
        <f>+D58-I59</f>
        <v>0</v>
      </c>
    </row>
    <row r="61" spans="1:10" x14ac:dyDescent="0.2">
      <c r="B61" s="18" t="s">
        <v>2</v>
      </c>
      <c r="C61" s="18"/>
      <c r="D61" s="17"/>
      <c r="E61" s="16"/>
      <c r="F61" s="16"/>
      <c r="G61" s="19"/>
      <c r="H61" s="16"/>
    </row>
    <row r="62" spans="1:10" x14ac:dyDescent="0.2">
      <c r="B62" s="18" t="s">
        <v>1</v>
      </c>
      <c r="C62" s="18"/>
      <c r="D62" s="17"/>
      <c r="E62" s="16"/>
      <c r="F62" s="16"/>
      <c r="G62" s="19"/>
      <c r="H62" s="16"/>
    </row>
    <row r="63" spans="1:10" x14ac:dyDescent="0.2">
      <c r="B63" s="18" t="s">
        <v>0</v>
      </c>
      <c r="C63" s="18"/>
      <c r="D63" s="17"/>
      <c r="E63" s="16"/>
      <c r="F63" s="16"/>
      <c r="G63" s="11"/>
      <c r="H63" s="15"/>
    </row>
    <row r="64" spans="1:10" x14ac:dyDescent="0.2">
      <c r="C64" s="8"/>
      <c r="D64" s="8"/>
      <c r="E64" s="13"/>
      <c r="F64" s="12"/>
      <c r="G64" s="11"/>
      <c r="H64" s="15"/>
    </row>
    <row r="65" spans="2:8" x14ac:dyDescent="0.2">
      <c r="C65" s="8"/>
      <c r="D65" s="8"/>
      <c r="E65" s="13"/>
      <c r="F65" s="12"/>
      <c r="G65" s="11"/>
      <c r="H65" s="15"/>
    </row>
    <row r="66" spans="2:8" x14ac:dyDescent="0.2">
      <c r="B66" s="14"/>
      <c r="C66" s="13"/>
      <c r="D66" s="13"/>
      <c r="E66" s="13"/>
      <c r="F66" s="12"/>
      <c r="G66" s="11"/>
      <c r="H66" s="9"/>
    </row>
    <row r="67" spans="2:8" x14ac:dyDescent="0.2">
      <c r="B67" s="14"/>
      <c r="C67" s="13"/>
      <c r="D67" s="13"/>
      <c r="E67" s="13"/>
      <c r="F67" s="12"/>
      <c r="G67" s="11"/>
      <c r="H67" s="9"/>
    </row>
    <row r="68" spans="2:8" x14ac:dyDescent="0.2">
      <c r="B68" s="14"/>
      <c r="C68" s="13"/>
      <c r="D68" s="13"/>
      <c r="E68" s="13"/>
      <c r="F68" s="12"/>
      <c r="G68" s="11"/>
      <c r="H68" s="9"/>
    </row>
    <row r="88" spans="5:8" x14ac:dyDescent="0.2">
      <c r="E88" s="10"/>
      <c r="F88" s="10"/>
      <c r="H88" s="9"/>
    </row>
    <row r="89" spans="5:8" x14ac:dyDescent="0.2">
      <c r="E89" s="10"/>
      <c r="F89" s="10"/>
      <c r="H89" s="9"/>
    </row>
    <row r="90" spans="5:8" x14ac:dyDescent="0.2">
      <c r="E90" s="10"/>
      <c r="F90" s="10"/>
      <c r="H90" s="9"/>
    </row>
    <row r="91" spans="5:8" x14ac:dyDescent="0.2">
      <c r="E91" s="10"/>
      <c r="F91" s="10"/>
      <c r="H91" s="9"/>
    </row>
    <row r="92" spans="5:8" x14ac:dyDescent="0.2">
      <c r="E92" s="10"/>
      <c r="F92" s="10"/>
      <c r="H92" s="9"/>
    </row>
    <row r="93" spans="5:8" x14ac:dyDescent="0.2">
      <c r="E93" s="10"/>
      <c r="F93" s="10"/>
      <c r="H93" s="9"/>
    </row>
    <row r="94" spans="5:8" x14ac:dyDescent="0.2">
      <c r="E94" s="10"/>
      <c r="F94" s="10"/>
      <c r="H94" s="9"/>
    </row>
    <row r="95" spans="5:8" x14ac:dyDescent="0.2">
      <c r="E95" s="10"/>
      <c r="F95" s="10"/>
      <c r="H95" s="9"/>
    </row>
    <row r="96" spans="5:8" x14ac:dyDescent="0.2">
      <c r="E96" s="10"/>
      <c r="F96" s="10"/>
      <c r="H96" s="9"/>
    </row>
    <row r="97" spans="5:8" x14ac:dyDescent="0.2">
      <c r="E97" s="10"/>
      <c r="F97" s="10"/>
      <c r="H97" s="9"/>
    </row>
    <row r="98" spans="5:8" x14ac:dyDescent="0.2">
      <c r="E98" s="10"/>
      <c r="F98" s="10"/>
      <c r="H98" s="9"/>
    </row>
    <row r="99" spans="5:8" x14ac:dyDescent="0.2">
      <c r="E99" s="10"/>
      <c r="F99" s="10"/>
      <c r="H99" s="9"/>
    </row>
    <row r="100" spans="5:8" x14ac:dyDescent="0.2">
      <c r="E100" s="10"/>
      <c r="F100" s="10"/>
      <c r="H100" s="9"/>
    </row>
    <row r="101" spans="5:8" x14ac:dyDescent="0.2">
      <c r="E101" s="10"/>
      <c r="F101" s="10"/>
      <c r="H101" s="9"/>
    </row>
    <row r="102" spans="5:8" x14ac:dyDescent="0.2">
      <c r="E102" s="10"/>
      <c r="F102" s="10"/>
      <c r="H102" s="9"/>
    </row>
    <row r="103" spans="5:8" x14ac:dyDescent="0.2">
      <c r="E103" s="10"/>
      <c r="F103" s="10"/>
      <c r="H103" s="9"/>
    </row>
    <row r="104" spans="5:8" x14ac:dyDescent="0.2">
      <c r="E104" s="10"/>
      <c r="F104" s="10"/>
      <c r="H104" s="9"/>
    </row>
    <row r="105" spans="5:8" x14ac:dyDescent="0.2">
      <c r="E105" s="10"/>
      <c r="F105" s="10"/>
      <c r="H105" s="9"/>
    </row>
    <row r="106" spans="5:8" x14ac:dyDescent="0.2">
      <c r="E106" s="10"/>
      <c r="F106" s="10"/>
      <c r="H106" s="9"/>
    </row>
    <row r="107" spans="5:8" x14ac:dyDescent="0.2">
      <c r="E107" s="10"/>
      <c r="F107" s="10"/>
      <c r="H107" s="9"/>
    </row>
    <row r="108" spans="5:8" x14ac:dyDescent="0.2">
      <c r="E108" s="10"/>
      <c r="F108" s="10"/>
      <c r="H108" s="9"/>
    </row>
    <row r="109" spans="5:8" x14ac:dyDescent="0.2">
      <c r="E109" s="10"/>
      <c r="F109" s="10"/>
      <c r="H109" s="9"/>
    </row>
    <row r="110" spans="5:8" x14ac:dyDescent="0.2">
      <c r="E110" s="10"/>
      <c r="F110" s="10"/>
      <c r="H110" s="9"/>
    </row>
    <row r="111" spans="5:8" x14ac:dyDescent="0.2">
      <c r="E111" s="10"/>
      <c r="F111" s="10"/>
      <c r="H111" s="9"/>
    </row>
    <row r="112" spans="5:8" x14ac:dyDescent="0.2">
      <c r="E112" s="10"/>
      <c r="F112" s="10"/>
      <c r="H112" s="9"/>
    </row>
    <row r="113" spans="5:8" x14ac:dyDescent="0.2">
      <c r="E113" s="10"/>
      <c r="F113" s="10"/>
      <c r="H113" s="9"/>
    </row>
    <row r="114" spans="5:8" x14ac:dyDescent="0.2">
      <c r="E114" s="10"/>
      <c r="F114" s="10"/>
      <c r="H114" s="9"/>
    </row>
    <row r="115" spans="5:8" x14ac:dyDescent="0.2">
      <c r="E115" s="10"/>
      <c r="F115" s="10"/>
      <c r="H115" s="9"/>
    </row>
    <row r="116" spans="5:8" x14ac:dyDescent="0.2">
      <c r="E116" s="10"/>
      <c r="F116" s="10"/>
      <c r="H116" s="9"/>
    </row>
    <row r="117" spans="5:8" x14ac:dyDescent="0.2">
      <c r="E117" s="10"/>
      <c r="F117" s="10"/>
      <c r="H117" s="9"/>
    </row>
    <row r="118" spans="5:8" x14ac:dyDescent="0.2">
      <c r="E118" s="10"/>
      <c r="F118" s="10"/>
      <c r="H118" s="9"/>
    </row>
    <row r="119" spans="5:8" x14ac:dyDescent="0.2">
      <c r="E119" s="10"/>
      <c r="F119" s="10"/>
      <c r="H119" s="9"/>
    </row>
    <row r="120" spans="5:8" x14ac:dyDescent="0.2">
      <c r="E120" s="10"/>
      <c r="F120" s="10"/>
      <c r="H120" s="9"/>
    </row>
    <row r="121" spans="5:8" x14ac:dyDescent="0.2">
      <c r="E121" s="10"/>
      <c r="F121" s="10"/>
      <c r="H121" s="9"/>
    </row>
    <row r="122" spans="5:8" x14ac:dyDescent="0.2">
      <c r="E122" s="10"/>
      <c r="F122" s="10"/>
      <c r="H122" s="9"/>
    </row>
    <row r="123" spans="5:8" x14ac:dyDescent="0.2">
      <c r="E123" s="10"/>
      <c r="F123" s="10"/>
      <c r="H123" s="9"/>
    </row>
    <row r="124" spans="5:8" x14ac:dyDescent="0.2">
      <c r="E124" s="10"/>
      <c r="F124" s="10"/>
      <c r="H124" s="9"/>
    </row>
    <row r="125" spans="5:8" x14ac:dyDescent="0.2">
      <c r="E125" s="10"/>
      <c r="F125" s="10"/>
      <c r="H125" s="9"/>
    </row>
    <row r="126" spans="5:8" x14ac:dyDescent="0.2">
      <c r="E126" s="10"/>
      <c r="F126" s="10"/>
      <c r="H126" s="9"/>
    </row>
    <row r="127" spans="5:8" x14ac:dyDescent="0.2">
      <c r="E127" s="10"/>
      <c r="F127" s="10"/>
      <c r="H127" s="9"/>
    </row>
    <row r="128" spans="5:8" x14ac:dyDescent="0.2">
      <c r="E128" s="10"/>
      <c r="F128" s="10"/>
      <c r="H128" s="9"/>
    </row>
    <row r="129" spans="5:8" x14ac:dyDescent="0.2">
      <c r="E129" s="8"/>
      <c r="F129" s="8"/>
      <c r="G129" s="6"/>
      <c r="H129" s="7"/>
    </row>
    <row r="130" spans="5:8" x14ac:dyDescent="0.2">
      <c r="E130" s="8"/>
      <c r="F130" s="8"/>
      <c r="G130" s="6"/>
      <c r="H130" s="7"/>
    </row>
    <row r="131" spans="5:8" x14ac:dyDescent="0.2">
      <c r="E131" s="8"/>
      <c r="F131" s="8"/>
      <c r="G131" s="6"/>
      <c r="H131" s="7"/>
    </row>
    <row r="132" spans="5:8" x14ac:dyDescent="0.2">
      <c r="E132" s="8"/>
      <c r="F132" s="8"/>
      <c r="G132" s="6"/>
      <c r="H132" s="7"/>
    </row>
    <row r="133" spans="5:8" x14ac:dyDescent="0.2">
      <c r="E133" s="8"/>
      <c r="F133" s="8"/>
      <c r="G133" s="6"/>
      <c r="H133" s="7"/>
    </row>
    <row r="134" spans="5:8" x14ac:dyDescent="0.2">
      <c r="E134" s="8"/>
      <c r="F134" s="8"/>
      <c r="G134" s="6"/>
      <c r="H134" s="7"/>
    </row>
    <row r="135" spans="5:8" x14ac:dyDescent="0.2">
      <c r="E135" s="8"/>
      <c r="F135" s="8"/>
      <c r="G135" s="6"/>
      <c r="H135" s="7"/>
    </row>
    <row r="136" spans="5:8" x14ac:dyDescent="0.2">
      <c r="E136" s="8"/>
      <c r="F136" s="8"/>
      <c r="G136" s="6"/>
      <c r="H136" s="7"/>
    </row>
    <row r="137" spans="5:8" x14ac:dyDescent="0.2">
      <c r="E137" s="8"/>
      <c r="F137" s="8"/>
      <c r="G137" s="6"/>
      <c r="H137" s="7"/>
    </row>
    <row r="138" spans="5:8" x14ac:dyDescent="0.2">
      <c r="E138" s="8"/>
      <c r="F138" s="8"/>
      <c r="G138" s="6"/>
      <c r="H138" s="7"/>
    </row>
    <row r="139" spans="5:8" x14ac:dyDescent="0.2">
      <c r="E139" s="8"/>
      <c r="F139" s="8"/>
      <c r="G139" s="6"/>
      <c r="H139" s="7"/>
    </row>
    <row r="140" spans="5:8" x14ac:dyDescent="0.2">
      <c r="E140" s="8"/>
      <c r="F140" s="8"/>
      <c r="G140" s="6"/>
      <c r="H140" s="7"/>
    </row>
    <row r="141" spans="5:8" x14ac:dyDescent="0.2">
      <c r="E141" s="8"/>
      <c r="F141" s="8"/>
      <c r="G141" s="6"/>
      <c r="H141" s="7"/>
    </row>
    <row r="142" spans="5:8" x14ac:dyDescent="0.2">
      <c r="E142" s="8"/>
      <c r="F142" s="8"/>
      <c r="G142" s="6"/>
      <c r="H142" s="7"/>
    </row>
    <row r="143" spans="5:8" x14ac:dyDescent="0.2">
      <c r="E143" s="8"/>
      <c r="F143" s="8"/>
      <c r="G143" s="6"/>
      <c r="H143" s="7"/>
    </row>
    <row r="144" spans="5:8" x14ac:dyDescent="0.2">
      <c r="G144" s="6"/>
      <c r="H144" s="5"/>
    </row>
    <row r="145" spans="7:8" x14ac:dyDescent="0.2">
      <c r="G145" s="6"/>
      <c r="H145" s="5"/>
    </row>
    <row r="146" spans="7:8" x14ac:dyDescent="0.2">
      <c r="G146" s="6"/>
      <c r="H146" s="5"/>
    </row>
    <row r="147" spans="7:8" x14ac:dyDescent="0.2">
      <c r="G147" s="6"/>
      <c r="H147" s="5"/>
    </row>
    <row r="148" spans="7:8" x14ac:dyDescent="0.2">
      <c r="G148" s="6"/>
      <c r="H148" s="5"/>
    </row>
    <row r="149" spans="7:8" x14ac:dyDescent="0.2">
      <c r="G149" s="6"/>
      <c r="H149" s="5"/>
    </row>
    <row r="150" spans="7:8" x14ac:dyDescent="0.2">
      <c r="G150" s="6"/>
      <c r="H150" s="5"/>
    </row>
    <row r="151" spans="7:8" x14ac:dyDescent="0.2">
      <c r="G151" s="6"/>
      <c r="H151" s="5"/>
    </row>
    <row r="152" spans="7:8" x14ac:dyDescent="0.2">
      <c r="G152" s="6"/>
      <c r="H152" s="5"/>
    </row>
    <row r="153" spans="7:8" x14ac:dyDescent="0.2">
      <c r="G153" s="6"/>
      <c r="H153" s="5"/>
    </row>
    <row r="154" spans="7:8" x14ac:dyDescent="0.2">
      <c r="G154" s="6"/>
      <c r="H154" s="5"/>
    </row>
    <row r="155" spans="7:8" x14ac:dyDescent="0.2">
      <c r="G155" s="6"/>
      <c r="H155" s="5"/>
    </row>
    <row r="156" spans="7:8" x14ac:dyDescent="0.2">
      <c r="G156" s="6"/>
      <c r="H156" s="5"/>
    </row>
    <row r="157" spans="7:8" x14ac:dyDescent="0.2">
      <c r="G157" s="6"/>
      <c r="H157" s="5"/>
    </row>
    <row r="158" spans="7:8" x14ac:dyDescent="0.2">
      <c r="G158" s="6"/>
      <c r="H158" s="5"/>
    </row>
    <row r="159" spans="7:8" x14ac:dyDescent="0.2">
      <c r="G159" s="6"/>
      <c r="H159" s="5"/>
    </row>
    <row r="160" spans="7:8" x14ac:dyDescent="0.2">
      <c r="G160" s="6"/>
      <c r="H160" s="5"/>
    </row>
    <row r="161" spans="7:8" x14ac:dyDescent="0.2">
      <c r="G161" s="6"/>
      <c r="H161" s="5"/>
    </row>
    <row r="162" spans="7:8" x14ac:dyDescent="0.2">
      <c r="G162" s="6"/>
      <c r="H162" s="5"/>
    </row>
    <row r="163" spans="7:8" x14ac:dyDescent="0.2">
      <c r="G163" s="6"/>
      <c r="H163" s="5"/>
    </row>
    <row r="164" spans="7:8" x14ac:dyDescent="0.2">
      <c r="G164" s="6"/>
      <c r="H164" s="5"/>
    </row>
    <row r="165" spans="7:8" x14ac:dyDescent="0.2">
      <c r="G165" s="6"/>
      <c r="H165" s="5"/>
    </row>
    <row r="166" spans="7:8" x14ac:dyDescent="0.2">
      <c r="G166" s="6"/>
      <c r="H166" s="5"/>
    </row>
    <row r="167" spans="7:8" x14ac:dyDescent="0.2">
      <c r="G167" s="6"/>
      <c r="H167" s="5"/>
    </row>
    <row r="168" spans="7:8" x14ac:dyDescent="0.2">
      <c r="G168" s="6"/>
      <c r="H168" s="5"/>
    </row>
    <row r="169" spans="7:8" x14ac:dyDescent="0.2">
      <c r="G169" s="6"/>
      <c r="H169" s="5"/>
    </row>
    <row r="170" spans="7:8" x14ac:dyDescent="0.2">
      <c r="G170" s="6"/>
      <c r="H170" s="5"/>
    </row>
  </sheetData>
  <mergeCells count="6">
    <mergeCell ref="A59:D59"/>
    <mergeCell ref="A5:A6"/>
    <mergeCell ref="A1:H1"/>
    <mergeCell ref="A2:H2"/>
    <mergeCell ref="B5:B6"/>
    <mergeCell ref="A3:H3"/>
  </mergeCells>
  <pageMargins left="0.39370078740157483" right="0.19685039370078741" top="0.59055118110236227" bottom="0.39370078740157483" header="0.31496062992125984" footer="0.31496062992125984"/>
  <pageSetup paperSize="9" scale="86" orientation="portrait" horizontalDpi="4294967292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E4FC903CF6BD4EA8725CDA5EFF3BA3" ma:contentTypeVersion="2" ma:contentTypeDescription="Create a new document." ma:contentTypeScope="" ma:versionID="4e1cbd011d57070ecc9173eea767b9b4">
  <xsd:schema xmlns:xsd="http://www.w3.org/2001/XMLSchema" xmlns:xs="http://www.w3.org/2001/XMLSchema" xmlns:p="http://schemas.microsoft.com/office/2006/metadata/properties" xmlns:ns3="686c7d29-81bd-40cb-8646-3035e0c725ee" targetNamespace="http://schemas.microsoft.com/office/2006/metadata/properties" ma:root="true" ma:fieldsID="76260cdf81369b000b44d0569381dc20" ns3:_="">
    <xsd:import namespace="686c7d29-81bd-40cb-8646-3035e0c725e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c7d29-81bd-40cb-8646-3035e0c725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CF81CC-1DE0-4B80-A0D4-53AD0842CC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727BE6-B1C8-4427-B278-3EE82F61A692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686c7d29-81bd-40cb-8646-3035e0c725e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2680C4A-79A2-4322-B06E-5CC6482E37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6c7d29-81bd-40cb-8646-3035e0c725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12</vt:i4>
      </vt:variant>
    </vt:vector>
  </HeadingPairs>
  <TitlesOfParts>
    <vt:vector size="18" baseType="lpstr">
      <vt:lpstr>ต.ค. 65</vt:lpstr>
      <vt:lpstr>พ.ย. 65</vt:lpstr>
      <vt:lpstr>ธ.ค. 65</vt:lpstr>
      <vt:lpstr>ม.ค. 66</vt:lpstr>
      <vt:lpstr>ก.พ. 66</vt:lpstr>
      <vt:lpstr>มี.ค. 66</vt:lpstr>
      <vt:lpstr>'ก.พ. 66'!Print_Area</vt:lpstr>
      <vt:lpstr>'ต.ค. 65'!Print_Area</vt:lpstr>
      <vt:lpstr>'ธ.ค. 65'!Print_Area</vt:lpstr>
      <vt:lpstr>'พ.ย. 65'!Print_Area</vt:lpstr>
      <vt:lpstr>'ม.ค. 66'!Print_Area</vt:lpstr>
      <vt:lpstr>'มี.ค. 66'!Print_Area</vt:lpstr>
      <vt:lpstr>'ก.พ. 66'!Print_Titles</vt:lpstr>
      <vt:lpstr>'ต.ค. 65'!Print_Titles</vt:lpstr>
      <vt:lpstr>'ธ.ค. 65'!Print_Titles</vt:lpstr>
      <vt:lpstr>'พ.ย. 65'!Print_Titles</vt:lpstr>
      <vt:lpstr>'ม.ค. 66'!Print_Titles</vt:lpstr>
      <vt:lpstr>'มี.ค. 66'!Print_Titles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DELL</cp:lastModifiedBy>
  <cp:lastPrinted>2023-05-29T07:48:16Z</cp:lastPrinted>
  <dcterms:created xsi:type="dcterms:W3CDTF">2023-05-09T04:02:33Z</dcterms:created>
  <dcterms:modified xsi:type="dcterms:W3CDTF">2023-05-31T12:01:56Z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0x0101000CE4FC903CF6BD4EA8725CDA5EFF3BA3</vt:lpwstr>
  </property>
</Properties>
</file>