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IT\O 11\"/>
    </mc:Choice>
  </mc:AlternateContent>
  <xr:revisionPtr revIDLastSave="0" documentId="13_ncr:1_{0C503AB6-2925-4C04-9093-4FE04846C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ลิ่งชัน" sheetId="14" r:id="rId1"/>
  </sheets>
  <definedNames>
    <definedName name="_xlnm.Print_Area" localSheetId="0">ตลิ่งชัน!$A$1:$E$113</definedName>
    <definedName name="_xlnm.Print_Titles" localSheetId="0">ตลิ่งชัน!$1:$6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3" i="14" l="1"/>
  <c r="D103" i="14"/>
  <c r="E103" i="14"/>
  <c r="E86" i="14"/>
  <c r="D86" i="14"/>
  <c r="C86" i="14"/>
  <c r="E80" i="14"/>
  <c r="D80" i="14"/>
  <c r="C80" i="14"/>
  <c r="E78" i="14"/>
  <c r="D78" i="14"/>
  <c r="C78" i="14"/>
  <c r="C66" i="14"/>
  <c r="D66" i="14"/>
  <c r="E66" i="14"/>
  <c r="E58" i="14"/>
  <c r="D58" i="14"/>
  <c r="C58" i="14"/>
  <c r="B58" i="14"/>
  <c r="E51" i="14"/>
  <c r="D51" i="14"/>
  <c r="C51" i="14"/>
  <c r="E36" i="14"/>
  <c r="D36" i="14"/>
  <c r="C36" i="14"/>
  <c r="E26" i="14"/>
  <c r="D26" i="14"/>
  <c r="B26" i="14" s="1"/>
  <c r="C26" i="14"/>
  <c r="D21" i="14"/>
  <c r="C21" i="14"/>
  <c r="C11" i="14"/>
  <c r="B9" i="14"/>
  <c r="D109" i="14"/>
  <c r="D92" i="14"/>
  <c r="D83" i="14"/>
  <c r="D48" i="14"/>
  <c r="D75" i="14"/>
  <c r="D55" i="14"/>
  <c r="D33" i="14"/>
  <c r="D28" i="14"/>
  <c r="D23" i="14"/>
  <c r="D18" i="14"/>
  <c r="C95" i="14"/>
  <c r="D95" i="14"/>
  <c r="E95" i="14"/>
  <c r="E94" i="14" s="1"/>
  <c r="B67" i="14"/>
  <c r="B66" i="14" s="1"/>
  <c r="C64" i="14"/>
  <c r="D64" i="14"/>
  <c r="E64" i="14"/>
  <c r="B52" i="14"/>
  <c r="B51" i="14" s="1"/>
  <c r="D15" i="14"/>
  <c r="C15" i="14"/>
  <c r="E12" i="14"/>
  <c r="D12" i="14"/>
  <c r="C12" i="14"/>
  <c r="B62" i="14"/>
  <c r="B65" i="14"/>
  <c r="B54" i="14"/>
  <c r="E53" i="14"/>
  <c r="D53" i="14"/>
  <c r="C53" i="14"/>
  <c r="B38" i="14"/>
  <c r="B14" i="14"/>
  <c r="B91" i="14"/>
  <c r="B90" i="14" s="1"/>
  <c r="E90" i="14"/>
  <c r="D90" i="14"/>
  <c r="C90" i="14"/>
  <c r="C94" i="14" l="1"/>
  <c r="D94" i="14"/>
  <c r="B86" i="14"/>
  <c r="E77" i="14"/>
  <c r="D77" i="14"/>
  <c r="C77" i="14"/>
  <c r="C57" i="14"/>
  <c r="D57" i="14"/>
  <c r="E57" i="14"/>
  <c r="B64" i="14"/>
  <c r="B57" i="14" s="1"/>
  <c r="C50" i="14"/>
  <c r="D50" i="14"/>
  <c r="E50" i="14"/>
  <c r="D11" i="14"/>
  <c r="B53" i="14"/>
  <c r="D43" i="14"/>
  <c r="E43" i="14"/>
  <c r="C43" i="14"/>
  <c r="B43" i="14" s="1"/>
  <c r="D41" i="14"/>
  <c r="E41" i="14"/>
  <c r="C41" i="14"/>
  <c r="B50" i="14" l="1"/>
  <c r="E15" i="14"/>
  <c r="E11" i="14" l="1"/>
  <c r="B17" i="14"/>
  <c r="B107" i="14" l="1"/>
  <c r="B106" i="14"/>
  <c r="B105" i="14"/>
  <c r="B104" i="14"/>
  <c r="B103" i="14" s="1"/>
  <c r="B102" i="14"/>
  <c r="B95" i="14" s="1"/>
  <c r="B101" i="14"/>
  <c r="B100" i="14"/>
  <c r="B99" i="14"/>
  <c r="B98" i="14"/>
  <c r="B97" i="14"/>
  <c r="B96" i="14"/>
  <c r="D88" i="14"/>
  <c r="D85" i="14" s="1"/>
  <c r="E88" i="14"/>
  <c r="E85" i="14" s="1"/>
  <c r="C88" i="14"/>
  <c r="C85" i="14" s="1"/>
  <c r="B87" i="14"/>
  <c r="B82" i="14"/>
  <c r="B81" i="14"/>
  <c r="B79" i="14"/>
  <c r="B78" i="14" s="1"/>
  <c r="B63" i="14"/>
  <c r="B61" i="14"/>
  <c r="B60" i="14"/>
  <c r="B59" i="14"/>
  <c r="B47" i="14"/>
  <c r="B46" i="14"/>
  <c r="B45" i="14"/>
  <c r="B44" i="14"/>
  <c r="B42" i="14"/>
  <c r="B40" i="14"/>
  <c r="E39" i="14"/>
  <c r="E35" i="14" s="1"/>
  <c r="D39" i="14"/>
  <c r="D35" i="14" s="1"/>
  <c r="C39" i="14"/>
  <c r="C35" i="14" s="1"/>
  <c r="B37" i="14"/>
  <c r="B36" i="14" s="1"/>
  <c r="B32" i="14"/>
  <c r="E31" i="14"/>
  <c r="E30" i="14" s="1"/>
  <c r="D31" i="14"/>
  <c r="D30" i="14" s="1"/>
  <c r="C31" i="14"/>
  <c r="C30" i="14" s="1"/>
  <c r="B27" i="14"/>
  <c r="E25" i="14"/>
  <c r="D25" i="14"/>
  <c r="C25" i="14"/>
  <c r="B25" i="14" s="1"/>
  <c r="B22" i="14"/>
  <c r="B21" i="14" s="1"/>
  <c r="E21" i="14"/>
  <c r="E20" i="14" s="1"/>
  <c r="D20" i="14"/>
  <c r="C20" i="14"/>
  <c r="B16" i="14"/>
  <c r="B15" i="14" s="1"/>
  <c r="B13" i="14"/>
  <c r="B12" i="14" s="1"/>
  <c r="B11" i="14" s="1"/>
  <c r="E8" i="14"/>
  <c r="E7" i="14" s="1"/>
  <c r="C8" i="14"/>
  <c r="B8" i="14" s="1"/>
  <c r="D7" i="14"/>
  <c r="B94" i="14" l="1"/>
  <c r="B80" i="14"/>
  <c r="B77" i="14" s="1"/>
  <c r="B30" i="14"/>
  <c r="B20" i="14"/>
  <c r="B39" i="14"/>
  <c r="B35" i="14" s="1"/>
  <c r="B41" i="14"/>
  <c r="B31" i="14"/>
  <c r="D110" i="14"/>
  <c r="C7" i="14"/>
  <c r="B7" i="14" s="1"/>
  <c r="E110" i="14"/>
  <c r="C110" i="14"/>
  <c r="B89" i="14"/>
  <c r="B88" i="14" s="1"/>
  <c r="B85" i="14" s="1"/>
  <c r="B110" i="14" l="1"/>
  <c r="B111" i="14"/>
  <c r="D112" i="14"/>
  <c r="E112" i="14"/>
  <c r="C112" i="14" l="1"/>
  <c r="B112" i="14" s="1"/>
</calcChain>
</file>

<file path=xl/sharedStrings.xml><?xml version="1.0" encoding="utf-8"?>
<sst xmlns="http://schemas.openxmlformats.org/spreadsheetml/2006/main" count="119" uniqueCount="71">
  <si>
    <t>รวมทั้งสิ้น</t>
  </si>
  <si>
    <t>แผน</t>
  </si>
  <si>
    <t>งวดที่ 1 (ต.ค. - ม.ค.)</t>
  </si>
  <si>
    <t>งวดที่ 2 (ก.พ. - พ.ค.)</t>
  </si>
  <si>
    <t>งวดที่ 3 (มิ.ย. - ก.ย.)</t>
  </si>
  <si>
    <t>ฝ่ายปกครอง</t>
  </si>
  <si>
    <t>งบบุคลากร</t>
  </si>
  <si>
    <t>งบดำเนินงาน</t>
  </si>
  <si>
    <t>งบรายจ่ายอื่น</t>
  </si>
  <si>
    <t>รวมงบประมาณตามโครงสร้างงาน</t>
  </si>
  <si>
    <t>รวมโครงการตามแผนยุทธศาสตร์</t>
  </si>
  <si>
    <t>ฝ่ายทะเบียน</t>
  </si>
  <si>
    <t>ฝ่ายการคลัง</t>
  </si>
  <si>
    <t>ฝ่ายรายได้</t>
  </si>
  <si>
    <t>ฝ่ายรักษาความสะอาดและสวนสาธารณะ</t>
  </si>
  <si>
    <t>ฝ่ายเทศกิจ</t>
  </si>
  <si>
    <t>ฝ่ายโยธา</t>
  </si>
  <si>
    <t>ฝ่ายพัฒนาชุมชนและสวัสดิการสังคม</t>
  </si>
  <si>
    <t>ฝ่ายสิ่งแวดล้อมและสุขาภิบาล</t>
  </si>
  <si>
    <t>ฝ่ายการศึกษา</t>
  </si>
  <si>
    <t>งานที่ 2 : งานพัฒนาชุมชนและบริการสังคม</t>
  </si>
  <si>
    <t>งานที่ 1 : งานบริหารทั่วไปฝ่ายพัฒนาชุมชน</t>
  </si>
  <si>
    <t>หน่วยงาน   สำนักงานเขตตลิ่งชัน</t>
  </si>
  <si>
    <t>งาน/โครงการตามแผนยุทธศาสตร์/รายจ่าย</t>
  </si>
  <si>
    <t>งบประมาณตามโครงสร้างงาน</t>
  </si>
  <si>
    <t xml:space="preserve">    งานรายจ่ายบุคลากร</t>
  </si>
  <si>
    <t xml:space="preserve">    งานที่ 1 : งานอำนวยการและบริหารสำนักงานเขต</t>
  </si>
  <si>
    <t xml:space="preserve">    งานที่ 1 : งานบริหารทั่วไปและบริการทะเบียน</t>
  </si>
  <si>
    <t xml:space="preserve">    งานที่ 1 : งานบริหารทั่วไปและบริหารการคลัง</t>
  </si>
  <si>
    <t xml:space="preserve">     งานที่ 1 : งานบริหารทั่วไปและจัดเก็บรายได้</t>
  </si>
  <si>
    <t xml:space="preserve">     งานที่ 1 : งานบริหารทั่วไปฝ่ายรักษาความสะอาด</t>
  </si>
  <si>
    <t>1) งบดำเนินงาน</t>
  </si>
  <si>
    <t xml:space="preserve">     งานที่ 2 : งานกวาดทำความสะอาดที่และทางสาธารณะ</t>
  </si>
  <si>
    <t xml:space="preserve">     งานที่ 3 : งานเก็บขยะมูลฝอยและขนถ่ายสิ่งปฏิกูล</t>
  </si>
  <si>
    <t xml:space="preserve">     งานที่ 4 : งานดูแลสวนและพื้นที่สีเขียว</t>
  </si>
  <si>
    <t xml:space="preserve">     งานที่ 1 : งานบริหารทั่วไปและสอบสวนดำเนินคดี</t>
  </si>
  <si>
    <t xml:space="preserve">     งานที่ 1 : งานบริหารทั่วไปฝ่ายโยธา</t>
  </si>
  <si>
    <t>2) งบดำเนินงาน</t>
  </si>
  <si>
    <t>3) งบรายจ่ายอื่น</t>
  </si>
  <si>
    <t xml:space="preserve"> - ค่าวัสดุ</t>
  </si>
  <si>
    <t xml:space="preserve"> - รายจ่ายอื่น ๆ</t>
  </si>
  <si>
    <t xml:space="preserve"> - ค่าตอบแทน</t>
  </si>
  <si>
    <t xml:space="preserve"> - ค่าใช้สอย</t>
  </si>
  <si>
    <t xml:space="preserve"> - ค่าไฟฟ้า</t>
  </si>
  <si>
    <t xml:space="preserve"> - ค่าน้ำประปา</t>
  </si>
  <si>
    <t xml:space="preserve">     งานที่ 1 : งานบริหารทั่วไปฝ่ายการศึกษา</t>
  </si>
  <si>
    <t xml:space="preserve">     งานที่ 2 : งานงบประมาณโรงเรียน</t>
  </si>
  <si>
    <t xml:space="preserve">    งานที่ 2 :  งานปกครอง</t>
  </si>
  <si>
    <t xml:space="preserve">    งบดำเนินงาน</t>
  </si>
  <si>
    <t xml:space="preserve">        งบดำเนินงาน</t>
  </si>
  <si>
    <t xml:space="preserve">     งานที่ 2 : งานสุขาภิบาลอาหารและอนามัยสิ่งแวดล้อม</t>
  </si>
  <si>
    <t xml:space="preserve">     งานที่ 3 : งานป้องกันและควบคุมโรค</t>
  </si>
  <si>
    <t>ผลการดำเนินงาน</t>
  </si>
  <si>
    <t>ปัญหาอุปสรรค : ไม่มีปัญหาอุปสรรค</t>
  </si>
  <si>
    <t>(ข้อมูล 1 ตุลาคม 2568 - 31 มีนาคม 2569)</t>
  </si>
  <si>
    <t xml:space="preserve">     งานที่ 2 : งานตรวจและบังคับใช้กฎหมาย</t>
  </si>
  <si>
    <t xml:space="preserve">     งานที่ 3 : งานระบายน้ำและแก้ไขปัญหาน้ำท่วม</t>
  </si>
  <si>
    <t xml:space="preserve"> งบรายจ่ายอื่น</t>
  </si>
  <si>
    <t xml:space="preserve"> งบดำเนินงาน</t>
  </si>
  <si>
    <t xml:space="preserve">   งบดำเนินงาน</t>
  </si>
  <si>
    <t xml:space="preserve">   งบรายจ่ายอื่น</t>
  </si>
  <si>
    <t xml:space="preserve">   งบเงินอุดหนุน</t>
  </si>
  <si>
    <t>ผลรวมการดำเนินงาน งบดำเนินงาน งบอุดหนุน งบรายจ่ายอื่น ณ วันที่ 31 มีนาคม 2569</t>
  </si>
  <si>
    <t xml:space="preserve">     งานที่ 2 : งานบำรุงรักษาซ่อมแซม</t>
  </si>
  <si>
    <t xml:space="preserve">     งานที่ 1 : งานบริหารทั่วไปฝ่ายสิ่งแวดล้อมและสุขาภิบาล</t>
  </si>
  <si>
    <t>เป้าหมาย 167,221,790</t>
  </si>
  <si>
    <t>ผลดำเนินงาน 49,923,354.15</t>
  </si>
  <si>
    <t>คิดเป็นร้อยละ 29.85</t>
  </si>
  <si>
    <t>เป้าหมายการใช้จ่ายงบประมาณประจำปีงบประมาณ พ.ศ. 2569 (งบดำเนินงาน งบอุดหนุน งบรายจ่ายอื่น เงินเดือน ค่าจ้างประจำ ค่าจ้างชั่วคราว) 348,896,490 บาท</t>
  </si>
  <si>
    <t>ผลการดำเนินงาน  ณ วันที่ 31 มีนาคม 2569 = 121,835,171.47 บาท คิดเป็นร้อยละ 34.92 ของเป้าหมาย</t>
  </si>
  <si>
    <t>รายงานผลการใช้จ่ายงบประมาณรายจ่ายประจำปีงบประมาณ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</si>
</sst>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 New"/>
      <family val="2"/>
    </font>
    <font>
      <i/>
      <sz val="16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4" fillId="0" borderId="1" xfId="0" applyFont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5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5"/>
    </xf>
    <xf numFmtId="164" fontId="3" fillId="0" borderId="4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5"/>
    </xf>
    <xf numFmtId="164" fontId="3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 indent="5"/>
    </xf>
    <xf numFmtId="164" fontId="2" fillId="4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indent="4"/>
    </xf>
    <xf numFmtId="164" fontId="3" fillId="5" borderId="1" xfId="1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7" fillId="0" borderId="0" xfId="1" applyNumberFormat="1" applyFont="1" applyAlignment="1">
      <alignment horizontal="center" vertical="center"/>
    </xf>
    <xf numFmtId="43" fontId="2" fillId="4" borderId="2" xfId="1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43" fontId="2" fillId="6" borderId="0" xfId="1" applyFont="1" applyFill="1" applyBorder="1" applyAlignment="1">
      <alignment horizontal="center" vertical="center" wrapText="1"/>
    </xf>
    <xf numFmtId="10" fontId="2" fillId="6" borderId="0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2" fillId="6" borderId="4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6FBB-0423-4B30-A0A8-5C2635FA85E2}">
  <sheetPr>
    <pageSetUpPr fitToPage="1"/>
  </sheetPr>
  <dimension ref="A1:F117"/>
  <sheetViews>
    <sheetView tabSelected="1" topLeftCell="A93" zoomScale="106" zoomScaleNormal="106" zoomScaleSheetLayoutView="80" workbookViewId="0">
      <selection activeCell="A112" sqref="A112"/>
    </sheetView>
  </sheetViews>
  <sheetFormatPr defaultColWidth="9" defaultRowHeight="24" outlineLevelRow="1"/>
  <cols>
    <col min="1" max="1" width="53" style="2" customWidth="1"/>
    <col min="2" max="5" width="23.7109375" style="3" customWidth="1"/>
    <col min="6" max="16384" width="9" style="2"/>
  </cols>
  <sheetData>
    <row r="1" spans="1:5">
      <c r="A1" s="45" t="s">
        <v>70</v>
      </c>
      <c r="B1" s="45"/>
      <c r="C1" s="45"/>
      <c r="D1" s="45"/>
      <c r="E1" s="45"/>
    </row>
    <row r="2" spans="1:5">
      <c r="A2" s="46" t="s">
        <v>22</v>
      </c>
      <c r="B2" s="46"/>
      <c r="C2" s="46"/>
      <c r="D2" s="46"/>
      <c r="E2" s="46"/>
    </row>
    <row r="3" spans="1:5" ht="19.5" customHeight="1">
      <c r="D3" s="50" t="s">
        <v>54</v>
      </c>
      <c r="E3" s="50"/>
    </row>
    <row r="4" spans="1:5" ht="7.5" customHeight="1"/>
    <row r="5" spans="1:5" ht="27">
      <c r="A5" s="47" t="s">
        <v>23</v>
      </c>
      <c r="B5" s="39" t="s">
        <v>0</v>
      </c>
      <c r="C5" s="39" t="s">
        <v>2</v>
      </c>
      <c r="D5" s="39" t="s">
        <v>3</v>
      </c>
      <c r="E5" s="39" t="s">
        <v>4</v>
      </c>
    </row>
    <row r="6" spans="1:5" ht="27">
      <c r="A6" s="47"/>
      <c r="B6" s="40" t="s">
        <v>1</v>
      </c>
      <c r="C6" s="41" t="s">
        <v>1</v>
      </c>
      <c r="D6" s="39" t="s">
        <v>1</v>
      </c>
      <c r="E6" s="39" t="s">
        <v>1</v>
      </c>
    </row>
    <row r="7" spans="1:5" s="1" customFormat="1">
      <c r="A7" s="7" t="s">
        <v>24</v>
      </c>
      <c r="B7" s="8">
        <f>SUM(C7:E7)</f>
        <v>185878700</v>
      </c>
      <c r="C7" s="8">
        <f>SUM(C8)</f>
        <v>185878700</v>
      </c>
      <c r="D7" s="8">
        <f t="shared" ref="D7:E7" si="0">SUM(D8)</f>
        <v>0</v>
      </c>
      <c r="E7" s="8">
        <f t="shared" si="0"/>
        <v>0</v>
      </c>
    </row>
    <row r="8" spans="1:5" s="1" customFormat="1">
      <c r="A8" s="9" t="s">
        <v>25</v>
      </c>
      <c r="B8" s="10">
        <f>SUM(C8:E8)</f>
        <v>185878700</v>
      </c>
      <c r="C8" s="10">
        <f t="shared" ref="C8:E8" si="1">C9+C10</f>
        <v>185878700</v>
      </c>
      <c r="D8" s="10">
        <v>0</v>
      </c>
      <c r="E8" s="10">
        <f t="shared" si="1"/>
        <v>0</v>
      </c>
    </row>
    <row r="9" spans="1:5">
      <c r="A9" s="11" t="s">
        <v>6</v>
      </c>
      <c r="B9" s="4">
        <f>SUM(C9:E9)</f>
        <v>185878700</v>
      </c>
      <c r="C9" s="4">
        <v>185878700</v>
      </c>
      <c r="D9" s="4">
        <v>0</v>
      </c>
      <c r="E9" s="4">
        <v>0</v>
      </c>
    </row>
    <row r="10" spans="1:5">
      <c r="A10" s="12" t="s">
        <v>5</v>
      </c>
      <c r="B10" s="5"/>
      <c r="C10" s="4"/>
      <c r="D10" s="4"/>
      <c r="E10" s="4"/>
    </row>
    <row r="11" spans="1:5" s="1" customFormat="1">
      <c r="A11" s="7" t="s">
        <v>24</v>
      </c>
      <c r="B11" s="8">
        <f>SUM(B12,B15)</f>
        <v>8041500</v>
      </c>
      <c r="C11" s="8">
        <f>SUM(C12,C15)</f>
        <v>7159330</v>
      </c>
      <c r="D11" s="8">
        <f>SUM(D12,D15)</f>
        <v>457435</v>
      </c>
      <c r="E11" s="8">
        <f>SUM(E12,E15)</f>
        <v>424735</v>
      </c>
    </row>
    <row r="12" spans="1:5" s="1" customFormat="1">
      <c r="A12" s="9" t="s">
        <v>26</v>
      </c>
      <c r="B12" s="10">
        <f>SUM(B13:B14)</f>
        <v>7601600</v>
      </c>
      <c r="C12" s="10">
        <f>SUM(C13:C14)</f>
        <v>6995530</v>
      </c>
      <c r="D12" s="10">
        <f>SUM(D13:D14)</f>
        <v>298935</v>
      </c>
      <c r="E12" s="10">
        <f>SUM(E13:E14)</f>
        <v>307135</v>
      </c>
    </row>
    <row r="13" spans="1:5" ht="21" customHeight="1" outlineLevel="1">
      <c r="A13" s="11" t="s">
        <v>58</v>
      </c>
      <c r="B13" s="13">
        <f t="shared" ref="B13:B14" si="2">+C13+D13+E13</f>
        <v>7027800</v>
      </c>
      <c r="C13" s="13">
        <v>6421730</v>
      </c>
      <c r="D13" s="13">
        <v>298935</v>
      </c>
      <c r="E13" s="13">
        <v>307135</v>
      </c>
    </row>
    <row r="14" spans="1:5" ht="21" customHeight="1" outlineLevel="1">
      <c r="A14" s="11" t="s">
        <v>57</v>
      </c>
      <c r="B14" s="13">
        <f t="shared" si="2"/>
        <v>573800</v>
      </c>
      <c r="C14" s="13">
        <v>573800</v>
      </c>
      <c r="D14" s="13">
        <v>0</v>
      </c>
      <c r="E14" s="13">
        <v>0</v>
      </c>
    </row>
    <row r="15" spans="1:5" s="1" customFormat="1">
      <c r="A15" s="14" t="s">
        <v>47</v>
      </c>
      <c r="B15" s="10">
        <f>SUM(B16:B17)</f>
        <v>439900</v>
      </c>
      <c r="C15" s="10">
        <f>SUM(C16:C17)</f>
        <v>163800</v>
      </c>
      <c r="D15" s="10">
        <f>SUM(D16:D17)</f>
        <v>158500</v>
      </c>
      <c r="E15" s="10">
        <f>SUM(E16:E17)</f>
        <v>117600</v>
      </c>
    </row>
    <row r="16" spans="1:5" ht="21" customHeight="1" outlineLevel="1">
      <c r="A16" s="11" t="s">
        <v>58</v>
      </c>
      <c r="B16" s="13">
        <f t="shared" ref="B16:B17" si="3">+C16+D16+E16</f>
        <v>352000</v>
      </c>
      <c r="C16" s="13">
        <v>118400</v>
      </c>
      <c r="D16" s="13">
        <v>116000</v>
      </c>
      <c r="E16" s="13">
        <v>117600</v>
      </c>
    </row>
    <row r="17" spans="1:6" ht="21" customHeight="1" outlineLevel="1">
      <c r="A17" s="11" t="s">
        <v>57</v>
      </c>
      <c r="B17" s="13">
        <f t="shared" si="3"/>
        <v>87900</v>
      </c>
      <c r="C17" s="13">
        <v>45400</v>
      </c>
      <c r="D17" s="13">
        <v>42500</v>
      </c>
      <c r="E17" s="13">
        <v>0</v>
      </c>
    </row>
    <row r="18" spans="1:6" ht="21" customHeight="1" outlineLevel="1">
      <c r="A18" s="32" t="s">
        <v>52</v>
      </c>
      <c r="B18" s="33"/>
      <c r="C18" s="33"/>
      <c r="D18" s="34">
        <f>1734827.88+1184074.53+619200</f>
        <v>3538102.41</v>
      </c>
      <c r="E18" s="33"/>
    </row>
    <row r="19" spans="1:6" ht="21" customHeight="1" outlineLevel="1">
      <c r="A19" s="29" t="s">
        <v>11</v>
      </c>
      <c r="B19" s="4"/>
      <c r="C19" s="4"/>
      <c r="D19" s="4"/>
      <c r="E19" s="4"/>
    </row>
    <row r="20" spans="1:6" ht="21" customHeight="1" outlineLevel="1">
      <c r="A20" s="7" t="s">
        <v>24</v>
      </c>
      <c r="B20" s="8">
        <f>B22+B24</f>
        <v>1001300</v>
      </c>
      <c r="C20" s="8">
        <f>C21</f>
        <v>736840</v>
      </c>
      <c r="D20" s="8">
        <f t="shared" ref="D20:E21" si="4">D21</f>
        <v>128800</v>
      </c>
      <c r="E20" s="8">
        <f t="shared" si="4"/>
        <v>135660</v>
      </c>
      <c r="F20" s="30"/>
    </row>
    <row r="21" spans="1:6" ht="21" customHeight="1" outlineLevel="1">
      <c r="A21" s="14" t="s">
        <v>27</v>
      </c>
      <c r="B21" s="10">
        <f>B22</f>
        <v>1001300</v>
      </c>
      <c r="C21" s="10">
        <f>C22</f>
        <v>736840</v>
      </c>
      <c r="D21" s="10">
        <f>D22</f>
        <v>128800</v>
      </c>
      <c r="E21" s="10">
        <f t="shared" si="4"/>
        <v>135660</v>
      </c>
      <c r="F21" s="30"/>
    </row>
    <row r="22" spans="1:6" ht="21" customHeight="1" outlineLevel="1">
      <c r="A22" s="11" t="s">
        <v>7</v>
      </c>
      <c r="B22" s="13">
        <f>+C22+D22+E22</f>
        <v>1001300</v>
      </c>
      <c r="C22" s="13">
        <v>736840</v>
      </c>
      <c r="D22" s="13">
        <v>128800</v>
      </c>
      <c r="E22" s="13">
        <v>135660</v>
      </c>
      <c r="F22" s="30"/>
    </row>
    <row r="23" spans="1:6" ht="21" customHeight="1" outlineLevel="1">
      <c r="A23" s="32" t="s">
        <v>52</v>
      </c>
      <c r="B23" s="33"/>
      <c r="C23" s="33"/>
      <c r="D23" s="34">
        <f>400340</f>
        <v>400340</v>
      </c>
      <c r="E23" s="33"/>
      <c r="F23" s="30"/>
    </row>
    <row r="24" spans="1:6" ht="21" customHeight="1" outlineLevel="1">
      <c r="A24" s="29" t="s">
        <v>12</v>
      </c>
      <c r="B24" s="4"/>
      <c r="C24" s="4"/>
      <c r="D24" s="4"/>
      <c r="E24" s="4"/>
    </row>
    <row r="25" spans="1:6" ht="21" customHeight="1" outlineLevel="1">
      <c r="A25" s="7" t="s">
        <v>24</v>
      </c>
      <c r="B25" s="8">
        <f>SUM(C25:E25)</f>
        <v>1015600</v>
      </c>
      <c r="C25" s="8">
        <f>SUM(C26)</f>
        <v>616600</v>
      </c>
      <c r="D25" s="8">
        <f t="shared" ref="D25:E25" si="5">SUM(D26)</f>
        <v>149000</v>
      </c>
      <c r="E25" s="8">
        <f t="shared" si="5"/>
        <v>250000</v>
      </c>
      <c r="F25" s="30"/>
    </row>
    <row r="26" spans="1:6" ht="21" customHeight="1" outlineLevel="1">
      <c r="A26" s="14" t="s">
        <v>28</v>
      </c>
      <c r="B26" s="10">
        <f>SUM(C26:E26)</f>
        <v>1015600</v>
      </c>
      <c r="C26" s="10">
        <f>C27</f>
        <v>616600</v>
      </c>
      <c r="D26" s="10">
        <f>D27</f>
        <v>149000</v>
      </c>
      <c r="E26" s="10">
        <f>E27</f>
        <v>250000</v>
      </c>
      <c r="F26" s="30"/>
    </row>
    <row r="27" spans="1:6" ht="21" customHeight="1" outlineLevel="1">
      <c r="A27" s="11" t="s">
        <v>7</v>
      </c>
      <c r="B27" s="13">
        <f>+C27+D27+E27</f>
        <v>1015600</v>
      </c>
      <c r="C27" s="13">
        <v>616600</v>
      </c>
      <c r="D27" s="13">
        <v>149000</v>
      </c>
      <c r="E27" s="13">
        <v>250000</v>
      </c>
      <c r="F27" s="30"/>
    </row>
    <row r="28" spans="1:6" ht="21" customHeight="1" outlineLevel="1">
      <c r="A28" s="32" t="s">
        <v>52</v>
      </c>
      <c r="B28" s="33"/>
      <c r="C28" s="33"/>
      <c r="D28" s="34">
        <f>345851.33+43314.09</f>
        <v>389165.42000000004</v>
      </c>
      <c r="E28" s="33"/>
      <c r="F28" s="30"/>
    </row>
    <row r="29" spans="1:6" ht="21" customHeight="1" outlineLevel="1">
      <c r="A29" s="29" t="s">
        <v>13</v>
      </c>
      <c r="B29" s="4"/>
      <c r="C29" s="4"/>
      <c r="D29" s="4"/>
      <c r="E29" s="4"/>
      <c r="F29" s="30"/>
    </row>
    <row r="30" spans="1:6" s="1" customFormat="1">
      <c r="A30" s="7" t="s">
        <v>24</v>
      </c>
      <c r="B30" s="8">
        <f>SUM(C30:E30)</f>
        <v>2144200</v>
      </c>
      <c r="C30" s="8">
        <f>SUM(C31)</f>
        <v>2133000</v>
      </c>
      <c r="D30" s="8">
        <f t="shared" ref="D30:E30" si="6">SUM(D31)</f>
        <v>11200</v>
      </c>
      <c r="E30" s="8">
        <f t="shared" si="6"/>
        <v>0</v>
      </c>
      <c r="F30" s="31"/>
    </row>
    <row r="31" spans="1:6" s="1" customFormat="1">
      <c r="A31" s="14" t="s">
        <v>29</v>
      </c>
      <c r="B31" s="10">
        <f>SUM(C31:E31)</f>
        <v>2144200</v>
      </c>
      <c r="C31" s="10">
        <f>C32</f>
        <v>2133000</v>
      </c>
      <c r="D31" s="10">
        <f t="shared" ref="D31:E31" si="7">D32</f>
        <v>11200</v>
      </c>
      <c r="E31" s="10">
        <f t="shared" si="7"/>
        <v>0</v>
      </c>
      <c r="F31" s="31"/>
    </row>
    <row r="32" spans="1:6">
      <c r="A32" s="11" t="s">
        <v>7</v>
      </c>
      <c r="B32" s="13">
        <f>+C32+D32+E32</f>
        <v>2144200</v>
      </c>
      <c r="C32" s="13">
        <v>2133000</v>
      </c>
      <c r="D32" s="13">
        <v>11200</v>
      </c>
      <c r="E32" s="13">
        <v>0</v>
      </c>
      <c r="F32" s="30"/>
    </row>
    <row r="33" spans="1:6">
      <c r="A33" s="32" t="s">
        <v>52</v>
      </c>
      <c r="B33" s="33"/>
      <c r="C33" s="33"/>
      <c r="D33" s="34">
        <f>428109.92+76786</f>
        <v>504895.92</v>
      </c>
      <c r="E33" s="33"/>
      <c r="F33" s="30"/>
    </row>
    <row r="34" spans="1:6" s="1" customFormat="1">
      <c r="A34" s="12" t="s">
        <v>14</v>
      </c>
      <c r="B34" s="15"/>
      <c r="C34" s="15"/>
      <c r="D34" s="15"/>
      <c r="E34" s="15"/>
      <c r="F34" s="31"/>
    </row>
    <row r="35" spans="1:6" s="1" customFormat="1">
      <c r="A35" s="7" t="s">
        <v>24</v>
      </c>
      <c r="B35" s="8">
        <f>SUM(B36,B39,B41,B43)</f>
        <v>30331300</v>
      </c>
      <c r="C35" s="8">
        <f>SUM(C36,C39,C41,C43)</f>
        <v>17312000</v>
      </c>
      <c r="D35" s="8">
        <f>SUM(D36,D39,D41,D43)</f>
        <v>7724610</v>
      </c>
      <c r="E35" s="8">
        <f>SUM(E36,E39,E41,E43)</f>
        <v>5294690</v>
      </c>
      <c r="F35" s="31"/>
    </row>
    <row r="36" spans="1:6" s="1" customFormat="1">
      <c r="A36" s="14" t="s">
        <v>30</v>
      </c>
      <c r="B36" s="10">
        <f>SUM(B37:B38)</f>
        <v>12769200</v>
      </c>
      <c r="C36" s="10">
        <f>SUM(C37:C38)</f>
        <v>4972130</v>
      </c>
      <c r="D36" s="10">
        <f>SUM(D37:D38)</f>
        <v>3984230</v>
      </c>
      <c r="E36" s="10">
        <f>SUM(E37:E38)</f>
        <v>3812840</v>
      </c>
      <c r="F36" s="31"/>
    </row>
    <row r="37" spans="1:6">
      <c r="A37" s="11" t="s">
        <v>7</v>
      </c>
      <c r="B37" s="13">
        <f>+C37+D37+E37</f>
        <v>12027200</v>
      </c>
      <c r="C37" s="13">
        <v>4230130</v>
      </c>
      <c r="D37" s="13">
        <v>3984230</v>
      </c>
      <c r="E37" s="13">
        <v>3812840</v>
      </c>
      <c r="F37" s="30"/>
    </row>
    <row r="38" spans="1:6">
      <c r="A38" s="11" t="s">
        <v>8</v>
      </c>
      <c r="B38" s="13">
        <f>+C38+D38+E38</f>
        <v>742000</v>
      </c>
      <c r="C38" s="13">
        <v>742000</v>
      </c>
      <c r="D38" s="13">
        <v>0</v>
      </c>
      <c r="E38" s="13">
        <v>0</v>
      </c>
      <c r="F38" s="30"/>
    </row>
    <row r="39" spans="1:6" ht="21" customHeight="1" outlineLevel="1">
      <c r="A39" s="9" t="s">
        <v>32</v>
      </c>
      <c r="B39" s="10">
        <f>SUM(C39:E39)</f>
        <v>904400</v>
      </c>
      <c r="C39" s="10">
        <f>SUM(C40)</f>
        <v>361200</v>
      </c>
      <c r="D39" s="10">
        <f t="shared" ref="D39:E39" si="8">SUM(D40)</f>
        <v>543200</v>
      </c>
      <c r="E39" s="10">
        <f t="shared" si="8"/>
        <v>0</v>
      </c>
      <c r="F39" s="30"/>
    </row>
    <row r="40" spans="1:6" ht="21" customHeight="1" outlineLevel="1">
      <c r="A40" s="11" t="s">
        <v>7</v>
      </c>
      <c r="B40" s="13">
        <f t="shared" ref="B40" si="9">+C40+D40+E40</f>
        <v>904400</v>
      </c>
      <c r="C40" s="13">
        <v>361200</v>
      </c>
      <c r="D40" s="13">
        <v>543200</v>
      </c>
      <c r="E40" s="13">
        <v>0</v>
      </c>
      <c r="F40" s="30"/>
    </row>
    <row r="41" spans="1:6" ht="21" customHeight="1" outlineLevel="1">
      <c r="A41" s="9" t="s">
        <v>33</v>
      </c>
      <c r="B41" s="10">
        <f>SUM(C41:E41)</f>
        <v>4400700</v>
      </c>
      <c r="C41" s="10">
        <f>SUM(C42)</f>
        <v>1481250</v>
      </c>
      <c r="D41" s="10">
        <f t="shared" ref="D41:E41" si="10">SUM(D42)</f>
        <v>1771050</v>
      </c>
      <c r="E41" s="10">
        <f t="shared" si="10"/>
        <v>1148400</v>
      </c>
      <c r="F41" s="30"/>
    </row>
    <row r="42" spans="1:6" ht="21" customHeight="1" outlineLevel="1">
      <c r="A42" s="11" t="s">
        <v>7</v>
      </c>
      <c r="B42" s="13">
        <f t="shared" ref="B42" si="11">+C42+D42+E42</f>
        <v>4400700</v>
      </c>
      <c r="C42" s="13">
        <v>1481250</v>
      </c>
      <c r="D42" s="13">
        <v>1771050</v>
      </c>
      <c r="E42" s="13">
        <v>1148400</v>
      </c>
      <c r="F42" s="30"/>
    </row>
    <row r="43" spans="1:6" ht="21" customHeight="1" outlineLevel="1">
      <c r="A43" s="9" t="s">
        <v>34</v>
      </c>
      <c r="B43" s="10">
        <f>SUM(C43:E43)</f>
        <v>12257000</v>
      </c>
      <c r="C43" s="10">
        <f>SUM(C44)</f>
        <v>10497420</v>
      </c>
      <c r="D43" s="10">
        <f t="shared" ref="D43:E43" si="12">SUM(D44)</f>
        <v>1426130</v>
      </c>
      <c r="E43" s="10">
        <f t="shared" si="12"/>
        <v>333450</v>
      </c>
      <c r="F43" s="30"/>
    </row>
    <row r="44" spans="1:6" s="1" customFormat="1">
      <c r="A44" s="11" t="s">
        <v>7</v>
      </c>
      <c r="B44" s="13">
        <f t="shared" ref="B44:B47" si="13">+C44+D44+E44</f>
        <v>12257000</v>
      </c>
      <c r="C44" s="13">
        <v>10497420</v>
      </c>
      <c r="D44" s="13">
        <v>1426130</v>
      </c>
      <c r="E44" s="13">
        <v>333450</v>
      </c>
      <c r="F44" s="31"/>
    </row>
    <row r="45" spans="1:6" ht="21" hidden="1" customHeight="1" outlineLevel="1">
      <c r="A45" s="11"/>
      <c r="B45" s="4">
        <f t="shared" si="13"/>
        <v>0</v>
      </c>
      <c r="C45" s="4"/>
      <c r="D45" s="4"/>
      <c r="E45" s="4"/>
      <c r="F45" s="30"/>
    </row>
    <row r="46" spans="1:6" ht="21" hidden="1" customHeight="1" outlineLevel="1">
      <c r="A46" s="11"/>
      <c r="B46" s="4">
        <f t="shared" si="13"/>
        <v>0</v>
      </c>
      <c r="C46" s="4"/>
      <c r="D46" s="4"/>
      <c r="E46" s="4"/>
      <c r="F46" s="30"/>
    </row>
    <row r="47" spans="1:6" ht="21" hidden="1" customHeight="1" outlineLevel="1">
      <c r="A47" s="11"/>
      <c r="B47" s="4">
        <f t="shared" si="13"/>
        <v>0</v>
      </c>
      <c r="C47" s="4"/>
      <c r="D47" s="4"/>
      <c r="E47" s="4"/>
      <c r="F47" s="30"/>
    </row>
    <row r="48" spans="1:6" ht="21" customHeight="1" outlineLevel="1">
      <c r="A48" s="32" t="s">
        <v>52</v>
      </c>
      <c r="B48" s="33"/>
      <c r="C48" s="33"/>
      <c r="D48" s="34">
        <f>6470611.67+741964+3926693+6779.38</f>
        <v>11146048.050000001</v>
      </c>
      <c r="E48" s="33"/>
      <c r="F48" s="30"/>
    </row>
    <row r="49" spans="1:5" ht="21" customHeight="1" outlineLevel="1">
      <c r="A49" s="29" t="s">
        <v>15</v>
      </c>
      <c r="B49" s="16"/>
      <c r="C49" s="16"/>
      <c r="D49" s="16"/>
      <c r="E49" s="16"/>
    </row>
    <row r="50" spans="1:5" ht="21" customHeight="1" outlineLevel="1">
      <c r="A50" s="17" t="s">
        <v>24</v>
      </c>
      <c r="B50" s="8">
        <f>B51+B53</f>
        <v>4403700</v>
      </c>
      <c r="C50" s="8">
        <f t="shared" ref="C50:E50" si="14">C51+C53</f>
        <v>1775450</v>
      </c>
      <c r="D50" s="8">
        <f t="shared" si="14"/>
        <v>1398310</v>
      </c>
      <c r="E50" s="8">
        <f t="shared" si="14"/>
        <v>1229940</v>
      </c>
    </row>
    <row r="51" spans="1:5" ht="21" customHeight="1" outlineLevel="1">
      <c r="A51" s="9" t="s">
        <v>35</v>
      </c>
      <c r="B51" s="10">
        <f>SUM(B52)</f>
        <v>4403700</v>
      </c>
      <c r="C51" s="10">
        <f>SUM(C52)</f>
        <v>1775450</v>
      </c>
      <c r="D51" s="10">
        <f>SUM(D52)</f>
        <v>1398310</v>
      </c>
      <c r="E51" s="10">
        <f>SUM(E52)</f>
        <v>1229940</v>
      </c>
    </row>
    <row r="52" spans="1:5" ht="21" customHeight="1" outlineLevel="1">
      <c r="A52" s="11" t="s">
        <v>7</v>
      </c>
      <c r="B52" s="13">
        <f>+C52+D52+E52</f>
        <v>4403700</v>
      </c>
      <c r="C52" s="13">
        <v>1775450</v>
      </c>
      <c r="D52" s="13">
        <v>1398310</v>
      </c>
      <c r="E52" s="13">
        <v>1229940</v>
      </c>
    </row>
    <row r="53" spans="1:5" ht="21" customHeight="1" outlineLevel="1">
      <c r="A53" s="9" t="s">
        <v>55</v>
      </c>
      <c r="B53" s="10">
        <f>SUM(C53:E53)</f>
        <v>0</v>
      </c>
      <c r="C53" s="10">
        <f>SUM(C54)</f>
        <v>0</v>
      </c>
      <c r="D53" s="10">
        <f t="shared" ref="D53:E53" si="15">SUM(D54)</f>
        <v>0</v>
      </c>
      <c r="E53" s="10">
        <f t="shared" si="15"/>
        <v>0</v>
      </c>
    </row>
    <row r="54" spans="1:5" ht="21" customHeight="1" outlineLevel="1">
      <c r="A54" s="11" t="s">
        <v>7</v>
      </c>
      <c r="B54" s="13">
        <f t="shared" ref="B54" si="16">+C54+D54+E54</f>
        <v>0</v>
      </c>
      <c r="C54" s="13">
        <v>0</v>
      </c>
      <c r="D54" s="13">
        <v>0</v>
      </c>
      <c r="E54" s="13">
        <v>0</v>
      </c>
    </row>
    <row r="55" spans="1:5" ht="21" customHeight="1" outlineLevel="1">
      <c r="A55" s="32" t="s">
        <v>52</v>
      </c>
      <c r="B55" s="33"/>
      <c r="C55" s="33"/>
      <c r="D55" s="34">
        <f>1611334</f>
        <v>1611334</v>
      </c>
      <c r="E55" s="33"/>
    </row>
    <row r="56" spans="1:5" s="1" customFormat="1">
      <c r="A56" s="12" t="s">
        <v>16</v>
      </c>
      <c r="B56" s="16"/>
      <c r="C56" s="16"/>
      <c r="D56" s="16"/>
      <c r="E56" s="16"/>
    </row>
    <row r="57" spans="1:5" s="1" customFormat="1">
      <c r="A57" s="7" t="s">
        <v>24</v>
      </c>
      <c r="B57" s="8">
        <f>SUM(B58+B64+B66)</f>
        <v>16387000</v>
      </c>
      <c r="C57" s="8">
        <f t="shared" ref="C57:E57" si="17">SUM(C58+C64+C66)</f>
        <v>9415600</v>
      </c>
      <c r="D57" s="8">
        <f t="shared" si="17"/>
        <v>5820300</v>
      </c>
      <c r="E57" s="8">
        <f t="shared" si="17"/>
        <v>1151100</v>
      </c>
    </row>
    <row r="58" spans="1:5" s="1" customFormat="1">
      <c r="A58" s="9" t="s">
        <v>36</v>
      </c>
      <c r="B58" s="10">
        <f>SUM(B62)</f>
        <v>12641200</v>
      </c>
      <c r="C58" s="10">
        <f>SUM(C62)</f>
        <v>6380300</v>
      </c>
      <c r="D58" s="10">
        <f>SUM(D62)</f>
        <v>5643300</v>
      </c>
      <c r="E58" s="10">
        <f>SUM(E62)</f>
        <v>617600</v>
      </c>
    </row>
    <row r="59" spans="1:5" ht="21" hidden="1" customHeight="1" outlineLevel="1">
      <c r="A59" s="11" t="s">
        <v>37</v>
      </c>
      <c r="B59" s="4">
        <f t="shared" ref="B59:B63" si="18">+C59+D59+E59</f>
        <v>0</v>
      </c>
      <c r="C59" s="4"/>
      <c r="D59" s="4"/>
      <c r="E59" s="4"/>
    </row>
    <row r="60" spans="1:5" ht="21" hidden="1" customHeight="1" outlineLevel="1">
      <c r="A60" s="11" t="s">
        <v>38</v>
      </c>
      <c r="B60" s="4">
        <f t="shared" si="18"/>
        <v>0</v>
      </c>
      <c r="C60" s="4"/>
      <c r="D60" s="4"/>
      <c r="E60" s="4"/>
    </row>
    <row r="61" spans="1:5" ht="21" hidden="1" customHeight="1" outlineLevel="1">
      <c r="A61" s="18" t="s">
        <v>39</v>
      </c>
      <c r="B61" s="4">
        <f t="shared" si="18"/>
        <v>0</v>
      </c>
      <c r="C61" s="4"/>
      <c r="D61" s="4"/>
      <c r="E61" s="4"/>
    </row>
    <row r="62" spans="1:5" ht="21" customHeight="1" outlineLevel="1">
      <c r="A62" s="19" t="s">
        <v>49</v>
      </c>
      <c r="B62" s="13">
        <f>+C62+D62+E62</f>
        <v>12641200</v>
      </c>
      <c r="C62" s="13">
        <v>6380300</v>
      </c>
      <c r="D62" s="13">
        <v>5643300</v>
      </c>
      <c r="E62" s="13">
        <v>617600</v>
      </c>
    </row>
    <row r="63" spans="1:5" ht="24" hidden="1" customHeight="1" outlineLevel="1">
      <c r="A63" s="18" t="s">
        <v>40</v>
      </c>
      <c r="B63" s="4">
        <f t="shared" si="18"/>
        <v>1258600</v>
      </c>
      <c r="C63" s="4">
        <v>1069560</v>
      </c>
      <c r="D63" s="4">
        <v>94520</v>
      </c>
      <c r="E63" s="4">
        <v>94520</v>
      </c>
    </row>
    <row r="64" spans="1:5" ht="21" customHeight="1" outlineLevel="1">
      <c r="A64" s="9" t="s">
        <v>63</v>
      </c>
      <c r="B64" s="6">
        <f>SUM(B65)</f>
        <v>0</v>
      </c>
      <c r="C64" s="6">
        <f t="shared" ref="C64:E64" si="19">SUM(C65)</f>
        <v>0</v>
      </c>
      <c r="D64" s="6">
        <f t="shared" si="19"/>
        <v>0</v>
      </c>
      <c r="E64" s="6">
        <f t="shared" si="19"/>
        <v>0</v>
      </c>
    </row>
    <row r="65" spans="1:6" ht="21" customHeight="1" outlineLevel="1">
      <c r="A65" s="19" t="s">
        <v>49</v>
      </c>
      <c r="B65" s="13">
        <f>+C65+D65+E65</f>
        <v>0</v>
      </c>
      <c r="C65" s="4">
        <v>0</v>
      </c>
      <c r="D65" s="4">
        <v>0</v>
      </c>
      <c r="E65" s="4">
        <v>0</v>
      </c>
    </row>
    <row r="66" spans="1:6" s="1" customFormat="1">
      <c r="A66" s="14" t="s">
        <v>56</v>
      </c>
      <c r="B66" s="10">
        <f>SUM(B67)</f>
        <v>3745800</v>
      </c>
      <c r="C66" s="10">
        <f>SUM(C67)</f>
        <v>3035300</v>
      </c>
      <c r="D66" s="10">
        <f>SUM(D67)</f>
        <v>177000</v>
      </c>
      <c r="E66" s="10">
        <f>SUM(E67)</f>
        <v>533500</v>
      </c>
      <c r="F66" s="31"/>
    </row>
    <row r="67" spans="1:6">
      <c r="A67" s="20" t="s">
        <v>48</v>
      </c>
      <c r="B67" s="13">
        <f t="shared" ref="B67" si="20">+C67+D67+E67</f>
        <v>3745800</v>
      </c>
      <c r="C67" s="13">
        <v>3035300</v>
      </c>
      <c r="D67" s="13">
        <v>177000</v>
      </c>
      <c r="E67" s="13">
        <v>533500</v>
      </c>
      <c r="F67" s="30"/>
    </row>
    <row r="68" spans="1:6" ht="21" hidden="1" customHeight="1" outlineLevel="1">
      <c r="A68" s="18" t="s">
        <v>41</v>
      </c>
      <c r="B68" s="4"/>
      <c r="C68" s="4"/>
      <c r="D68" s="4"/>
      <c r="E68" s="4"/>
    </row>
    <row r="69" spans="1:6" ht="21" hidden="1" customHeight="1" outlineLevel="1">
      <c r="A69" s="18" t="s">
        <v>42</v>
      </c>
      <c r="B69" s="4"/>
      <c r="C69" s="4"/>
      <c r="D69" s="4"/>
      <c r="E69" s="4"/>
    </row>
    <row r="70" spans="1:6" ht="21" hidden="1" customHeight="1" outlineLevel="1">
      <c r="A70" s="18" t="s">
        <v>39</v>
      </c>
      <c r="B70" s="4"/>
      <c r="C70" s="4"/>
      <c r="D70" s="4"/>
      <c r="E70" s="4"/>
    </row>
    <row r="71" spans="1:6" ht="21" hidden="1" customHeight="1" outlineLevel="1">
      <c r="A71" s="18" t="s">
        <v>43</v>
      </c>
      <c r="B71" s="4"/>
      <c r="C71" s="4"/>
      <c r="D71" s="4"/>
      <c r="E71" s="4"/>
    </row>
    <row r="72" spans="1:6" ht="21" hidden="1" customHeight="1" outlineLevel="1">
      <c r="A72" s="18" t="s">
        <v>44</v>
      </c>
      <c r="B72" s="4"/>
      <c r="C72" s="4"/>
      <c r="D72" s="4"/>
      <c r="E72" s="4"/>
    </row>
    <row r="73" spans="1:6" ht="33" hidden="1" customHeight="1" outlineLevel="1">
      <c r="A73" s="21"/>
      <c r="B73" s="22"/>
      <c r="C73" s="22"/>
      <c r="D73" s="22"/>
      <c r="E73" s="22"/>
    </row>
    <row r="74" spans="1:6" ht="21" hidden="1" customHeight="1" outlineLevel="1">
      <c r="A74" s="18" t="s">
        <v>40</v>
      </c>
      <c r="B74" s="4"/>
      <c r="C74" s="4"/>
      <c r="D74" s="4"/>
      <c r="E74" s="4"/>
    </row>
    <row r="75" spans="1:6" ht="21" customHeight="1" outlineLevel="1">
      <c r="A75" s="32" t="s">
        <v>52</v>
      </c>
      <c r="B75" s="33"/>
      <c r="C75" s="33"/>
      <c r="D75" s="34">
        <f>3556714.17+529318</f>
        <v>4086032.17</v>
      </c>
      <c r="E75" s="33"/>
    </row>
    <row r="76" spans="1:6" s="1" customFormat="1">
      <c r="A76" s="12" t="s">
        <v>17</v>
      </c>
      <c r="B76" s="16"/>
      <c r="C76" s="16"/>
      <c r="D76" s="16"/>
      <c r="E76" s="16"/>
    </row>
    <row r="77" spans="1:6" s="1" customFormat="1">
      <c r="A77" s="7" t="s">
        <v>24</v>
      </c>
      <c r="B77" s="8">
        <f>SUM(B78,B80)</f>
        <v>22039100</v>
      </c>
      <c r="C77" s="8">
        <f>C78+C80</f>
        <v>9077055</v>
      </c>
      <c r="D77" s="8">
        <f>D78+D80</f>
        <v>6597470</v>
      </c>
      <c r="E77" s="8">
        <f>E78+E80</f>
        <v>6364575</v>
      </c>
    </row>
    <row r="78" spans="1:6" s="1" customFormat="1">
      <c r="A78" s="23" t="s">
        <v>21</v>
      </c>
      <c r="B78" s="10">
        <f>SUM(B79)</f>
        <v>1512800</v>
      </c>
      <c r="C78" s="10">
        <f>SUM(C79)</f>
        <v>906700</v>
      </c>
      <c r="D78" s="10">
        <f>SUM(D79)</f>
        <v>307100</v>
      </c>
      <c r="E78" s="10">
        <f>SUM(E79)</f>
        <v>299000</v>
      </c>
    </row>
    <row r="79" spans="1:6" ht="21" customHeight="1" outlineLevel="1">
      <c r="A79" s="11" t="s">
        <v>7</v>
      </c>
      <c r="B79" s="13">
        <f t="shared" ref="B79" si="21">C79+D79+E79</f>
        <v>1512800</v>
      </c>
      <c r="C79" s="13">
        <v>906700</v>
      </c>
      <c r="D79" s="13">
        <v>307100</v>
      </c>
      <c r="E79" s="13">
        <v>299000</v>
      </c>
    </row>
    <row r="80" spans="1:6" ht="21" customHeight="1" outlineLevel="1">
      <c r="A80" s="23" t="s">
        <v>20</v>
      </c>
      <c r="B80" s="10">
        <f>SUM(B81,B82)</f>
        <v>20526300</v>
      </c>
      <c r="C80" s="10">
        <f>SUM(C81,C82)</f>
        <v>8170355</v>
      </c>
      <c r="D80" s="10">
        <f>SUM(D81,D82)</f>
        <v>6290370</v>
      </c>
      <c r="E80" s="10">
        <f>SUM(E81,E82)</f>
        <v>6065575</v>
      </c>
    </row>
    <row r="81" spans="1:5">
      <c r="A81" s="11" t="s">
        <v>58</v>
      </c>
      <c r="B81" s="13">
        <f t="shared" ref="B81" si="22">C81+D81+E81</f>
        <v>12667400</v>
      </c>
      <c r="C81" s="13">
        <v>4515250</v>
      </c>
      <c r="D81" s="13">
        <v>4139920</v>
      </c>
      <c r="E81" s="13">
        <v>4012230</v>
      </c>
    </row>
    <row r="82" spans="1:5">
      <c r="A82" s="11" t="s">
        <v>57</v>
      </c>
      <c r="B82" s="13">
        <f>C82+D82+E82</f>
        <v>7858900</v>
      </c>
      <c r="C82" s="13">
        <v>3655105</v>
      </c>
      <c r="D82" s="13">
        <v>2150450</v>
      </c>
      <c r="E82" s="13">
        <v>2053345</v>
      </c>
    </row>
    <row r="83" spans="1:5">
      <c r="A83" s="32" t="s">
        <v>52</v>
      </c>
      <c r="B83" s="33"/>
      <c r="C83" s="33"/>
      <c r="D83" s="34">
        <f>3492824.82+16117.14+2876611.2</f>
        <v>6385553.1600000001</v>
      </c>
      <c r="E83" s="33"/>
    </row>
    <row r="84" spans="1:5" ht="21" customHeight="1" outlineLevel="1">
      <c r="A84" s="29" t="s">
        <v>18</v>
      </c>
      <c r="B84" s="16"/>
      <c r="C84" s="16"/>
      <c r="D84" s="16"/>
      <c r="E84" s="16"/>
    </row>
    <row r="85" spans="1:5" ht="21" customHeight="1" outlineLevel="1">
      <c r="A85" s="7" t="s">
        <v>24</v>
      </c>
      <c r="B85" s="8">
        <f>SUM(B86,B88,B90)</f>
        <v>1444700</v>
      </c>
      <c r="C85" s="8">
        <f>SUM(C86,C88,C90)</f>
        <v>1218480</v>
      </c>
      <c r="D85" s="8">
        <f>SUM(D86,D88,D90)</f>
        <v>187220</v>
      </c>
      <c r="E85" s="8">
        <f>SUM(E86,E88,E90)</f>
        <v>39000</v>
      </c>
    </row>
    <row r="86" spans="1:5" ht="21" customHeight="1" outlineLevel="1">
      <c r="A86" s="9" t="s">
        <v>64</v>
      </c>
      <c r="B86" s="10">
        <f>SUM(C86:E86)</f>
        <v>1036700</v>
      </c>
      <c r="C86" s="10">
        <f>SUM(C87)</f>
        <v>1003580</v>
      </c>
      <c r="D86" s="10">
        <f>SUM(D87)</f>
        <v>28920</v>
      </c>
      <c r="E86" s="10">
        <f>SUM(E87)</f>
        <v>4200</v>
      </c>
    </row>
    <row r="87" spans="1:5" ht="21" customHeight="1" outlineLevel="1">
      <c r="A87" s="18" t="s">
        <v>7</v>
      </c>
      <c r="B87" s="13">
        <f t="shared" ref="B87" si="23">C87+D87+E87</f>
        <v>1036700</v>
      </c>
      <c r="C87" s="13">
        <v>1003580</v>
      </c>
      <c r="D87" s="13">
        <v>28920</v>
      </c>
      <c r="E87" s="13">
        <v>4200</v>
      </c>
    </row>
    <row r="88" spans="1:5" ht="21" customHeight="1" outlineLevel="1">
      <c r="A88" s="9" t="s">
        <v>50</v>
      </c>
      <c r="B88" s="10">
        <f>SUM(B89)</f>
        <v>139600</v>
      </c>
      <c r="C88" s="10">
        <f t="shared" ref="C88:E90" si="24">C89</f>
        <v>98100</v>
      </c>
      <c r="D88" s="10">
        <f t="shared" si="24"/>
        <v>41500</v>
      </c>
      <c r="E88" s="10">
        <f t="shared" si="24"/>
        <v>0</v>
      </c>
    </row>
    <row r="89" spans="1:5" ht="21" customHeight="1" outlineLevel="1">
      <c r="A89" s="18" t="s">
        <v>8</v>
      </c>
      <c r="B89" s="13">
        <f>C89+D89+E89</f>
        <v>139600</v>
      </c>
      <c r="C89" s="13">
        <v>98100</v>
      </c>
      <c r="D89" s="13">
        <v>41500</v>
      </c>
      <c r="E89" s="13">
        <v>0</v>
      </c>
    </row>
    <row r="90" spans="1:5" ht="21" customHeight="1" outlineLevel="1">
      <c r="A90" s="9" t="s">
        <v>51</v>
      </c>
      <c r="B90" s="10">
        <f>SUM(B91)</f>
        <v>268400</v>
      </c>
      <c r="C90" s="10">
        <f t="shared" si="24"/>
        <v>116800</v>
      </c>
      <c r="D90" s="10">
        <f t="shared" si="24"/>
        <v>116800</v>
      </c>
      <c r="E90" s="10">
        <f t="shared" si="24"/>
        <v>34800</v>
      </c>
    </row>
    <row r="91" spans="1:5" ht="21" customHeight="1" outlineLevel="1">
      <c r="A91" s="18" t="s">
        <v>8</v>
      </c>
      <c r="B91" s="13">
        <f>C91+D91+E91</f>
        <v>268400</v>
      </c>
      <c r="C91" s="13">
        <v>116800</v>
      </c>
      <c r="D91" s="13">
        <v>116800</v>
      </c>
      <c r="E91" s="13">
        <v>34800</v>
      </c>
    </row>
    <row r="92" spans="1:5" ht="21" customHeight="1" outlineLevel="1">
      <c r="A92" s="32" t="s">
        <v>52</v>
      </c>
      <c r="B92" s="33"/>
      <c r="C92" s="33"/>
      <c r="D92" s="34">
        <f>490590+249880</f>
        <v>740470</v>
      </c>
      <c r="E92" s="33"/>
    </row>
    <row r="93" spans="1:5" s="1" customFormat="1">
      <c r="A93" s="12" t="s">
        <v>19</v>
      </c>
      <c r="B93" s="16"/>
      <c r="C93" s="16"/>
      <c r="D93" s="16"/>
      <c r="E93" s="16"/>
    </row>
    <row r="94" spans="1:5" s="1" customFormat="1">
      <c r="A94" s="7" t="s">
        <v>24</v>
      </c>
      <c r="B94" s="8">
        <f>SUM(B95,B103)</f>
        <v>62776800</v>
      </c>
      <c r="C94" s="8">
        <f>SUM(C95,C103)</f>
        <v>45624900</v>
      </c>
      <c r="D94" s="8">
        <f>SUM(D95,D103)</f>
        <v>14988700</v>
      </c>
      <c r="E94" s="8">
        <f>SUM(E95,E103)</f>
        <v>2163200</v>
      </c>
    </row>
    <row r="95" spans="1:5" s="1" customFormat="1">
      <c r="A95" s="9" t="s">
        <v>45</v>
      </c>
      <c r="B95" s="10">
        <f>SUM(B102)</f>
        <v>1014400</v>
      </c>
      <c r="C95" s="10">
        <f t="shared" ref="C95:E95" si="25">SUM(C102)</f>
        <v>538600</v>
      </c>
      <c r="D95" s="10">
        <f t="shared" si="25"/>
        <v>327000</v>
      </c>
      <c r="E95" s="10">
        <f t="shared" si="25"/>
        <v>148800</v>
      </c>
    </row>
    <row r="96" spans="1:5" ht="21" hidden="1" customHeight="1" outlineLevel="1">
      <c r="A96" s="18" t="s">
        <v>31</v>
      </c>
      <c r="B96" s="4">
        <f t="shared" ref="B96:B102" si="26">+C96+D96+E96</f>
        <v>0</v>
      </c>
      <c r="C96" s="4"/>
      <c r="D96" s="4"/>
      <c r="E96" s="4"/>
    </row>
    <row r="97" spans="1:6" ht="21" hidden="1" customHeight="1" outlineLevel="1">
      <c r="A97" s="18" t="s">
        <v>31</v>
      </c>
      <c r="B97" s="4">
        <f t="shared" si="26"/>
        <v>0</v>
      </c>
      <c r="C97" s="4"/>
      <c r="D97" s="4"/>
      <c r="E97" s="4"/>
    </row>
    <row r="98" spans="1:6" ht="21" hidden="1" customHeight="1" outlineLevel="1">
      <c r="A98" s="18" t="s">
        <v>31</v>
      </c>
      <c r="B98" s="4">
        <f t="shared" si="26"/>
        <v>0</v>
      </c>
      <c r="C98" s="4"/>
      <c r="D98" s="4"/>
      <c r="E98" s="4"/>
    </row>
    <row r="99" spans="1:6" ht="21" hidden="1" customHeight="1" outlineLevel="1">
      <c r="A99" s="18" t="s">
        <v>31</v>
      </c>
      <c r="B99" s="4">
        <f t="shared" si="26"/>
        <v>0</v>
      </c>
      <c r="C99" s="4"/>
      <c r="D99" s="4"/>
      <c r="E99" s="4"/>
    </row>
    <row r="100" spans="1:6" ht="21" hidden="1" customHeight="1" outlineLevel="1">
      <c r="A100" s="18" t="s">
        <v>31</v>
      </c>
      <c r="B100" s="4">
        <f t="shared" si="26"/>
        <v>0</v>
      </c>
      <c r="C100" s="4"/>
      <c r="D100" s="4"/>
      <c r="E100" s="4"/>
    </row>
    <row r="101" spans="1:6" ht="21" hidden="1" customHeight="1" outlineLevel="1">
      <c r="A101" s="18" t="s">
        <v>31</v>
      </c>
      <c r="B101" s="4">
        <f t="shared" si="26"/>
        <v>0</v>
      </c>
      <c r="C101" s="4"/>
      <c r="D101" s="4"/>
      <c r="E101" s="4"/>
    </row>
    <row r="102" spans="1:6" ht="21" customHeight="1" outlineLevel="1">
      <c r="A102" s="18" t="s">
        <v>58</v>
      </c>
      <c r="B102" s="13">
        <f t="shared" si="26"/>
        <v>1014400</v>
      </c>
      <c r="C102" s="13">
        <v>538600</v>
      </c>
      <c r="D102" s="13">
        <v>327000</v>
      </c>
      <c r="E102" s="13">
        <v>148800</v>
      </c>
    </row>
    <row r="103" spans="1:6" ht="21" customHeight="1" outlineLevel="1">
      <c r="A103" s="9" t="s">
        <v>46</v>
      </c>
      <c r="B103" s="10">
        <f>SUM(B104,B105,B106)</f>
        <v>61762400</v>
      </c>
      <c r="C103" s="10">
        <f>SUM(C104,C105,C106)</f>
        <v>45086300</v>
      </c>
      <c r="D103" s="10">
        <f>SUM(D104,D105,D106)</f>
        <v>14661700</v>
      </c>
      <c r="E103" s="10">
        <f>SUM(E104,E105,E106)</f>
        <v>2014400</v>
      </c>
    </row>
    <row r="104" spans="1:6" ht="21" customHeight="1" outlineLevel="1">
      <c r="A104" s="11" t="s">
        <v>59</v>
      </c>
      <c r="B104" s="13">
        <f>C104+D104+E104</f>
        <v>47810600</v>
      </c>
      <c r="C104" s="13">
        <v>37272800</v>
      </c>
      <c r="D104" s="13">
        <v>8551800</v>
      </c>
      <c r="E104" s="13">
        <v>1986000</v>
      </c>
    </row>
    <row r="105" spans="1:6" outlineLevel="1">
      <c r="A105" s="11" t="s">
        <v>61</v>
      </c>
      <c r="B105" s="13">
        <f t="shared" ref="B105" si="27">+C105+D105+E105</f>
        <v>11588000</v>
      </c>
      <c r="C105" s="13">
        <v>5850000</v>
      </c>
      <c r="D105" s="13">
        <v>5738000</v>
      </c>
      <c r="E105" s="13">
        <v>0</v>
      </c>
    </row>
    <row r="106" spans="1:6" ht="18.75" customHeight="1">
      <c r="A106" s="11" t="s">
        <v>60</v>
      </c>
      <c r="B106" s="13">
        <f>+C106+D106+E106</f>
        <v>2363800</v>
      </c>
      <c r="C106" s="13">
        <v>1963500</v>
      </c>
      <c r="D106" s="13">
        <v>371900</v>
      </c>
      <c r="E106" s="13">
        <v>28400</v>
      </c>
    </row>
    <row r="107" spans="1:6" ht="1.5" hidden="1" customHeight="1" outlineLevel="1">
      <c r="A107" s="24"/>
      <c r="B107" s="4">
        <f t="shared" ref="B107" si="28">+C107+D107+E107</f>
        <v>0</v>
      </c>
      <c r="C107" s="25"/>
      <c r="D107" s="25"/>
      <c r="E107" s="25"/>
    </row>
    <row r="108" spans="1:6" hidden="1" outlineLevel="1">
      <c r="A108" s="26"/>
      <c r="B108" s="4"/>
      <c r="C108" s="25"/>
      <c r="D108" s="25"/>
      <c r="E108" s="25"/>
    </row>
    <row r="109" spans="1:6" outlineLevel="1">
      <c r="A109" s="32" t="s">
        <v>52</v>
      </c>
      <c r="B109" s="33"/>
      <c r="C109" s="33"/>
      <c r="D109" s="34">
        <f>12972227+1569828.02+3569228+3010130</f>
        <v>21121413.02</v>
      </c>
      <c r="E109" s="33"/>
    </row>
    <row r="110" spans="1:6" ht="21" customHeight="1" outlineLevel="1">
      <c r="A110" s="27" t="s">
        <v>9</v>
      </c>
      <c r="B110" s="38">
        <f>SUM(B7,B11,B20,B25,B30,B35,B50,B57,B77,B85,B94)</f>
        <v>335463900</v>
      </c>
      <c r="C110" s="38">
        <f t="shared" ref="C110" si="29">SUM(C7,C11,C20,C25,C30,C35,C50,C57,C77,C85,C94)</f>
        <v>280947955</v>
      </c>
      <c r="D110" s="38">
        <f>SUM(D7,D11,D20,D25,D30,D35,D50,D57,D77,D85,D94)</f>
        <v>37463045</v>
      </c>
      <c r="E110" s="38">
        <f>SUM(E7,E11,E20,E25,E30,E35,E50,E57,E77,E85,E94)</f>
        <v>17052900</v>
      </c>
      <c r="F110" s="30"/>
    </row>
    <row r="111" spans="1:6" ht="21" customHeight="1" outlineLevel="1">
      <c r="A111" s="27" t="s">
        <v>10</v>
      </c>
      <c r="B111" s="28">
        <f t="shared" ref="B111" si="30">SUM(C111,D111,E111)</f>
        <v>0</v>
      </c>
      <c r="C111" s="28">
        <v>0</v>
      </c>
      <c r="D111" s="28">
        <v>0</v>
      </c>
      <c r="E111" s="28">
        <v>0</v>
      </c>
    </row>
    <row r="112" spans="1:6">
      <c r="A112" s="35" t="s">
        <v>0</v>
      </c>
      <c r="B112" s="34">
        <f>SUM(C112:E112)</f>
        <v>335463900</v>
      </c>
      <c r="C112" s="34">
        <f>SUM(C110:C111)</f>
        <v>280947955</v>
      </c>
      <c r="D112" s="34">
        <f>SUM(D110:D111)</f>
        <v>37463045</v>
      </c>
      <c r="E112" s="34">
        <f>SUM(E110:E111)</f>
        <v>17052900</v>
      </c>
    </row>
    <row r="113" spans="1:5" ht="48">
      <c r="A113" s="42" t="s">
        <v>62</v>
      </c>
      <c r="B113" s="49" t="s">
        <v>65</v>
      </c>
      <c r="C113" s="49"/>
      <c r="D113" s="43" t="s">
        <v>66</v>
      </c>
      <c r="E113" s="44" t="s">
        <v>67</v>
      </c>
    </row>
    <row r="115" spans="1:5">
      <c r="A115" s="48" t="s">
        <v>68</v>
      </c>
      <c r="B115" s="48"/>
      <c r="C115" s="48"/>
      <c r="D115" s="48"/>
      <c r="E115" s="48"/>
    </row>
    <row r="116" spans="1:5">
      <c r="A116" s="48" t="s">
        <v>69</v>
      </c>
      <c r="B116" s="48"/>
      <c r="C116" s="48"/>
      <c r="D116" s="48"/>
      <c r="E116" s="48"/>
    </row>
    <row r="117" spans="1:5">
      <c r="A117" s="36" t="s">
        <v>53</v>
      </c>
      <c r="B117" s="37"/>
    </row>
  </sheetData>
  <mergeCells count="7">
    <mergeCell ref="A1:E1"/>
    <mergeCell ref="A2:E2"/>
    <mergeCell ref="A5:A6"/>
    <mergeCell ref="A116:E116"/>
    <mergeCell ref="A115:E115"/>
    <mergeCell ref="B113:C113"/>
    <mergeCell ref="D3:E3"/>
  </mergeCells>
  <pageMargins left="0.31496062992125984" right="0" top="0.19685039370078741" bottom="0.39370078740157483" header="0.31496062992125984" footer="0.31496062992125984"/>
  <pageSetup paperSize="9" scale="96" fitToHeight="0" orientation="landscape" horizontalDpi="4294967295" verticalDpi="4294967295" r:id="rId1"/>
  <rowBreaks count="2" manualBreakCount="2">
    <brk id="33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ตลิ่งชัน</vt:lpstr>
      <vt:lpstr>ตลิ่งชัน!Print_Area</vt:lpstr>
      <vt:lpstr>ตลิ่งชัน!Print_Titles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bma03595</cp:lastModifiedBy>
  <cp:lastPrinted>2026-06-26T03:51:45Z</cp:lastPrinted>
  <dcterms:created xsi:type="dcterms:W3CDTF">2019-08-18T06:05:51Z</dcterms:created>
  <dcterms:modified xsi:type="dcterms:W3CDTF">2026-07-01T06:47:34Z</dcterms:modified>
</cp:coreProperties>
</file>