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ทั้งหมด(9พ.ย.59-3พ.ย.64)\ita\2568\0 งานส่งแล้ว\O13\"/>
    </mc:Choice>
  </mc:AlternateContent>
  <xr:revisionPtr revIDLastSave="0" documentId="13_ncr:1_{B10F47AA-7E09-4919-83D8-023A507F94B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สงม.1ปี68" sheetId="14" r:id="rId1"/>
  </sheets>
  <definedNames>
    <definedName name="_xlnm.Print_Titles" localSheetId="0">สงม.1ปี68!$1:$6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85" i="14" l="1"/>
  <c r="B84" i="14" s="1"/>
  <c r="E84" i="14"/>
  <c r="D84" i="14"/>
  <c r="C84" i="14"/>
  <c r="D74" i="14" l="1"/>
  <c r="E74" i="14"/>
  <c r="C74" i="14"/>
  <c r="D54" i="14"/>
  <c r="E54" i="14"/>
  <c r="C54" i="14"/>
  <c r="D41" i="14"/>
  <c r="E41" i="14"/>
  <c r="C41" i="14"/>
  <c r="D39" i="14"/>
  <c r="E39" i="14"/>
  <c r="C39" i="14"/>
  <c r="D35" i="14"/>
  <c r="E35" i="14"/>
  <c r="C35" i="14"/>
  <c r="D12" i="14" l="1"/>
  <c r="E12" i="14"/>
  <c r="C12" i="14"/>
  <c r="D14" i="14"/>
  <c r="E14" i="14"/>
  <c r="C14" i="14"/>
  <c r="E11" i="14" l="1"/>
  <c r="C11" i="14"/>
  <c r="D11" i="14"/>
  <c r="B16" i="14"/>
  <c r="B102" i="14" l="1"/>
  <c r="B101" i="14"/>
  <c r="B100" i="14"/>
  <c r="B99" i="14"/>
  <c r="E98" i="14"/>
  <c r="D98" i="14"/>
  <c r="B97" i="14"/>
  <c r="B96" i="14"/>
  <c r="B95" i="14"/>
  <c r="B94" i="14"/>
  <c r="B93" i="14"/>
  <c r="B92" i="14"/>
  <c r="B91" i="14"/>
  <c r="B90" i="14"/>
  <c r="E89" i="14"/>
  <c r="D89" i="14"/>
  <c r="C89" i="14"/>
  <c r="D82" i="14"/>
  <c r="E82" i="14"/>
  <c r="C82" i="14"/>
  <c r="B81" i="14"/>
  <c r="E80" i="14"/>
  <c r="D80" i="14"/>
  <c r="C80" i="14"/>
  <c r="B76" i="14"/>
  <c r="B75" i="14"/>
  <c r="B73" i="14"/>
  <c r="B72" i="14" s="1"/>
  <c r="E72" i="14"/>
  <c r="D72" i="14"/>
  <c r="C72" i="14"/>
  <c r="B61" i="14"/>
  <c r="E60" i="14"/>
  <c r="E53" i="14" s="1"/>
  <c r="D60" i="14"/>
  <c r="D53" i="14" s="1"/>
  <c r="C60" i="14"/>
  <c r="C53" i="14" s="1"/>
  <c r="B59" i="14"/>
  <c r="B58" i="14"/>
  <c r="B57" i="14"/>
  <c r="B56" i="14"/>
  <c r="B55" i="14"/>
  <c r="B50" i="14"/>
  <c r="E49" i="14"/>
  <c r="E48" i="14" s="1"/>
  <c r="D49" i="14"/>
  <c r="D48" i="14" s="1"/>
  <c r="C49" i="14"/>
  <c r="C48" i="14" s="1"/>
  <c r="B45" i="14"/>
  <c r="B44" i="14"/>
  <c r="B43" i="14"/>
  <c r="B42" i="14"/>
  <c r="B40" i="14"/>
  <c r="B38" i="14"/>
  <c r="E37" i="14"/>
  <c r="D37" i="14"/>
  <c r="C37" i="14"/>
  <c r="B36" i="14"/>
  <c r="B31" i="14"/>
  <c r="E30" i="14"/>
  <c r="E29" i="14" s="1"/>
  <c r="D30" i="14"/>
  <c r="D29" i="14" s="1"/>
  <c r="C30" i="14"/>
  <c r="C29" i="14" s="1"/>
  <c r="B26" i="14"/>
  <c r="E25" i="14"/>
  <c r="E24" i="14" s="1"/>
  <c r="D25" i="14"/>
  <c r="D24" i="14" s="1"/>
  <c r="C25" i="14"/>
  <c r="C24" i="14" s="1"/>
  <c r="B21" i="14"/>
  <c r="B20" i="14" s="1"/>
  <c r="E20" i="14"/>
  <c r="E19" i="14" s="1"/>
  <c r="D20" i="14"/>
  <c r="D19" i="14" s="1"/>
  <c r="C20" i="14"/>
  <c r="C19" i="14" s="1"/>
  <c r="B15" i="14"/>
  <c r="B14" i="14" s="1"/>
  <c r="B13" i="14"/>
  <c r="B12" i="14" s="1"/>
  <c r="B9" i="14"/>
  <c r="E8" i="14"/>
  <c r="E7" i="14" s="1"/>
  <c r="C8" i="14"/>
  <c r="D7" i="14"/>
  <c r="D79" i="14" l="1"/>
  <c r="D88" i="14"/>
  <c r="E88" i="14"/>
  <c r="C79" i="14"/>
  <c r="E79" i="14"/>
  <c r="B74" i="14"/>
  <c r="B71" i="14" s="1"/>
  <c r="B35" i="14"/>
  <c r="B11" i="14"/>
  <c r="B89" i="14"/>
  <c r="B98" i="14"/>
  <c r="B19" i="14"/>
  <c r="D71" i="14"/>
  <c r="C71" i="14"/>
  <c r="B37" i="14"/>
  <c r="B24" i="14"/>
  <c r="B25" i="14"/>
  <c r="B39" i="14"/>
  <c r="B60" i="14"/>
  <c r="B80" i="14"/>
  <c r="C98" i="14"/>
  <c r="C88" i="14" s="1"/>
  <c r="B29" i="14"/>
  <c r="B8" i="14"/>
  <c r="B30" i="14"/>
  <c r="D34" i="14"/>
  <c r="B41" i="14"/>
  <c r="B54" i="14"/>
  <c r="C7" i="14"/>
  <c r="B7" i="14" s="1"/>
  <c r="E34" i="14"/>
  <c r="C34" i="14"/>
  <c r="B49" i="14"/>
  <c r="B48" i="14" s="1"/>
  <c r="E71" i="14"/>
  <c r="B83" i="14"/>
  <c r="B82" i="14" s="1"/>
  <c r="B53" i="14" l="1"/>
  <c r="B79" i="14"/>
  <c r="B88" i="14"/>
  <c r="B106" i="14"/>
  <c r="B34" i="14"/>
  <c r="C105" i="14"/>
  <c r="D105" i="14"/>
  <c r="D107" i="14" s="1"/>
  <c r="E105" i="14"/>
  <c r="E107" i="14" s="1"/>
  <c r="C107" i="14" l="1"/>
  <c r="B107" i="14" s="1"/>
  <c r="B105" i="14"/>
</calcChain>
</file>

<file path=xl/sharedStrings.xml><?xml version="1.0" encoding="utf-8"?>
<sst xmlns="http://schemas.openxmlformats.org/spreadsheetml/2006/main" count="114" uniqueCount="68">
  <si>
    <t>รวมทั้งสิ้น</t>
  </si>
  <si>
    <t>แผน</t>
  </si>
  <si>
    <t>งวดที่ 1 (ต.ค. - ม.ค.)</t>
  </si>
  <si>
    <t>งวดที่ 2 (ก.พ. - พ.ค.)</t>
  </si>
  <si>
    <t>งวดที่ 3 (มิ.ย. - ก.ย.)</t>
  </si>
  <si>
    <t>ฝ่ายปกครอง</t>
  </si>
  <si>
    <t>งบบุคลากร</t>
  </si>
  <si>
    <t>งบดำเนินงาน</t>
  </si>
  <si>
    <t>งบรายจ่ายอื่น</t>
  </si>
  <si>
    <t>รวมงบประมาณตามโครงสร้างงาน</t>
  </si>
  <si>
    <t>รวมโครงการตามแผนยุทธศาสตร์</t>
  </si>
  <si>
    <t>ฝ่ายทะเบียน</t>
  </si>
  <si>
    <t>ฝ่ายการคลัง</t>
  </si>
  <si>
    <t>ฝ่ายรายได้</t>
  </si>
  <si>
    <t>ฝ่ายรักษาความสะอาดและสวนสาธารณะ</t>
  </si>
  <si>
    <t>ฝ่ายเทศกิจ</t>
  </si>
  <si>
    <t>ฝ่ายโยธา</t>
  </si>
  <si>
    <t>ฝ่ายพัฒนาชุมชนและสวัสดิการสังคม</t>
  </si>
  <si>
    <t>ฝ่ายสิ่งแวดล้อมและสุขาภิบาล</t>
  </si>
  <si>
    <t>ฝ่ายการศึกษา</t>
  </si>
  <si>
    <t>งานที่ 2 : งานพัฒนาชุมชนและบริการสังคม</t>
  </si>
  <si>
    <t>งานที่ 1 : งานบริหารทั่วไปฝ่ายพัฒนาชุมชน</t>
  </si>
  <si>
    <t>หน่วยงาน   สำนักงานเขตตลิ่งชัน</t>
  </si>
  <si>
    <t>งาน/โครงการตามแผนยุทธศาสตร์/รายจ่าย</t>
  </si>
  <si>
    <t>งบประมาณตามโครงสร้างงาน</t>
  </si>
  <si>
    <t xml:space="preserve">    งานรายจ่ายบุคลากร</t>
  </si>
  <si>
    <t xml:space="preserve">    งานที่ 1 : งานอำนวยการและบริหารสำนักงานเขต</t>
  </si>
  <si>
    <t xml:space="preserve">    งานที่ 1 : งานบริหารทั่วไปและบริการทะเบียน</t>
  </si>
  <si>
    <t xml:space="preserve">    งานที่ 1 : งานบริหารทั่วไปและบริหารการคลัง</t>
  </si>
  <si>
    <t xml:space="preserve">     งานที่ 1 : งานบริหารทั่วไปและจัดเก็บรายได้</t>
  </si>
  <si>
    <t xml:space="preserve">     งานที่ 1 : งานบริหารทั่วไปฝ่ายรักษาความสะอาด</t>
  </si>
  <si>
    <t>1) งบดำเนินงาน</t>
  </si>
  <si>
    <t xml:space="preserve">     งานที่ 2 : งานกวาดทำความสะอาดที่และทางสาธารณะ</t>
  </si>
  <si>
    <t xml:space="preserve">     งานที่ 3 : งานเก็บขยะมูลฝอยและขนถ่ายสิ่งปฏิกูล</t>
  </si>
  <si>
    <t>2) งบรายจ่ายอื่น</t>
  </si>
  <si>
    <t xml:space="preserve">     งานที่ 4 : งานดูแลสวนและพื้นที่สีเขียว</t>
  </si>
  <si>
    <t xml:space="preserve">     งานที่ 1 : งานบริหารทั่วไปและสอบสวนดำเนินคดี</t>
  </si>
  <si>
    <t xml:space="preserve">     งานที่ 1 : งานบริหารทั่วไปฝ่ายโยธา</t>
  </si>
  <si>
    <t>2) งบดำเนินงาน</t>
  </si>
  <si>
    <t>3) งบรายจ่ายอื่น</t>
  </si>
  <si>
    <t xml:space="preserve"> - ค่าวัสดุ</t>
  </si>
  <si>
    <t xml:space="preserve"> - รายจ่ายอื่น ๆ</t>
  </si>
  <si>
    <t xml:space="preserve"> - ค่าตอบแทน</t>
  </si>
  <si>
    <t xml:space="preserve"> - ค่าใช้สอย</t>
  </si>
  <si>
    <t xml:space="preserve"> - ค่าไฟฟ้า</t>
  </si>
  <si>
    <t xml:space="preserve"> - ค่าน้ำประปา</t>
  </si>
  <si>
    <t xml:space="preserve">     งานที่ 1 : งานบริหารทั่วไปฝ่ายสิ่งแวดล้อมและสุชาภิบาล</t>
  </si>
  <si>
    <t xml:space="preserve">     งานที่ 1 : งานบริหารทั่วไปฝ่ายการศึกษา</t>
  </si>
  <si>
    <t xml:space="preserve">     งานที่ 2 : งานงบประมาณโรงเรียน</t>
  </si>
  <si>
    <t xml:space="preserve">  1) งบดำเนินงาน</t>
  </si>
  <si>
    <t xml:space="preserve">  2) งบเงินอุดหนุน</t>
  </si>
  <si>
    <t xml:space="preserve">  3) งบรายจ่ายอื่น</t>
  </si>
  <si>
    <t xml:space="preserve">    งานที่ 2 :  งานปกครอง</t>
  </si>
  <si>
    <t xml:space="preserve">    งบดำเนินงาน</t>
  </si>
  <si>
    <t xml:space="preserve">        งบดำเนินงาน</t>
  </si>
  <si>
    <t xml:space="preserve">     งานที่ 2 : งานสุขาภิบาลอาหารและอนามัยสิ่งแวดล้อม</t>
  </si>
  <si>
    <t xml:space="preserve">     งานที่ 3 : งานป้องกันและควบคุมโรค</t>
  </si>
  <si>
    <t xml:space="preserve">     งานที่ 2 : งานระบายน้ำและแก้ไขปัญหาน้ำท่วม</t>
  </si>
  <si>
    <t>ผลการดำเนินงาน</t>
  </si>
  <si>
    <t>ผลรวมการดำเนินงาน งบดำเนินงาน งบอุดหนุน งบรายจ่ายอื่น ณ วันที่ 31 มีนาคม 2568</t>
  </si>
  <si>
    <t>ผลดำเนินงาน 56,455,155.46</t>
  </si>
  <si>
    <t>ผลการดำเนินงาน  ณ วันที่ 31 มีนาคม 2568 = 168,779,821.78 บาท คิดเป็นร้อยละ 41.81 ของเป้าหมาย</t>
  </si>
  <si>
    <t>เป้าหมายการใช้จ่ายงบประมาณประจำปีงบประมาณ พ.ศ. 2568 (งบดำเนินงาน งบอุดหนุน งบรายจ่ายอื่น เงินเดือน ค่าจ้างประจำ ค่าจ้างชั่วคราว) 403,658,090 บาท</t>
  </si>
  <si>
    <t>เป้าหมาย 160,877,490</t>
  </si>
  <si>
    <t>คิดเป็นร้อยละ 35.09</t>
  </si>
  <si>
    <t>ปัญหาอุปสรรค : ไม่มีปัญหาอุปสรรค</t>
  </si>
  <si>
    <t>(ข้อมูล 1 ตุลาคม 2567 - 31 มีนาคม 2568)</t>
  </si>
  <si>
    <t>รายงานผลการใช้จ่ายงบประมาณรายจ่ายประจำปี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</si>
</sst>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9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  <font>
      <b/>
      <u/>
      <sz val="16"/>
      <color theme="1"/>
      <name val="TH Sarabun New"/>
      <family val="2"/>
    </font>
    <font>
      <b/>
      <sz val="16"/>
      <color theme="1"/>
      <name val="TH SarabunPSK"/>
      <family val="2"/>
    </font>
    <font>
      <b/>
      <sz val="16"/>
      <name val="TH SarabunPSK"/>
      <family val="2"/>
    </font>
    <font>
      <sz val="16"/>
      <color theme="1"/>
      <name val="TH SarabunPSK"/>
      <family val="2"/>
    </font>
    <font>
      <i/>
      <sz val="16"/>
      <color theme="1"/>
      <name val="TH Sarabun New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9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87" fontId="3" fillId="0" borderId="0" xfId="1" applyNumberFormat="1" applyFont="1" applyAlignment="1">
      <alignment horizontal="center" vertical="center"/>
    </xf>
    <xf numFmtId="187" fontId="3" fillId="0" borderId="1" xfId="1" applyNumberFormat="1" applyFont="1" applyBorder="1" applyAlignment="1">
      <alignment horizontal="center" vertical="center"/>
    </xf>
    <xf numFmtId="187" fontId="3" fillId="0" borderId="3" xfId="1" applyNumberFormat="1" applyFont="1" applyBorder="1" applyAlignment="1">
      <alignment horizontal="center" vertical="center"/>
    </xf>
    <xf numFmtId="187" fontId="2" fillId="0" borderId="1" xfId="1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187" fontId="2" fillId="2" borderId="1" xfId="1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/>
    </xf>
    <xf numFmtId="187" fontId="2" fillId="4" borderId="1" xfId="1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 indent="4"/>
    </xf>
    <xf numFmtId="0" fontId="4" fillId="0" borderId="1" xfId="0" applyFont="1" applyBorder="1" applyAlignment="1">
      <alignment horizontal="left" vertical="center"/>
    </xf>
    <xf numFmtId="187" fontId="3" fillId="0" borderId="1" xfId="1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left" vertical="center"/>
    </xf>
    <xf numFmtId="187" fontId="2" fillId="3" borderId="1" xfId="1" applyNumberFormat="1" applyFont="1" applyFill="1" applyBorder="1" applyAlignment="1">
      <alignment horizontal="center" vertical="center"/>
    </xf>
    <xf numFmtId="187" fontId="2" fillId="0" borderId="1" xfId="1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3" fillId="0" borderId="1" xfId="0" applyFont="1" applyBorder="1" applyAlignment="1">
      <alignment horizontal="left" vertical="center" indent="5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left" vertical="center" indent="2"/>
    </xf>
    <xf numFmtId="0" fontId="3" fillId="0" borderId="4" xfId="0" applyFont="1" applyBorder="1" applyAlignment="1">
      <alignment horizontal="left" vertical="center" indent="5"/>
    </xf>
    <xf numFmtId="187" fontId="3" fillId="0" borderId="4" xfId="1" applyNumberFormat="1" applyFont="1" applyBorder="1" applyAlignment="1">
      <alignment horizontal="center" vertical="center"/>
    </xf>
    <xf numFmtId="0" fontId="2" fillId="4" borderId="1" xfId="0" applyFont="1" applyFill="1" applyBorder="1" applyAlignment="1">
      <alignment horizontal="left" vertical="center" indent="2"/>
    </xf>
    <xf numFmtId="0" fontId="3" fillId="0" borderId="2" xfId="0" applyFont="1" applyBorder="1" applyAlignment="1">
      <alignment horizontal="left" vertical="center" indent="5"/>
    </xf>
    <xf numFmtId="187" fontId="3" fillId="0" borderId="2" xfId="1" applyNumberFormat="1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4" borderId="2" xfId="0" applyFont="1" applyFill="1" applyBorder="1" applyAlignment="1">
      <alignment horizontal="left" vertical="center" indent="5"/>
    </xf>
    <xf numFmtId="187" fontId="2" fillId="4" borderId="2" xfId="1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2" fillId="0" borderId="1" xfId="0" applyFont="1" applyBorder="1" applyAlignment="1">
      <alignment horizontal="left" vertical="center" indent="4"/>
    </xf>
    <xf numFmtId="43" fontId="2" fillId="0" borderId="2" xfId="1" applyFont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5" borderId="1" xfId="0" applyFont="1" applyFill="1" applyBorder="1" applyAlignment="1">
      <alignment horizontal="left" vertical="center" indent="4"/>
    </xf>
    <xf numFmtId="187" fontId="3" fillId="5" borderId="1" xfId="1" applyNumberFormat="1" applyFont="1" applyFill="1" applyBorder="1" applyAlignment="1">
      <alignment horizontal="center" vertical="center"/>
    </xf>
    <xf numFmtId="43" fontId="2" fillId="5" borderId="1" xfId="1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187" fontId="2" fillId="5" borderId="1" xfId="1" applyNumberFormat="1" applyFont="1" applyFill="1" applyBorder="1" applyAlignment="1">
      <alignment horizontal="center" vertical="center"/>
    </xf>
    <xf numFmtId="0" fontId="2" fillId="6" borderId="0" xfId="0" applyFont="1" applyFill="1" applyAlignment="1">
      <alignment horizontal="center" vertical="center"/>
    </xf>
    <xf numFmtId="43" fontId="2" fillId="6" borderId="0" xfId="1" applyFont="1" applyFill="1" applyBorder="1" applyAlignment="1">
      <alignment horizontal="center" vertical="center"/>
    </xf>
    <xf numFmtId="10" fontId="2" fillId="6" borderId="0" xfId="2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left" vertical="center"/>
    </xf>
    <xf numFmtId="187" fontId="7" fillId="0" borderId="0" xfId="1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187" fontId="2" fillId="6" borderId="4" xfId="1" applyNumberFormat="1" applyFont="1" applyFill="1" applyBorder="1" applyAlignment="1">
      <alignment horizontal="center" vertical="center"/>
    </xf>
    <xf numFmtId="187" fontId="8" fillId="0" borderId="0" xfId="1" applyNumberFormat="1" applyFont="1" applyAlignment="1">
      <alignment horizontal="center" vertical="center"/>
    </xf>
  </cellXfs>
  <cellStyles count="3">
    <cellStyle name="จุลภาค" xfId="1" builtinId="3"/>
    <cellStyle name="ปกติ" xfId="0" builtinId="0"/>
    <cellStyle name="เปอร์เซ็นต์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ED6FBB-0423-4B30-A0A8-5C2635FA85E2}">
  <sheetPr>
    <pageSetUpPr fitToPage="1"/>
  </sheetPr>
  <dimension ref="A1:F112"/>
  <sheetViews>
    <sheetView tabSelected="1" zoomScale="80" zoomScaleNormal="80" zoomScaleSheetLayoutView="80" workbookViewId="0">
      <selection activeCell="G7" sqref="G7"/>
    </sheetView>
  </sheetViews>
  <sheetFormatPr defaultColWidth="9" defaultRowHeight="24" outlineLevelRow="1" x14ac:dyDescent="0.2"/>
  <cols>
    <col min="1" max="1" width="74.375" style="2" customWidth="1"/>
    <col min="2" max="5" width="25.75" style="3" customWidth="1"/>
    <col min="6" max="16384" width="9" style="2"/>
  </cols>
  <sheetData>
    <row r="1" spans="1:5" x14ac:dyDescent="0.2">
      <c r="A1" s="44" t="s">
        <v>67</v>
      </c>
      <c r="B1" s="44"/>
      <c r="C1" s="44"/>
      <c r="D1" s="44"/>
      <c r="E1" s="44"/>
    </row>
    <row r="2" spans="1:5" x14ac:dyDescent="0.2">
      <c r="A2" s="44" t="s">
        <v>22</v>
      </c>
      <c r="B2" s="44"/>
      <c r="C2" s="44"/>
      <c r="D2" s="44"/>
      <c r="E2" s="44"/>
    </row>
    <row r="3" spans="1:5" ht="19.5" customHeight="1" x14ac:dyDescent="0.2">
      <c r="D3" s="48" t="s">
        <v>66</v>
      </c>
      <c r="E3" s="48"/>
    </row>
    <row r="4" spans="1:5" ht="7.5" customHeight="1" x14ac:dyDescent="0.2"/>
    <row r="5" spans="1:5" x14ac:dyDescent="0.2">
      <c r="A5" s="45" t="s">
        <v>23</v>
      </c>
      <c r="B5" s="4" t="s">
        <v>0</v>
      </c>
      <c r="C5" s="4" t="s">
        <v>2</v>
      </c>
      <c r="D5" s="4" t="s">
        <v>3</v>
      </c>
      <c r="E5" s="4" t="s">
        <v>4</v>
      </c>
    </row>
    <row r="6" spans="1:5" x14ac:dyDescent="0.2">
      <c r="A6" s="45"/>
      <c r="B6" s="5" t="s">
        <v>1</v>
      </c>
      <c r="C6" s="6" t="s">
        <v>1</v>
      </c>
      <c r="D6" s="4" t="s">
        <v>1</v>
      </c>
      <c r="E6" s="4" t="s">
        <v>1</v>
      </c>
    </row>
    <row r="7" spans="1:5" s="1" customFormat="1" x14ac:dyDescent="0.2">
      <c r="A7" s="7" t="s">
        <v>24</v>
      </c>
      <c r="B7" s="8">
        <f>SUM(C7:E7)</f>
        <v>3781700</v>
      </c>
      <c r="C7" s="8">
        <f>SUM(C8)</f>
        <v>3781700</v>
      </c>
      <c r="D7" s="8">
        <f t="shared" ref="D7:E7" si="0">SUM(D8)</f>
        <v>0</v>
      </c>
      <c r="E7" s="8">
        <f t="shared" si="0"/>
        <v>0</v>
      </c>
    </row>
    <row r="8" spans="1:5" s="1" customFormat="1" x14ac:dyDescent="0.2">
      <c r="A8" s="9" t="s">
        <v>25</v>
      </c>
      <c r="B8" s="10">
        <f>SUM(C8:E8)</f>
        <v>3781700</v>
      </c>
      <c r="C8" s="10">
        <f t="shared" ref="C8:E8" si="1">C9+C10</f>
        <v>3781700</v>
      </c>
      <c r="D8" s="10">
        <v>0</v>
      </c>
      <c r="E8" s="10">
        <f t="shared" si="1"/>
        <v>0</v>
      </c>
    </row>
    <row r="9" spans="1:5" x14ac:dyDescent="0.2">
      <c r="A9" s="11" t="s">
        <v>6</v>
      </c>
      <c r="B9" s="4">
        <f>SUM(C9:E9)</f>
        <v>3781700</v>
      </c>
      <c r="C9" s="4">
        <v>3781700</v>
      </c>
      <c r="D9" s="4">
        <v>0</v>
      </c>
      <c r="E9" s="4">
        <v>0</v>
      </c>
    </row>
    <row r="10" spans="1:5" x14ac:dyDescent="0.2">
      <c r="A10" s="12" t="s">
        <v>5</v>
      </c>
      <c r="B10" s="5"/>
      <c r="C10" s="4"/>
      <c r="D10" s="4"/>
      <c r="E10" s="4"/>
    </row>
    <row r="11" spans="1:5" s="1" customFormat="1" x14ac:dyDescent="0.2">
      <c r="A11" s="7" t="s">
        <v>24</v>
      </c>
      <c r="B11" s="8">
        <f>SUM(B12,B14)</f>
        <v>4348600</v>
      </c>
      <c r="C11" s="8">
        <f>SUM(C12,C14)</f>
        <v>3328730</v>
      </c>
      <c r="D11" s="8">
        <f>SUM(D12,D14)</f>
        <v>527435</v>
      </c>
      <c r="E11" s="8">
        <f>SUM(E12,E14)</f>
        <v>492435</v>
      </c>
    </row>
    <row r="12" spans="1:5" s="1" customFormat="1" x14ac:dyDescent="0.2">
      <c r="A12" s="9" t="s">
        <v>26</v>
      </c>
      <c r="B12" s="10">
        <f>SUM(B13:B13)</f>
        <v>3883500</v>
      </c>
      <c r="C12" s="10">
        <f>SUM(C13:C13)</f>
        <v>3139730</v>
      </c>
      <c r="D12" s="10">
        <f>SUM(D13:D13)</f>
        <v>368935</v>
      </c>
      <c r="E12" s="10">
        <f>SUM(E13:E13)</f>
        <v>374835</v>
      </c>
    </row>
    <row r="13" spans="1:5" ht="21" customHeight="1" outlineLevel="1" x14ac:dyDescent="0.2">
      <c r="A13" s="11" t="s">
        <v>31</v>
      </c>
      <c r="B13" s="13">
        <f t="shared" ref="B13" si="2">+C13+D13+E13</f>
        <v>3883500</v>
      </c>
      <c r="C13" s="13">
        <v>3139730</v>
      </c>
      <c r="D13" s="13">
        <v>368935</v>
      </c>
      <c r="E13" s="13">
        <v>374835</v>
      </c>
    </row>
    <row r="14" spans="1:5" s="1" customFormat="1" x14ac:dyDescent="0.2">
      <c r="A14" s="14" t="s">
        <v>52</v>
      </c>
      <c r="B14" s="10">
        <f>SUM(B15:B16)</f>
        <v>465100</v>
      </c>
      <c r="C14" s="10">
        <f>SUM(C15:C16)</f>
        <v>189000</v>
      </c>
      <c r="D14" s="10">
        <f t="shared" ref="D14:E14" si="3">SUM(D15:D16)</f>
        <v>158500</v>
      </c>
      <c r="E14" s="10">
        <f t="shared" si="3"/>
        <v>117600</v>
      </c>
    </row>
    <row r="15" spans="1:5" ht="21" customHeight="1" outlineLevel="1" x14ac:dyDescent="0.2">
      <c r="A15" s="11" t="s">
        <v>31</v>
      </c>
      <c r="B15" s="13">
        <f t="shared" ref="B15:B16" si="4">+C15+D15+E15</f>
        <v>352000</v>
      </c>
      <c r="C15" s="13">
        <v>118400</v>
      </c>
      <c r="D15" s="13">
        <v>116000</v>
      </c>
      <c r="E15" s="13">
        <v>117600</v>
      </c>
    </row>
    <row r="16" spans="1:5" ht="21" customHeight="1" outlineLevel="1" x14ac:dyDescent="0.2">
      <c r="A16" s="11" t="s">
        <v>34</v>
      </c>
      <c r="B16" s="13">
        <f t="shared" si="4"/>
        <v>113100</v>
      </c>
      <c r="C16" s="13">
        <v>70600</v>
      </c>
      <c r="D16" s="13">
        <v>42500</v>
      </c>
      <c r="E16" s="13">
        <v>0</v>
      </c>
    </row>
    <row r="17" spans="1:6" ht="21" customHeight="1" outlineLevel="1" x14ac:dyDescent="0.2">
      <c r="A17" s="34" t="s">
        <v>58</v>
      </c>
      <c r="B17" s="35"/>
      <c r="C17" s="35"/>
      <c r="D17" s="36">
        <v>2975665.72</v>
      </c>
      <c r="E17" s="35"/>
    </row>
    <row r="18" spans="1:6" ht="21" customHeight="1" outlineLevel="1" x14ac:dyDescent="0.2">
      <c r="A18" s="29" t="s">
        <v>11</v>
      </c>
      <c r="B18" s="4"/>
      <c r="C18" s="4"/>
      <c r="D18" s="4"/>
      <c r="E18" s="4"/>
    </row>
    <row r="19" spans="1:6" ht="21" customHeight="1" outlineLevel="1" x14ac:dyDescent="0.2">
      <c r="A19" s="7" t="s">
        <v>24</v>
      </c>
      <c r="B19" s="8">
        <f>B21+B23</f>
        <v>996300</v>
      </c>
      <c r="C19" s="8">
        <f>C20</f>
        <v>616240</v>
      </c>
      <c r="D19" s="8">
        <f t="shared" ref="D19:E20" si="5">D20</f>
        <v>230800</v>
      </c>
      <c r="E19" s="8">
        <f t="shared" si="5"/>
        <v>149260</v>
      </c>
      <c r="F19" s="32"/>
    </row>
    <row r="20" spans="1:6" ht="21" customHeight="1" outlineLevel="1" x14ac:dyDescent="0.2">
      <c r="A20" s="14" t="s">
        <v>27</v>
      </c>
      <c r="B20" s="10">
        <f>B21+B23</f>
        <v>996300</v>
      </c>
      <c r="C20" s="10">
        <f>C21</f>
        <v>616240</v>
      </c>
      <c r="D20" s="10">
        <f t="shared" si="5"/>
        <v>230800</v>
      </c>
      <c r="E20" s="10">
        <f t="shared" si="5"/>
        <v>149260</v>
      </c>
      <c r="F20" s="32"/>
    </row>
    <row r="21" spans="1:6" ht="21" customHeight="1" outlineLevel="1" x14ac:dyDescent="0.2">
      <c r="A21" s="11" t="s">
        <v>7</v>
      </c>
      <c r="B21" s="13">
        <f>+C21+D21+E21</f>
        <v>996300</v>
      </c>
      <c r="C21" s="13">
        <v>616240</v>
      </c>
      <c r="D21" s="13">
        <v>230800</v>
      </c>
      <c r="E21" s="13">
        <v>149260</v>
      </c>
      <c r="F21" s="32"/>
    </row>
    <row r="22" spans="1:6" ht="21" customHeight="1" outlineLevel="1" x14ac:dyDescent="0.2">
      <c r="A22" s="34" t="s">
        <v>58</v>
      </c>
      <c r="B22" s="35"/>
      <c r="C22" s="35"/>
      <c r="D22" s="36">
        <v>324336</v>
      </c>
      <c r="E22" s="35"/>
      <c r="F22" s="32"/>
    </row>
    <row r="23" spans="1:6" ht="21" customHeight="1" outlineLevel="1" x14ac:dyDescent="0.2">
      <c r="A23" s="29" t="s">
        <v>12</v>
      </c>
      <c r="B23" s="4"/>
      <c r="C23" s="4"/>
      <c r="D23" s="4"/>
      <c r="E23" s="4"/>
    </row>
    <row r="24" spans="1:6" ht="21" customHeight="1" outlineLevel="1" x14ac:dyDescent="0.2">
      <c r="A24" s="7" t="s">
        <v>24</v>
      </c>
      <c r="B24" s="8">
        <f>SUM(C24:E24)</f>
        <v>900900</v>
      </c>
      <c r="C24" s="8">
        <f>SUM(C25)</f>
        <v>489200</v>
      </c>
      <c r="D24" s="8">
        <f t="shared" ref="D24:E24" si="6">SUM(D25)</f>
        <v>181600</v>
      </c>
      <c r="E24" s="8">
        <f t="shared" si="6"/>
        <v>230100</v>
      </c>
      <c r="F24" s="32"/>
    </row>
    <row r="25" spans="1:6" ht="21" customHeight="1" outlineLevel="1" x14ac:dyDescent="0.2">
      <c r="A25" s="14" t="s">
        <v>28</v>
      </c>
      <c r="B25" s="10">
        <f>SUM(C25:E25)</f>
        <v>900900</v>
      </c>
      <c r="C25" s="10">
        <f>C26</f>
        <v>489200</v>
      </c>
      <c r="D25" s="10">
        <f t="shared" ref="D25:E25" si="7">D26</f>
        <v>181600</v>
      </c>
      <c r="E25" s="10">
        <f t="shared" si="7"/>
        <v>230100</v>
      </c>
      <c r="F25" s="32"/>
    </row>
    <row r="26" spans="1:6" ht="21" customHeight="1" outlineLevel="1" x14ac:dyDescent="0.2">
      <c r="A26" s="11" t="s">
        <v>7</v>
      </c>
      <c r="B26" s="13">
        <f>+C26+D26+E26</f>
        <v>900900</v>
      </c>
      <c r="C26" s="13">
        <v>489200</v>
      </c>
      <c r="D26" s="13">
        <v>181600</v>
      </c>
      <c r="E26" s="13">
        <v>230100</v>
      </c>
      <c r="F26" s="32"/>
    </row>
    <row r="27" spans="1:6" ht="21" customHeight="1" outlineLevel="1" x14ac:dyDescent="0.2">
      <c r="A27" s="34" t="s">
        <v>58</v>
      </c>
      <c r="B27" s="35"/>
      <c r="C27" s="35"/>
      <c r="D27" s="36">
        <v>387250.73</v>
      </c>
      <c r="E27" s="35"/>
      <c r="F27" s="32"/>
    </row>
    <row r="28" spans="1:6" ht="21" customHeight="1" outlineLevel="1" x14ac:dyDescent="0.2">
      <c r="A28" s="29" t="s">
        <v>13</v>
      </c>
      <c r="B28" s="4"/>
      <c r="C28" s="4"/>
      <c r="D28" s="4"/>
      <c r="E28" s="4"/>
      <c r="F28" s="32"/>
    </row>
    <row r="29" spans="1:6" s="1" customFormat="1" x14ac:dyDescent="0.2">
      <c r="A29" s="7" t="s">
        <v>24</v>
      </c>
      <c r="B29" s="8">
        <f>SUM(C29:E29)</f>
        <v>947200</v>
      </c>
      <c r="C29" s="8">
        <f>SUM(C30)</f>
        <v>766800</v>
      </c>
      <c r="D29" s="8">
        <f t="shared" ref="D29:E29" si="8">SUM(D30)</f>
        <v>179200</v>
      </c>
      <c r="E29" s="8">
        <f t="shared" si="8"/>
        <v>1200</v>
      </c>
      <c r="F29" s="33"/>
    </row>
    <row r="30" spans="1:6" s="1" customFormat="1" x14ac:dyDescent="0.2">
      <c r="A30" s="14" t="s">
        <v>29</v>
      </c>
      <c r="B30" s="10">
        <f>SUM(C30:E30)</f>
        <v>947200</v>
      </c>
      <c r="C30" s="10">
        <f>C31</f>
        <v>766800</v>
      </c>
      <c r="D30" s="10">
        <f t="shared" ref="D30:E30" si="9">D31</f>
        <v>179200</v>
      </c>
      <c r="E30" s="10">
        <f t="shared" si="9"/>
        <v>1200</v>
      </c>
      <c r="F30" s="33"/>
    </row>
    <row r="31" spans="1:6" x14ac:dyDescent="0.2">
      <c r="A31" s="11" t="s">
        <v>7</v>
      </c>
      <c r="B31" s="13">
        <f>+C31+D31+E31</f>
        <v>947200</v>
      </c>
      <c r="C31" s="13">
        <v>766800</v>
      </c>
      <c r="D31" s="13">
        <v>179200</v>
      </c>
      <c r="E31" s="13">
        <v>1200</v>
      </c>
      <c r="F31" s="32"/>
    </row>
    <row r="32" spans="1:6" x14ac:dyDescent="0.2">
      <c r="A32" s="34" t="s">
        <v>58</v>
      </c>
      <c r="B32" s="35"/>
      <c r="C32" s="35"/>
      <c r="D32" s="36">
        <v>4795454.2</v>
      </c>
      <c r="E32" s="35"/>
      <c r="F32" s="32"/>
    </row>
    <row r="33" spans="1:6" s="1" customFormat="1" x14ac:dyDescent="0.2">
      <c r="A33" s="12" t="s">
        <v>14</v>
      </c>
      <c r="B33" s="15"/>
      <c r="C33" s="15"/>
      <c r="D33" s="15"/>
      <c r="E33" s="15"/>
      <c r="F33" s="33"/>
    </row>
    <row r="34" spans="1:6" s="1" customFormat="1" x14ac:dyDescent="0.2">
      <c r="A34" s="7" t="s">
        <v>24</v>
      </c>
      <c r="B34" s="8">
        <f>SUM(B35,B37,B39,B41)</f>
        <v>28955100</v>
      </c>
      <c r="C34" s="8">
        <f>SUM(C35,C37,C39,C41)</f>
        <v>16025600</v>
      </c>
      <c r="D34" s="8">
        <f>SUM(D35,D37,D39,D41)</f>
        <v>7559440</v>
      </c>
      <c r="E34" s="8">
        <f>SUM(E35,E37,E39,E41)</f>
        <v>5370060</v>
      </c>
      <c r="F34" s="33"/>
    </row>
    <row r="35" spans="1:6" s="1" customFormat="1" x14ac:dyDescent="0.2">
      <c r="A35" s="14" t="s">
        <v>30</v>
      </c>
      <c r="B35" s="10">
        <f>SUM(B36:B36)</f>
        <v>12022200</v>
      </c>
      <c r="C35" s="10">
        <f>SUM(C36:C36)</f>
        <v>4049740</v>
      </c>
      <c r="D35" s="10">
        <f>SUM(D36:D36)</f>
        <v>4147140</v>
      </c>
      <c r="E35" s="10">
        <f>SUM(E36:E36)</f>
        <v>3825320</v>
      </c>
      <c r="F35" s="33"/>
    </row>
    <row r="36" spans="1:6" x14ac:dyDescent="0.2">
      <c r="A36" s="11" t="s">
        <v>7</v>
      </c>
      <c r="B36" s="13">
        <f>+C36+D36+E36</f>
        <v>12022200</v>
      </c>
      <c r="C36" s="13">
        <v>4049740</v>
      </c>
      <c r="D36" s="13">
        <v>4147140</v>
      </c>
      <c r="E36" s="13">
        <v>3825320</v>
      </c>
      <c r="F36" s="32"/>
    </row>
    <row r="37" spans="1:6" ht="21" customHeight="1" outlineLevel="1" x14ac:dyDescent="0.2">
      <c r="A37" s="9" t="s">
        <v>32</v>
      </c>
      <c r="B37" s="10">
        <f>SUM(C37:E37)</f>
        <v>838000</v>
      </c>
      <c r="C37" s="10">
        <f>SUM(C38)</f>
        <v>355500</v>
      </c>
      <c r="D37" s="10">
        <f t="shared" ref="D37:E37" si="10">SUM(D38)</f>
        <v>482500</v>
      </c>
      <c r="E37" s="10">
        <f t="shared" si="10"/>
        <v>0</v>
      </c>
      <c r="F37" s="32"/>
    </row>
    <row r="38" spans="1:6" ht="21" customHeight="1" outlineLevel="1" x14ac:dyDescent="0.2">
      <c r="A38" s="11" t="s">
        <v>7</v>
      </c>
      <c r="B38" s="13">
        <f t="shared" ref="B38" si="11">+C38+D38+E38</f>
        <v>838000</v>
      </c>
      <c r="C38" s="13">
        <v>355500</v>
      </c>
      <c r="D38" s="13">
        <v>482500</v>
      </c>
      <c r="E38" s="13">
        <v>0</v>
      </c>
      <c r="F38" s="32"/>
    </row>
    <row r="39" spans="1:6" ht="21" customHeight="1" outlineLevel="1" x14ac:dyDescent="0.2">
      <c r="A39" s="9" t="s">
        <v>33</v>
      </c>
      <c r="B39" s="10">
        <f>SUM(C39:E39)</f>
        <v>4405500</v>
      </c>
      <c r="C39" s="10">
        <f>SUM(C40)</f>
        <v>1646800</v>
      </c>
      <c r="D39" s="10">
        <f t="shared" ref="D39:E39" si="12">SUM(D40)</f>
        <v>1575700</v>
      </c>
      <c r="E39" s="10">
        <f t="shared" si="12"/>
        <v>1183000</v>
      </c>
      <c r="F39" s="32"/>
    </row>
    <row r="40" spans="1:6" ht="21" customHeight="1" outlineLevel="1" x14ac:dyDescent="0.2">
      <c r="A40" s="11" t="s">
        <v>7</v>
      </c>
      <c r="B40" s="13">
        <f t="shared" ref="B40" si="13">+C40+D40+E40</f>
        <v>4405500</v>
      </c>
      <c r="C40" s="13">
        <v>1646800</v>
      </c>
      <c r="D40" s="13">
        <v>1575700</v>
      </c>
      <c r="E40" s="13">
        <v>1183000</v>
      </c>
      <c r="F40" s="32"/>
    </row>
    <row r="41" spans="1:6" ht="21" customHeight="1" outlineLevel="1" x14ac:dyDescent="0.2">
      <c r="A41" s="9" t="s">
        <v>35</v>
      </c>
      <c r="B41" s="10">
        <f>SUM(C41:E41)</f>
        <v>11689400</v>
      </c>
      <c r="C41" s="10">
        <f>SUM(C42)</f>
        <v>9973560</v>
      </c>
      <c r="D41" s="10">
        <f t="shared" ref="D41:E41" si="14">SUM(D42)</f>
        <v>1354100</v>
      </c>
      <c r="E41" s="10">
        <f t="shared" si="14"/>
        <v>361740</v>
      </c>
      <c r="F41" s="32"/>
    </row>
    <row r="42" spans="1:6" s="1" customFormat="1" x14ac:dyDescent="0.2">
      <c r="A42" s="11" t="s">
        <v>7</v>
      </c>
      <c r="B42" s="13">
        <f t="shared" ref="B42:B45" si="15">+C42+D42+E42</f>
        <v>11689400</v>
      </c>
      <c r="C42" s="13">
        <v>9973560</v>
      </c>
      <c r="D42" s="13">
        <v>1354100</v>
      </c>
      <c r="E42" s="13">
        <v>361740</v>
      </c>
      <c r="F42" s="33"/>
    </row>
    <row r="43" spans="1:6" ht="21" hidden="1" customHeight="1" outlineLevel="1" x14ac:dyDescent="0.2">
      <c r="A43" s="11"/>
      <c r="B43" s="4">
        <f t="shared" si="15"/>
        <v>0</v>
      </c>
      <c r="C43" s="4"/>
      <c r="D43" s="4"/>
      <c r="E43" s="4"/>
      <c r="F43" s="32"/>
    </row>
    <row r="44" spans="1:6" ht="21" hidden="1" customHeight="1" outlineLevel="1" x14ac:dyDescent="0.2">
      <c r="A44" s="11"/>
      <c r="B44" s="4">
        <f t="shared" si="15"/>
        <v>0</v>
      </c>
      <c r="C44" s="4"/>
      <c r="D44" s="4"/>
      <c r="E44" s="4"/>
      <c r="F44" s="32"/>
    </row>
    <row r="45" spans="1:6" ht="21" hidden="1" customHeight="1" outlineLevel="1" x14ac:dyDescent="0.2">
      <c r="A45" s="11"/>
      <c r="B45" s="4">
        <f t="shared" si="15"/>
        <v>0</v>
      </c>
      <c r="C45" s="4"/>
      <c r="D45" s="4"/>
      <c r="E45" s="4"/>
      <c r="F45" s="32"/>
    </row>
    <row r="46" spans="1:6" ht="21" customHeight="1" outlineLevel="1" x14ac:dyDescent="0.2">
      <c r="A46" s="34" t="s">
        <v>58</v>
      </c>
      <c r="B46" s="35"/>
      <c r="C46" s="35"/>
      <c r="D46" s="36">
        <v>12706422.050000001</v>
      </c>
      <c r="E46" s="35"/>
      <c r="F46" s="32"/>
    </row>
    <row r="47" spans="1:6" ht="21" customHeight="1" outlineLevel="1" x14ac:dyDescent="0.2">
      <c r="A47" s="29" t="s">
        <v>15</v>
      </c>
      <c r="B47" s="16"/>
      <c r="C47" s="16"/>
      <c r="D47" s="16"/>
      <c r="E47" s="16"/>
    </row>
    <row r="48" spans="1:6" ht="21" customHeight="1" outlineLevel="1" x14ac:dyDescent="0.2">
      <c r="A48" s="17" t="s">
        <v>24</v>
      </c>
      <c r="B48" s="8">
        <f>B49</f>
        <v>4237000</v>
      </c>
      <c r="C48" s="8">
        <f t="shared" ref="C48:E48" si="16">C49</f>
        <v>1746360</v>
      </c>
      <c r="D48" s="8">
        <f t="shared" si="16"/>
        <v>1392120</v>
      </c>
      <c r="E48" s="8">
        <f t="shared" si="16"/>
        <v>1098520</v>
      </c>
    </row>
    <row r="49" spans="1:6" ht="21" customHeight="1" outlineLevel="1" x14ac:dyDescent="0.2">
      <c r="A49" s="9" t="s">
        <v>36</v>
      </c>
      <c r="B49" s="10">
        <f>SUM(C49:E49)</f>
        <v>4237000</v>
      </c>
      <c r="C49" s="10">
        <f>SUM(C50)</f>
        <v>1746360</v>
      </c>
      <c r="D49" s="10">
        <f t="shared" ref="D49:E49" si="17">SUM(D50)</f>
        <v>1392120</v>
      </c>
      <c r="E49" s="10">
        <f t="shared" si="17"/>
        <v>1098520</v>
      </c>
    </row>
    <row r="50" spans="1:6" ht="21" customHeight="1" outlineLevel="1" x14ac:dyDescent="0.2">
      <c r="A50" s="11" t="s">
        <v>7</v>
      </c>
      <c r="B50" s="13">
        <f t="shared" ref="B50" si="18">+C50+D50+E50</f>
        <v>4237000</v>
      </c>
      <c r="C50" s="13">
        <v>1746360</v>
      </c>
      <c r="D50" s="13">
        <v>1392120</v>
      </c>
      <c r="E50" s="13">
        <v>1098520</v>
      </c>
    </row>
    <row r="51" spans="1:6" ht="21" customHeight="1" outlineLevel="1" x14ac:dyDescent="0.2">
      <c r="A51" s="34" t="s">
        <v>58</v>
      </c>
      <c r="B51" s="35"/>
      <c r="C51" s="35"/>
      <c r="D51" s="36">
        <v>1722802</v>
      </c>
      <c r="E51" s="35"/>
    </row>
    <row r="52" spans="1:6" s="1" customFormat="1" x14ac:dyDescent="0.2">
      <c r="A52" s="12" t="s">
        <v>16</v>
      </c>
      <c r="B52" s="16"/>
      <c r="C52" s="16"/>
      <c r="D52" s="16"/>
      <c r="E52" s="16"/>
    </row>
    <row r="53" spans="1:6" s="1" customFormat="1" x14ac:dyDescent="0.2">
      <c r="A53" s="7" t="s">
        <v>24</v>
      </c>
      <c r="B53" s="8">
        <f>SUM(B54,B60)</f>
        <v>14196900</v>
      </c>
      <c r="C53" s="8">
        <f>SUM(C54,C60)</f>
        <v>6356600</v>
      </c>
      <c r="D53" s="8">
        <f t="shared" ref="D53:E53" si="19">SUM(D54,D60)</f>
        <v>6647300</v>
      </c>
      <c r="E53" s="8">
        <f t="shared" si="19"/>
        <v>1193000</v>
      </c>
    </row>
    <row r="54" spans="1:6" s="1" customFormat="1" x14ac:dyDescent="0.2">
      <c r="A54" s="9" t="s">
        <v>37</v>
      </c>
      <c r="B54" s="10">
        <f>SUM(C54:E54)</f>
        <v>11638000</v>
      </c>
      <c r="C54" s="10">
        <f>SUM(C58)</f>
        <v>4653400</v>
      </c>
      <c r="D54" s="10">
        <f t="shared" ref="D54:E54" si="20">SUM(D58)</f>
        <v>6340300</v>
      </c>
      <c r="E54" s="10">
        <f t="shared" si="20"/>
        <v>644300</v>
      </c>
    </row>
    <row r="55" spans="1:6" ht="21" hidden="1" customHeight="1" outlineLevel="1" x14ac:dyDescent="0.2">
      <c r="A55" s="11" t="s">
        <v>38</v>
      </c>
      <c r="B55" s="4">
        <f t="shared" ref="B55:B59" si="21">+C55+D55+E55</f>
        <v>0</v>
      </c>
      <c r="C55" s="4"/>
      <c r="D55" s="4"/>
      <c r="E55" s="4"/>
    </row>
    <row r="56" spans="1:6" ht="21" hidden="1" customHeight="1" outlineLevel="1" x14ac:dyDescent="0.2">
      <c r="A56" s="11" t="s">
        <v>39</v>
      </c>
      <c r="B56" s="4">
        <f t="shared" si="21"/>
        <v>0</v>
      </c>
      <c r="C56" s="4"/>
      <c r="D56" s="4"/>
      <c r="E56" s="4"/>
    </row>
    <row r="57" spans="1:6" ht="21" hidden="1" customHeight="1" outlineLevel="1" x14ac:dyDescent="0.2">
      <c r="A57" s="18" t="s">
        <v>40</v>
      </c>
      <c r="B57" s="4">
        <f t="shared" si="21"/>
        <v>0</v>
      </c>
      <c r="C57" s="4"/>
      <c r="D57" s="4"/>
      <c r="E57" s="4"/>
    </row>
    <row r="58" spans="1:6" ht="21" customHeight="1" outlineLevel="1" x14ac:dyDescent="0.2">
      <c r="A58" s="19" t="s">
        <v>54</v>
      </c>
      <c r="B58" s="13">
        <f t="shared" si="21"/>
        <v>11638000</v>
      </c>
      <c r="C58" s="13">
        <v>4653400</v>
      </c>
      <c r="D58" s="13">
        <v>6340300</v>
      </c>
      <c r="E58" s="13">
        <v>644300</v>
      </c>
    </row>
    <row r="59" spans="1:6" ht="21" hidden="1" customHeight="1" outlineLevel="1" x14ac:dyDescent="0.2">
      <c r="A59" s="18" t="s">
        <v>41</v>
      </c>
      <c r="B59" s="4">
        <f t="shared" si="21"/>
        <v>1258600</v>
      </c>
      <c r="C59" s="4">
        <v>1069560</v>
      </c>
      <c r="D59" s="4">
        <v>94520</v>
      </c>
      <c r="E59" s="4">
        <v>94520</v>
      </c>
    </row>
    <row r="60" spans="1:6" s="1" customFormat="1" x14ac:dyDescent="0.2">
      <c r="A60" s="14" t="s">
        <v>57</v>
      </c>
      <c r="B60" s="10">
        <f>SUM(C60:E60)</f>
        <v>2558900</v>
      </c>
      <c r="C60" s="10">
        <f>SUM(C61)</f>
        <v>1703200</v>
      </c>
      <c r="D60" s="10">
        <f t="shared" ref="D60:E60" si="22">SUM(D61)</f>
        <v>307000</v>
      </c>
      <c r="E60" s="10">
        <f t="shared" si="22"/>
        <v>548700</v>
      </c>
      <c r="F60" s="33"/>
    </row>
    <row r="61" spans="1:6" x14ac:dyDescent="0.2">
      <c r="A61" s="20" t="s">
        <v>53</v>
      </c>
      <c r="B61" s="13">
        <f t="shared" ref="B61" si="23">+C61+D61+E61</f>
        <v>2558900</v>
      </c>
      <c r="C61" s="13">
        <v>1703200</v>
      </c>
      <c r="D61" s="13">
        <v>307000</v>
      </c>
      <c r="E61" s="13">
        <v>548700</v>
      </c>
      <c r="F61" s="32"/>
    </row>
    <row r="62" spans="1:6" ht="21" hidden="1" customHeight="1" outlineLevel="1" x14ac:dyDescent="0.2">
      <c r="A62" s="18" t="s">
        <v>42</v>
      </c>
      <c r="B62" s="4"/>
      <c r="C62" s="4"/>
      <c r="D62" s="4"/>
      <c r="E62" s="4"/>
    </row>
    <row r="63" spans="1:6" ht="21" hidden="1" customHeight="1" outlineLevel="1" x14ac:dyDescent="0.2">
      <c r="A63" s="18" t="s">
        <v>43</v>
      </c>
      <c r="B63" s="4"/>
      <c r="C63" s="4"/>
      <c r="D63" s="4"/>
      <c r="E63" s="4"/>
    </row>
    <row r="64" spans="1:6" ht="21" hidden="1" customHeight="1" outlineLevel="1" x14ac:dyDescent="0.2">
      <c r="A64" s="18" t="s">
        <v>40</v>
      </c>
      <c r="B64" s="4"/>
      <c r="C64" s="4"/>
      <c r="D64" s="4"/>
      <c r="E64" s="4"/>
    </row>
    <row r="65" spans="1:5" ht="21" hidden="1" customHeight="1" outlineLevel="1" x14ac:dyDescent="0.2">
      <c r="A65" s="18" t="s">
        <v>44</v>
      </c>
      <c r="B65" s="4"/>
      <c r="C65" s="4"/>
      <c r="D65" s="4"/>
      <c r="E65" s="4"/>
    </row>
    <row r="66" spans="1:5" ht="21" hidden="1" customHeight="1" outlineLevel="1" x14ac:dyDescent="0.2">
      <c r="A66" s="18" t="s">
        <v>45</v>
      </c>
      <c r="B66" s="4"/>
      <c r="C66" s="4"/>
      <c r="D66" s="4"/>
      <c r="E66" s="4"/>
    </row>
    <row r="67" spans="1:5" ht="33" hidden="1" customHeight="1" outlineLevel="1" x14ac:dyDescent="0.2">
      <c r="A67" s="21"/>
      <c r="B67" s="22"/>
      <c r="C67" s="22"/>
      <c r="D67" s="22"/>
      <c r="E67" s="22"/>
    </row>
    <row r="68" spans="1:5" ht="21" hidden="1" customHeight="1" outlineLevel="1" x14ac:dyDescent="0.2">
      <c r="A68" s="18" t="s">
        <v>41</v>
      </c>
      <c r="B68" s="4"/>
      <c r="C68" s="4"/>
      <c r="D68" s="4"/>
      <c r="E68" s="4"/>
    </row>
    <row r="69" spans="1:5" ht="21" customHeight="1" outlineLevel="1" x14ac:dyDescent="0.2">
      <c r="A69" s="34" t="s">
        <v>58</v>
      </c>
      <c r="B69" s="35"/>
      <c r="C69" s="35"/>
      <c r="D69" s="36">
        <v>8333564.5</v>
      </c>
      <c r="E69" s="35"/>
    </row>
    <row r="70" spans="1:5" s="1" customFormat="1" x14ac:dyDescent="0.2">
      <c r="A70" s="12" t="s">
        <v>17</v>
      </c>
      <c r="B70" s="16"/>
      <c r="C70" s="16"/>
      <c r="D70" s="16"/>
      <c r="E70" s="16"/>
    </row>
    <row r="71" spans="1:5" s="1" customFormat="1" x14ac:dyDescent="0.2">
      <c r="A71" s="7" t="s">
        <v>24</v>
      </c>
      <c r="B71" s="8">
        <f>SUM(B72,B74)</f>
        <v>22695700</v>
      </c>
      <c r="C71" s="8">
        <f>C72+C74</f>
        <v>8436310</v>
      </c>
      <c r="D71" s="8">
        <f>D72+D74</f>
        <v>7470408</v>
      </c>
      <c r="E71" s="8">
        <f>E72+E74</f>
        <v>6788982</v>
      </c>
    </row>
    <row r="72" spans="1:5" s="1" customFormat="1" x14ac:dyDescent="0.2">
      <c r="A72" s="23" t="s">
        <v>21</v>
      </c>
      <c r="B72" s="10">
        <f>SUM(B73)</f>
        <v>1547300</v>
      </c>
      <c r="C72" s="10">
        <f>SUM(C73)</f>
        <v>829100</v>
      </c>
      <c r="D72" s="10">
        <f t="shared" ref="D72:E72" si="24">SUM(D73)</f>
        <v>415200</v>
      </c>
      <c r="E72" s="10">
        <f t="shared" si="24"/>
        <v>303000</v>
      </c>
    </row>
    <row r="73" spans="1:5" ht="21" customHeight="1" outlineLevel="1" x14ac:dyDescent="0.2">
      <c r="A73" s="11" t="s">
        <v>7</v>
      </c>
      <c r="B73" s="13">
        <f t="shared" ref="B73" si="25">C73+D73+E73</f>
        <v>1547300</v>
      </c>
      <c r="C73" s="13">
        <v>829100</v>
      </c>
      <c r="D73" s="13">
        <v>415200</v>
      </c>
      <c r="E73" s="13">
        <v>303000</v>
      </c>
    </row>
    <row r="74" spans="1:5" ht="21" customHeight="1" outlineLevel="1" x14ac:dyDescent="0.2">
      <c r="A74" s="23" t="s">
        <v>20</v>
      </c>
      <c r="B74" s="10">
        <f>SUM(B75,B76)</f>
        <v>21148400</v>
      </c>
      <c r="C74" s="10">
        <f>SUM(C75,C76)</f>
        <v>7607210</v>
      </c>
      <c r="D74" s="10">
        <f t="shared" ref="D74:E74" si="26">SUM(D75,D76)</f>
        <v>7055208</v>
      </c>
      <c r="E74" s="10">
        <f t="shared" si="26"/>
        <v>6485982</v>
      </c>
    </row>
    <row r="75" spans="1:5" x14ac:dyDescent="0.2">
      <c r="A75" s="11" t="s">
        <v>31</v>
      </c>
      <c r="B75" s="13">
        <f t="shared" ref="B75" si="27">C75+D75+E75</f>
        <v>12597600</v>
      </c>
      <c r="C75" s="13">
        <v>4296190</v>
      </c>
      <c r="D75" s="13">
        <v>4170308</v>
      </c>
      <c r="E75" s="13">
        <v>4131102</v>
      </c>
    </row>
    <row r="76" spans="1:5" x14ac:dyDescent="0.2">
      <c r="A76" s="11" t="s">
        <v>34</v>
      </c>
      <c r="B76" s="13">
        <f>C76+D76+E76</f>
        <v>8550800</v>
      </c>
      <c r="C76" s="13">
        <v>3311020</v>
      </c>
      <c r="D76" s="13">
        <v>2884900</v>
      </c>
      <c r="E76" s="13">
        <v>2354880</v>
      </c>
    </row>
    <row r="77" spans="1:5" x14ac:dyDescent="0.2">
      <c r="A77" s="34" t="s">
        <v>58</v>
      </c>
      <c r="B77" s="35"/>
      <c r="C77" s="35"/>
      <c r="D77" s="36">
        <v>6291464.9100000001</v>
      </c>
      <c r="E77" s="35"/>
    </row>
    <row r="78" spans="1:5" ht="21" customHeight="1" outlineLevel="1" x14ac:dyDescent="0.2">
      <c r="A78" s="29" t="s">
        <v>18</v>
      </c>
      <c r="B78" s="16"/>
      <c r="C78" s="16"/>
      <c r="D78" s="16"/>
      <c r="E78" s="16"/>
    </row>
    <row r="79" spans="1:5" ht="21" customHeight="1" outlineLevel="1" x14ac:dyDescent="0.2">
      <c r="A79" s="7" t="s">
        <v>24</v>
      </c>
      <c r="B79" s="8">
        <f>SUM(B80,B82,B84)</f>
        <v>1273200</v>
      </c>
      <c r="C79" s="8">
        <f t="shared" ref="C79:E79" si="28">SUM(C80,C82,C84)</f>
        <v>1019800</v>
      </c>
      <c r="D79" s="8">
        <f t="shared" si="28"/>
        <v>208400</v>
      </c>
      <c r="E79" s="8">
        <f t="shared" si="28"/>
        <v>45000</v>
      </c>
    </row>
    <row r="80" spans="1:5" ht="21" customHeight="1" outlineLevel="1" x14ac:dyDescent="0.2">
      <c r="A80" s="9" t="s">
        <v>46</v>
      </c>
      <c r="B80" s="10">
        <f>SUM(C80:E80)</f>
        <v>865200</v>
      </c>
      <c r="C80" s="10">
        <f>SUM(C81)</f>
        <v>804900</v>
      </c>
      <c r="D80" s="10">
        <f t="shared" ref="D80:E80" si="29">SUM(D81)</f>
        <v>50100</v>
      </c>
      <c r="E80" s="10">
        <f t="shared" si="29"/>
        <v>10200</v>
      </c>
    </row>
    <row r="81" spans="1:5" ht="21" customHeight="1" outlineLevel="1" x14ac:dyDescent="0.2">
      <c r="A81" s="18" t="s">
        <v>7</v>
      </c>
      <c r="B81" s="13">
        <f t="shared" ref="B81" si="30">C81+D81+E81</f>
        <v>865200</v>
      </c>
      <c r="C81" s="13">
        <v>804900</v>
      </c>
      <c r="D81" s="13">
        <v>50100</v>
      </c>
      <c r="E81" s="13">
        <v>10200</v>
      </c>
    </row>
    <row r="82" spans="1:5" ht="21" customHeight="1" outlineLevel="1" x14ac:dyDescent="0.2">
      <c r="A82" s="9" t="s">
        <v>55</v>
      </c>
      <c r="B82" s="10">
        <f>SUM(B83)</f>
        <v>139600</v>
      </c>
      <c r="C82" s="10">
        <f t="shared" ref="C82:E84" si="31">C83</f>
        <v>98100</v>
      </c>
      <c r="D82" s="10">
        <f t="shared" si="31"/>
        <v>41500</v>
      </c>
      <c r="E82" s="10">
        <f t="shared" si="31"/>
        <v>0</v>
      </c>
    </row>
    <row r="83" spans="1:5" ht="21" customHeight="1" outlineLevel="1" x14ac:dyDescent="0.2">
      <c r="A83" s="18" t="s">
        <v>8</v>
      </c>
      <c r="B83" s="13">
        <f>C83+D83+E83</f>
        <v>139600</v>
      </c>
      <c r="C83" s="13">
        <v>98100</v>
      </c>
      <c r="D83" s="13">
        <v>41500</v>
      </c>
      <c r="E83" s="13">
        <v>0</v>
      </c>
    </row>
    <row r="84" spans="1:5" ht="21" customHeight="1" outlineLevel="1" x14ac:dyDescent="0.2">
      <c r="A84" s="9" t="s">
        <v>56</v>
      </c>
      <c r="B84" s="10">
        <f>SUM(B85)</f>
        <v>268400</v>
      </c>
      <c r="C84" s="10">
        <f t="shared" si="31"/>
        <v>116800</v>
      </c>
      <c r="D84" s="10">
        <f t="shared" si="31"/>
        <v>116800</v>
      </c>
      <c r="E84" s="10">
        <f t="shared" si="31"/>
        <v>34800</v>
      </c>
    </row>
    <row r="85" spans="1:5" ht="21" customHeight="1" outlineLevel="1" x14ac:dyDescent="0.2">
      <c r="A85" s="18" t="s">
        <v>8</v>
      </c>
      <c r="B85" s="13">
        <f>C85+D85+E85</f>
        <v>268400</v>
      </c>
      <c r="C85" s="13">
        <v>116800</v>
      </c>
      <c r="D85" s="13">
        <v>116800</v>
      </c>
      <c r="E85" s="13">
        <v>34800</v>
      </c>
    </row>
    <row r="86" spans="1:5" ht="21" customHeight="1" outlineLevel="1" x14ac:dyDescent="0.2">
      <c r="A86" s="34" t="s">
        <v>58</v>
      </c>
      <c r="B86" s="35"/>
      <c r="C86" s="35"/>
      <c r="D86" s="36">
        <v>512020</v>
      </c>
      <c r="E86" s="35"/>
    </row>
    <row r="87" spans="1:5" s="1" customFormat="1" x14ac:dyDescent="0.2">
      <c r="A87" s="12" t="s">
        <v>19</v>
      </c>
      <c r="B87" s="16"/>
      <c r="C87" s="16"/>
      <c r="D87" s="16"/>
      <c r="E87" s="16"/>
    </row>
    <row r="88" spans="1:5" s="1" customFormat="1" x14ac:dyDescent="0.2">
      <c r="A88" s="7" t="s">
        <v>24</v>
      </c>
      <c r="B88" s="8">
        <f>SUM(B89,B98)</f>
        <v>58433800</v>
      </c>
      <c r="C88" s="8">
        <f>SUM(C89,C98)</f>
        <v>44307600</v>
      </c>
      <c r="D88" s="8">
        <f t="shared" ref="D88:E88" si="32">SUM(D89,D98)</f>
        <v>10026335</v>
      </c>
      <c r="E88" s="8">
        <f t="shared" si="32"/>
        <v>4099865</v>
      </c>
    </row>
    <row r="89" spans="1:5" s="1" customFormat="1" x14ac:dyDescent="0.2">
      <c r="A89" s="9" t="s">
        <v>47</v>
      </c>
      <c r="B89" s="10">
        <f>SUM(B96:B97)</f>
        <v>1118000</v>
      </c>
      <c r="C89" s="10">
        <f>SUM(C96,C97)</f>
        <v>430900</v>
      </c>
      <c r="D89" s="10">
        <f t="shared" ref="D89:E89" si="33">SUM(D96,D97)</f>
        <v>413100</v>
      </c>
      <c r="E89" s="10">
        <f t="shared" si="33"/>
        <v>274000</v>
      </c>
    </row>
    <row r="90" spans="1:5" ht="21" hidden="1" customHeight="1" outlineLevel="1" x14ac:dyDescent="0.2">
      <c r="A90" s="18" t="s">
        <v>31</v>
      </c>
      <c r="B90" s="4">
        <f t="shared" ref="B90:B97" si="34">+C90+D90+E90</f>
        <v>0</v>
      </c>
      <c r="C90" s="4"/>
      <c r="D90" s="4"/>
      <c r="E90" s="4"/>
    </row>
    <row r="91" spans="1:5" ht="21" hidden="1" customHeight="1" outlineLevel="1" x14ac:dyDescent="0.2">
      <c r="A91" s="18" t="s">
        <v>31</v>
      </c>
      <c r="B91" s="4">
        <f t="shared" si="34"/>
        <v>0</v>
      </c>
      <c r="C91" s="4"/>
      <c r="D91" s="4"/>
      <c r="E91" s="4"/>
    </row>
    <row r="92" spans="1:5" ht="21" hidden="1" customHeight="1" outlineLevel="1" x14ac:dyDescent="0.2">
      <c r="A92" s="18" t="s">
        <v>31</v>
      </c>
      <c r="B92" s="4">
        <f t="shared" si="34"/>
        <v>0</v>
      </c>
      <c r="C92" s="4"/>
      <c r="D92" s="4"/>
      <c r="E92" s="4"/>
    </row>
    <row r="93" spans="1:5" ht="21" hidden="1" customHeight="1" outlineLevel="1" x14ac:dyDescent="0.2">
      <c r="A93" s="18" t="s">
        <v>31</v>
      </c>
      <c r="B93" s="4">
        <f t="shared" si="34"/>
        <v>0</v>
      </c>
      <c r="C93" s="4"/>
      <c r="D93" s="4"/>
      <c r="E93" s="4"/>
    </row>
    <row r="94" spans="1:5" ht="21" hidden="1" customHeight="1" outlineLevel="1" x14ac:dyDescent="0.2">
      <c r="A94" s="18" t="s">
        <v>31</v>
      </c>
      <c r="B94" s="4">
        <f t="shared" si="34"/>
        <v>0</v>
      </c>
      <c r="C94" s="4"/>
      <c r="D94" s="4"/>
      <c r="E94" s="4"/>
    </row>
    <row r="95" spans="1:5" ht="21" hidden="1" customHeight="1" outlineLevel="1" x14ac:dyDescent="0.2">
      <c r="A95" s="18" t="s">
        <v>31</v>
      </c>
      <c r="B95" s="4">
        <f t="shared" si="34"/>
        <v>0</v>
      </c>
      <c r="C95" s="4"/>
      <c r="D95" s="4"/>
      <c r="E95" s="4"/>
    </row>
    <row r="96" spans="1:5" ht="21" customHeight="1" outlineLevel="1" x14ac:dyDescent="0.2">
      <c r="A96" s="18" t="s">
        <v>31</v>
      </c>
      <c r="B96" s="13">
        <f t="shared" si="34"/>
        <v>1049400</v>
      </c>
      <c r="C96" s="13">
        <v>430900</v>
      </c>
      <c r="D96" s="13">
        <v>344500</v>
      </c>
      <c r="E96" s="13">
        <v>274000</v>
      </c>
    </row>
    <row r="97" spans="1:6" ht="21" customHeight="1" outlineLevel="1" x14ac:dyDescent="0.2">
      <c r="A97" s="18" t="s">
        <v>34</v>
      </c>
      <c r="B97" s="13">
        <f t="shared" si="34"/>
        <v>68600</v>
      </c>
      <c r="C97" s="13">
        <v>0</v>
      </c>
      <c r="D97" s="13">
        <v>68600</v>
      </c>
      <c r="E97" s="13">
        <v>0</v>
      </c>
    </row>
    <row r="98" spans="1:6" ht="21" customHeight="1" outlineLevel="1" x14ac:dyDescent="0.2">
      <c r="A98" s="9" t="s">
        <v>48</v>
      </c>
      <c r="B98" s="10">
        <f>SUM(B99,B100,B101)</f>
        <v>57315800</v>
      </c>
      <c r="C98" s="10">
        <f>SUM(C99,C100,C101)</f>
        <v>43876700</v>
      </c>
      <c r="D98" s="10">
        <f t="shared" ref="D98:E98" si="35">SUM(D99,D100,D101)</f>
        <v>9613235</v>
      </c>
      <c r="E98" s="10">
        <f t="shared" si="35"/>
        <v>3825865</v>
      </c>
    </row>
    <row r="99" spans="1:6" ht="21" customHeight="1" outlineLevel="1" x14ac:dyDescent="0.2">
      <c r="A99" s="11" t="s">
        <v>49</v>
      </c>
      <c r="B99" s="13">
        <f>C99+D99+E99</f>
        <v>43166100</v>
      </c>
      <c r="C99" s="13">
        <v>30350100</v>
      </c>
      <c r="D99" s="13">
        <v>8990135</v>
      </c>
      <c r="E99" s="13">
        <v>3825865</v>
      </c>
    </row>
    <row r="100" spans="1:6" outlineLevel="1" x14ac:dyDescent="0.2">
      <c r="A100" s="11" t="s">
        <v>50</v>
      </c>
      <c r="B100" s="13">
        <f t="shared" ref="B100" si="36">+C100+D100+E100</f>
        <v>11884400</v>
      </c>
      <c r="C100" s="13">
        <v>11884400</v>
      </c>
      <c r="D100" s="13">
        <v>0</v>
      </c>
      <c r="E100" s="13">
        <v>0</v>
      </c>
    </row>
    <row r="101" spans="1:6" ht="18.75" customHeight="1" x14ac:dyDescent="0.2">
      <c r="A101" s="11" t="s">
        <v>51</v>
      </c>
      <c r="B101" s="13">
        <f>+C101+D101+E101</f>
        <v>2265300</v>
      </c>
      <c r="C101" s="13">
        <v>1642200</v>
      </c>
      <c r="D101" s="13">
        <v>623100</v>
      </c>
      <c r="E101" s="13">
        <v>0</v>
      </c>
    </row>
    <row r="102" spans="1:6" ht="1.5" hidden="1" customHeight="1" outlineLevel="1" x14ac:dyDescent="0.2">
      <c r="A102" s="24"/>
      <c r="B102" s="4">
        <f t="shared" ref="B102" si="37">+C102+D102+E102</f>
        <v>0</v>
      </c>
      <c r="C102" s="25"/>
      <c r="D102" s="25"/>
      <c r="E102" s="25"/>
    </row>
    <row r="103" spans="1:6" hidden="1" outlineLevel="1" x14ac:dyDescent="0.2">
      <c r="A103" s="26"/>
      <c r="B103" s="4"/>
      <c r="C103" s="25"/>
      <c r="D103" s="25"/>
      <c r="E103" s="25"/>
    </row>
    <row r="104" spans="1:6" outlineLevel="1" x14ac:dyDescent="0.2">
      <c r="A104" s="30" t="s">
        <v>7</v>
      </c>
      <c r="B104" s="25"/>
      <c r="C104" s="25"/>
      <c r="D104" s="31">
        <v>25166268.25</v>
      </c>
      <c r="E104" s="25"/>
    </row>
    <row r="105" spans="1:6" ht="21" customHeight="1" outlineLevel="1" x14ac:dyDescent="0.2">
      <c r="A105" s="27" t="s">
        <v>9</v>
      </c>
      <c r="B105" s="28">
        <f>SUM(B7,B11,B19,B24,B29,B34,B48,B53,B71,B79,B88)</f>
        <v>140766400</v>
      </c>
      <c r="C105" s="28">
        <f>SUM(C7,C11,C19,C24,C29,C34,C48,C53,C71,C79,C88)</f>
        <v>86874940</v>
      </c>
      <c r="D105" s="28">
        <f>SUM(D7,D11,D19,D24,D29,D34,D48,D53,D71,D79,D88)</f>
        <v>34423038</v>
      </c>
      <c r="E105" s="28">
        <f>SUM(E7,E11,E19,E24,E29,E34,E48,E53,E71,E79,E88)</f>
        <v>19468422</v>
      </c>
      <c r="F105" s="32"/>
    </row>
    <row r="106" spans="1:6" ht="21" customHeight="1" outlineLevel="1" x14ac:dyDescent="0.2">
      <c r="A106" s="27" t="s">
        <v>10</v>
      </c>
      <c r="B106" s="28">
        <f t="shared" ref="B106" si="38">SUM(C106,D106,E106)</f>
        <v>0</v>
      </c>
      <c r="C106" s="28">
        <v>0</v>
      </c>
      <c r="D106" s="28">
        <v>0</v>
      </c>
      <c r="E106" s="28">
        <v>0</v>
      </c>
    </row>
    <row r="107" spans="1:6" x14ac:dyDescent="0.2">
      <c r="A107" s="37" t="s">
        <v>0</v>
      </c>
      <c r="B107" s="38">
        <f>SUM(C107:E107)</f>
        <v>140766400</v>
      </c>
      <c r="C107" s="38">
        <f>SUM(C105:C106)</f>
        <v>86874940</v>
      </c>
      <c r="D107" s="38">
        <f>SUM(D105:D106)</f>
        <v>34423038</v>
      </c>
      <c r="E107" s="38">
        <f>SUM(E105:E106)</f>
        <v>19468422</v>
      </c>
    </row>
    <row r="108" spans="1:6" x14ac:dyDescent="0.2">
      <c r="A108" s="39" t="s">
        <v>59</v>
      </c>
      <c r="B108" s="47" t="s">
        <v>63</v>
      </c>
      <c r="C108" s="47"/>
      <c r="D108" s="40" t="s">
        <v>60</v>
      </c>
      <c r="E108" s="41" t="s">
        <v>64</v>
      </c>
    </row>
    <row r="110" spans="1:6" x14ac:dyDescent="0.2">
      <c r="A110" s="46" t="s">
        <v>62</v>
      </c>
      <c r="B110" s="46"/>
      <c r="C110" s="46"/>
      <c r="D110" s="46"/>
      <c r="E110" s="46"/>
    </row>
    <row r="111" spans="1:6" x14ac:dyDescent="0.2">
      <c r="A111" s="46" t="s">
        <v>61</v>
      </c>
      <c r="B111" s="46"/>
      <c r="C111" s="46"/>
      <c r="D111" s="46"/>
      <c r="E111" s="46"/>
    </row>
    <row r="112" spans="1:6" x14ac:dyDescent="0.2">
      <c r="A112" s="42" t="s">
        <v>65</v>
      </c>
      <c r="B112" s="43"/>
    </row>
  </sheetData>
  <mergeCells count="7">
    <mergeCell ref="A1:E1"/>
    <mergeCell ref="A2:E2"/>
    <mergeCell ref="A5:A6"/>
    <mergeCell ref="A111:E111"/>
    <mergeCell ref="A110:E110"/>
    <mergeCell ref="B108:C108"/>
    <mergeCell ref="D3:E3"/>
  </mergeCells>
  <pageMargins left="0.31496062992125984" right="0" top="0.19685039370078741" bottom="0" header="0.31496062992125984" footer="0.31496062992125984"/>
  <pageSetup paperSize="9" scale="72" fitToHeight="0" orientation="landscape" horizontalDpi="4294967295" verticalDpi="4294967295" r:id="rId1"/>
  <rowBreaks count="2" manualBreakCount="2">
    <brk id="32" max="16383" man="1"/>
    <brk id="6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สงม.1ปี68</vt:lpstr>
      <vt:lpstr>สงม.1ปี68!Print_Titles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bma03597</cp:lastModifiedBy>
  <cp:lastPrinted>2025-04-04T02:15:54Z</cp:lastPrinted>
  <dcterms:created xsi:type="dcterms:W3CDTF">2019-08-18T06:05:51Z</dcterms:created>
  <dcterms:modified xsi:type="dcterms:W3CDTF">2025-04-25T03:59:15Z</dcterms:modified>
</cp:coreProperties>
</file>