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G:\พิชญา\งบประมาณ 2568\สงม. 1-2 งบ 68\"/>
    </mc:Choice>
  </mc:AlternateContent>
  <xr:revisionPtr revIDLastSave="0" documentId="13_ncr:1_{914D481B-622A-40D3-87BC-EC0545CD3F7A}" xr6:coauthVersionLast="47" xr6:coauthVersionMax="47" xr10:uidLastSave="{00000000-0000-0000-0000-000000000000}"/>
  <bookViews>
    <workbookView xWindow="-120" yWindow="-120" windowWidth="21840" windowHeight="13020" xr2:uid="{00000000-000D-0000-FFFF-FFFF00000000}"/>
  </bookViews>
  <sheets>
    <sheet name="สงม.1 " sheetId="26" r:id="rId1"/>
    <sheet name="สงม.2 งานรายจ่ายบุคลากร" sheetId="25" r:id="rId2"/>
    <sheet name="สงม.2 (ปกครอง)" sheetId="11" r:id="rId3"/>
    <sheet name="สงม.2 (ทะเบียน)" sheetId="12" r:id="rId4"/>
    <sheet name="สงม.2 (คลัง)" sheetId="13" r:id="rId5"/>
    <sheet name="สงม.2 (รายได้)" sheetId="14" r:id="rId6"/>
    <sheet name="สงม.2 (รักษา+ปลูก)" sheetId="15" r:id="rId7"/>
    <sheet name="สงม.2 (เทศกิจ)" sheetId="17" r:id="rId8"/>
    <sheet name="สงม.2 (โยธา+ระบายน้ำ)" sheetId="18" r:id="rId9"/>
    <sheet name="สงม.2 (พัฒนา)" sheetId="20" r:id="rId10"/>
    <sheet name="สงม.2 (สวล)" sheetId="21" r:id="rId11"/>
    <sheet name="สงม.2 (ศึกษา)" sheetId="22" r:id="rId12"/>
    <sheet name="แนบท้ายแบบ 1" sheetId="6" r:id="rId13"/>
  </sheets>
  <definedNames>
    <definedName name="_xlnm.Print_Area" localSheetId="0">'สงม.1 '!$A$1:$E$64</definedName>
    <definedName name="_xlnm.Print_Area" localSheetId="3">'สงม.2 (ทะเบียน)'!$A$1:$M$35</definedName>
    <definedName name="_xlnm.Print_Area" localSheetId="7">'สงม.2 (เทศกิจ)'!$A$1:$R$41</definedName>
    <definedName name="_xlnm.Print_Area" localSheetId="2">'สงม.2 (ปกครอง)'!$A$1:$M$68</definedName>
    <definedName name="_xlnm.Print_Area" localSheetId="9">'สงม.2 (พัฒนา)'!$A$1:$R$78</definedName>
    <definedName name="_xlnm.Print_Area" localSheetId="8">'สงม.2 (โยธา+ระบายน้ำ)'!$A$1:$R$65</definedName>
    <definedName name="_xlnm.Print_Area" localSheetId="6">'สงม.2 (รักษา+ปลูก)'!$A$1:$R$79</definedName>
    <definedName name="_xlnm.Print_Area" localSheetId="5">'สงม.2 (รายได้)'!$A$1:$R$30</definedName>
    <definedName name="_xlnm.Print_Area" localSheetId="11">'สงม.2 (ศึกษา)'!$A$1:$R$84</definedName>
    <definedName name="_xlnm.Print_Area" localSheetId="10">'สงม.2 (สวล)'!$A$1:$R$49</definedName>
    <definedName name="_xlnm.Print_Area" localSheetId="1">'สงม.2 งานรายจ่ายบุคลากร'!$A$1:$R$22</definedName>
    <definedName name="_xlnm.Print_Titles" localSheetId="0">'สงม.1 '!$1:$6</definedName>
    <definedName name="_xlnm.Print_Titles" localSheetId="3">'สงม.2 (ทะเบียน)'!$1:$6</definedName>
    <definedName name="_xlnm.Print_Titles" localSheetId="7">'สงม.2 (เทศกิจ)'!$1:$6</definedName>
    <definedName name="_xlnm.Print_Titles" localSheetId="2">'สงม.2 (ปกครอง)'!$1:$6</definedName>
    <definedName name="_xlnm.Print_Titles" localSheetId="9">'สงม.2 (พัฒนา)'!$1:$6</definedName>
    <definedName name="_xlnm.Print_Titles" localSheetId="8">'สงม.2 (โยธา+ระบายน้ำ)'!$1:$6</definedName>
    <definedName name="_xlnm.Print_Titles" localSheetId="6">'สงม.2 (รักษา+ปลูก)'!$1:$6</definedName>
    <definedName name="_xlnm.Print_Titles" localSheetId="5">'สงม.2 (รายได้)'!$1:$6</definedName>
    <definedName name="_xlnm.Print_Titles" localSheetId="11">'สงม.2 (ศึกษา)'!$1:$6</definedName>
    <definedName name="_xlnm.Print_Titles" localSheetId="10">'สงม.2 (สวล)'!$1:$6</definedName>
    <definedName name="_xlnm.Print_Titles" localSheetId="1">'สงม.2 งานรายจ่ายบุคลากร'!$1:$6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63" i="26" l="1"/>
  <c r="C85" i="22"/>
  <c r="B85" i="26" s="1"/>
  <c r="B86" i="26"/>
  <c r="C23" i="25"/>
  <c r="B84" i="26"/>
  <c r="B83" i="26"/>
  <c r="B82" i="26"/>
  <c r="B81" i="26"/>
  <c r="B79" i="26"/>
  <c r="C50" i="21"/>
  <c r="C79" i="20"/>
  <c r="C66" i="18"/>
  <c r="C42" i="17" l="1"/>
  <c r="C78" i="15"/>
  <c r="B80" i="26" s="1"/>
  <c r="C31" i="14" l="1"/>
  <c r="B78" i="26"/>
  <c r="B77" i="26"/>
  <c r="B76" i="26"/>
  <c r="C28" i="13"/>
  <c r="C36" i="12"/>
  <c r="B75" i="26" l="1"/>
  <c r="C69" i="11"/>
  <c r="T62" i="11"/>
  <c r="T60" i="11"/>
  <c r="B72" i="26" l="1"/>
  <c r="B68" i="26"/>
  <c r="T15" i="21"/>
  <c r="T16" i="21"/>
  <c r="T17" i="21"/>
  <c r="T18" i="21"/>
  <c r="T19" i="21"/>
  <c r="T20" i="21"/>
  <c r="R17" i="21"/>
  <c r="R18" i="21"/>
  <c r="R19" i="21"/>
  <c r="M17" i="21"/>
  <c r="M18" i="21"/>
  <c r="M19" i="21"/>
  <c r="H17" i="21"/>
  <c r="H18" i="21"/>
  <c r="H19" i="21"/>
  <c r="T17" i="14"/>
  <c r="R17" i="14"/>
  <c r="M17" i="14"/>
  <c r="H17" i="14"/>
  <c r="T25" i="18" l="1"/>
  <c r="T27" i="18"/>
  <c r="T14" i="25" l="1"/>
  <c r="H14" i="25"/>
  <c r="H10" i="25" s="1"/>
  <c r="H8" i="25" s="1"/>
  <c r="H18" i="25" s="1"/>
  <c r="E10" i="25"/>
  <c r="E8" i="25" s="1"/>
  <c r="E18" i="25" s="1"/>
  <c r="F10" i="25"/>
  <c r="F8" i="25" s="1"/>
  <c r="F18" i="25" s="1"/>
  <c r="G10" i="25"/>
  <c r="D10" i="25"/>
  <c r="D8" i="25" s="1"/>
  <c r="D18" i="25" s="1"/>
  <c r="G18" i="25"/>
  <c r="I18" i="25"/>
  <c r="J18" i="25"/>
  <c r="K18" i="25"/>
  <c r="L18" i="25"/>
  <c r="M18" i="25"/>
  <c r="N18" i="25"/>
  <c r="O18" i="25"/>
  <c r="P18" i="25"/>
  <c r="Q18" i="25"/>
  <c r="R18" i="25"/>
  <c r="C18" i="25"/>
  <c r="G8" i="25"/>
  <c r="I8" i="25"/>
  <c r="J8" i="25"/>
  <c r="K8" i="25"/>
  <c r="L8" i="25"/>
  <c r="M8" i="25"/>
  <c r="N8" i="25"/>
  <c r="O8" i="25"/>
  <c r="P8" i="25"/>
  <c r="Q8" i="25"/>
  <c r="R8" i="25"/>
  <c r="C8" i="25"/>
  <c r="R56" i="20" l="1"/>
  <c r="R57" i="20"/>
  <c r="R58" i="20"/>
  <c r="R59" i="20"/>
  <c r="R60" i="20"/>
  <c r="T60" i="20" s="1"/>
  <c r="R61" i="20"/>
  <c r="M56" i="20"/>
  <c r="T56" i="20" s="1"/>
  <c r="M57" i="20"/>
  <c r="M58" i="20"/>
  <c r="T58" i="20" s="1"/>
  <c r="M59" i="20"/>
  <c r="R49" i="20"/>
  <c r="R50" i="20"/>
  <c r="R51" i="20"/>
  <c r="R52" i="20"/>
  <c r="M49" i="20"/>
  <c r="M50" i="20"/>
  <c r="M51" i="20"/>
  <c r="M52" i="20"/>
  <c r="H51" i="20"/>
  <c r="H52" i="20"/>
  <c r="R41" i="20"/>
  <c r="R42" i="20"/>
  <c r="M41" i="20"/>
  <c r="M42" i="20"/>
  <c r="M43" i="20"/>
  <c r="H41" i="20"/>
  <c r="H42" i="20"/>
  <c r="M39" i="20"/>
  <c r="M15" i="20"/>
  <c r="M16" i="20"/>
  <c r="H15" i="20"/>
  <c r="H16" i="20"/>
  <c r="R20" i="20"/>
  <c r="R23" i="20"/>
  <c r="R24" i="20"/>
  <c r="R25" i="20"/>
  <c r="R26" i="20"/>
  <c r="R27" i="20"/>
  <c r="R28" i="20"/>
  <c r="R22" i="20"/>
  <c r="R15" i="20"/>
  <c r="R16" i="20"/>
  <c r="R17" i="20"/>
  <c r="T29" i="20"/>
  <c r="T30" i="20"/>
  <c r="T31" i="20"/>
  <c r="R29" i="20"/>
  <c r="R31" i="20"/>
  <c r="M31" i="20"/>
  <c r="H20" i="22"/>
  <c r="H10" i="22" s="1"/>
  <c r="H21" i="22"/>
  <c r="H55" i="22"/>
  <c r="T44" i="22"/>
  <c r="T45" i="22"/>
  <c r="M39" i="22"/>
  <c r="R39" i="22"/>
  <c r="H39" i="22"/>
  <c r="M44" i="22"/>
  <c r="M45" i="22"/>
  <c r="H44" i="22"/>
  <c r="H45" i="22"/>
  <c r="T41" i="20" l="1"/>
  <c r="T42" i="20"/>
  <c r="T51" i="20"/>
  <c r="T16" i="20"/>
  <c r="T15" i="20"/>
  <c r="M51" i="22"/>
  <c r="M53" i="22"/>
  <c r="M54" i="22"/>
  <c r="T53" i="22"/>
  <c r="T51" i="22"/>
  <c r="T52" i="22"/>
  <c r="T54" i="22"/>
  <c r="H51" i="22"/>
  <c r="H53" i="22"/>
  <c r="H54" i="22"/>
  <c r="R53" i="22"/>
  <c r="R54" i="22"/>
  <c r="R47" i="22"/>
  <c r="R48" i="22"/>
  <c r="R49" i="22"/>
  <c r="R50" i="22"/>
  <c r="R51" i="22"/>
  <c r="R44" i="22"/>
  <c r="R45" i="22"/>
  <c r="G27" i="17" l="1"/>
  <c r="R31" i="17"/>
  <c r="M20" i="11" l="1"/>
  <c r="C8" i="20"/>
  <c r="O29" i="20"/>
  <c r="P29" i="20"/>
  <c r="Q29" i="20"/>
  <c r="N29" i="20"/>
  <c r="J29" i="20"/>
  <c r="K29" i="20"/>
  <c r="L29" i="20"/>
  <c r="I29" i="20"/>
  <c r="E29" i="20"/>
  <c r="D29" i="20"/>
  <c r="M27" i="20"/>
  <c r="M28" i="20"/>
  <c r="H27" i="20"/>
  <c r="T27" i="20" s="1"/>
  <c r="H28" i="20"/>
  <c r="H31" i="20"/>
  <c r="H26" i="20"/>
  <c r="H25" i="20"/>
  <c r="F29" i="20"/>
  <c r="G29" i="20"/>
  <c r="C29" i="20"/>
  <c r="E57" i="26"/>
  <c r="C57" i="26"/>
  <c r="E53" i="26"/>
  <c r="D53" i="26"/>
  <c r="E17" i="26"/>
  <c r="D17" i="26"/>
  <c r="C14" i="26"/>
  <c r="E9" i="26"/>
  <c r="E8" i="26" s="1"/>
  <c r="D9" i="26"/>
  <c r="D8" i="26" s="1"/>
  <c r="C9" i="26"/>
  <c r="C8" i="26" s="1"/>
  <c r="C16" i="25"/>
  <c r="C15" i="25"/>
  <c r="C79" i="22"/>
  <c r="D61" i="22"/>
  <c r="E61" i="22"/>
  <c r="F61" i="22"/>
  <c r="G61" i="22"/>
  <c r="I61" i="22"/>
  <c r="J61" i="22"/>
  <c r="K61" i="22"/>
  <c r="L61" i="22"/>
  <c r="N61" i="22"/>
  <c r="O61" i="22"/>
  <c r="P61" i="22"/>
  <c r="Q61" i="22"/>
  <c r="C61" i="22"/>
  <c r="D55" i="22"/>
  <c r="E55" i="22"/>
  <c r="F55" i="22"/>
  <c r="G55" i="22"/>
  <c r="I55" i="22"/>
  <c r="J55" i="22"/>
  <c r="K55" i="22"/>
  <c r="L55" i="22"/>
  <c r="N55" i="22"/>
  <c r="O55" i="22"/>
  <c r="P55" i="22"/>
  <c r="Q55" i="22"/>
  <c r="C55" i="22"/>
  <c r="D40" i="21"/>
  <c r="E40" i="21"/>
  <c r="F40" i="21"/>
  <c r="G40" i="21"/>
  <c r="I40" i="21"/>
  <c r="I33" i="21" s="1"/>
  <c r="J40" i="21"/>
  <c r="K40" i="21"/>
  <c r="K33" i="21" s="1"/>
  <c r="L40" i="21"/>
  <c r="L33" i="21" s="1"/>
  <c r="N40" i="21"/>
  <c r="N33" i="21" s="1"/>
  <c r="O40" i="21"/>
  <c r="P40" i="21"/>
  <c r="P33" i="21" s="1"/>
  <c r="Q40" i="21"/>
  <c r="Q33" i="21" s="1"/>
  <c r="C33" i="21"/>
  <c r="C44" i="21" s="1"/>
  <c r="J33" i="21"/>
  <c r="O33" i="21"/>
  <c r="C8" i="21"/>
  <c r="C40" i="21"/>
  <c r="D29" i="21"/>
  <c r="E29" i="21"/>
  <c r="F29" i="21"/>
  <c r="G29" i="21"/>
  <c r="I29" i="21"/>
  <c r="J29" i="21"/>
  <c r="K29" i="21"/>
  <c r="L29" i="21"/>
  <c r="N29" i="21"/>
  <c r="O29" i="21"/>
  <c r="P29" i="21"/>
  <c r="Q29" i="21"/>
  <c r="C29" i="21"/>
  <c r="D53" i="20"/>
  <c r="D35" i="20"/>
  <c r="E53" i="20"/>
  <c r="F53" i="20"/>
  <c r="G53" i="20"/>
  <c r="I53" i="20"/>
  <c r="J53" i="20"/>
  <c r="K53" i="20"/>
  <c r="L53" i="20"/>
  <c r="N53" i="20"/>
  <c r="O53" i="20"/>
  <c r="P53" i="20"/>
  <c r="Q53" i="20"/>
  <c r="C53" i="20"/>
  <c r="H59" i="20"/>
  <c r="T59" i="20" s="1"/>
  <c r="H55" i="20"/>
  <c r="H57" i="20"/>
  <c r="T57" i="20" s="1"/>
  <c r="C35" i="20"/>
  <c r="C10" i="12"/>
  <c r="R25" i="12"/>
  <c r="M25" i="12"/>
  <c r="H25" i="12"/>
  <c r="H24" i="12"/>
  <c r="D10" i="12"/>
  <c r="E10" i="12"/>
  <c r="F10" i="12"/>
  <c r="G10" i="12"/>
  <c r="I10" i="12"/>
  <c r="J10" i="12"/>
  <c r="K10" i="12"/>
  <c r="L10" i="12"/>
  <c r="N10" i="12"/>
  <c r="O10" i="12"/>
  <c r="P10" i="12"/>
  <c r="Q10" i="12"/>
  <c r="I56" i="11"/>
  <c r="J56" i="11"/>
  <c r="K56" i="11"/>
  <c r="L56" i="11"/>
  <c r="N56" i="11"/>
  <c r="O56" i="11"/>
  <c r="P56" i="11"/>
  <c r="Q56" i="11"/>
  <c r="H56" i="11"/>
  <c r="R60" i="11"/>
  <c r="H60" i="11"/>
  <c r="M60" i="11"/>
  <c r="M58" i="11"/>
  <c r="M56" i="11" s="1"/>
  <c r="D14" i="26" s="1"/>
  <c r="D56" i="11"/>
  <c r="E56" i="11"/>
  <c r="F56" i="11"/>
  <c r="G56" i="11"/>
  <c r="C56" i="11"/>
  <c r="C37" i="11"/>
  <c r="D37" i="11"/>
  <c r="E37" i="11"/>
  <c r="F37" i="11"/>
  <c r="G37" i="11"/>
  <c r="I37" i="11"/>
  <c r="J37" i="11"/>
  <c r="K37" i="11"/>
  <c r="L37" i="11"/>
  <c r="N37" i="11"/>
  <c r="O37" i="11"/>
  <c r="P37" i="11"/>
  <c r="Q37" i="11"/>
  <c r="T38" i="11"/>
  <c r="H39" i="11"/>
  <c r="M39" i="11"/>
  <c r="M37" i="11" s="1"/>
  <c r="R39" i="11"/>
  <c r="R37" i="11" s="1"/>
  <c r="T40" i="11"/>
  <c r="T28" i="20" l="1"/>
  <c r="D33" i="20"/>
  <c r="E44" i="26"/>
  <c r="M29" i="20"/>
  <c r="D44" i="26" s="1"/>
  <c r="H29" i="20"/>
  <c r="C44" i="26" s="1"/>
  <c r="B9" i="26"/>
  <c r="C33" i="20"/>
  <c r="T39" i="11"/>
  <c r="H37" i="11"/>
  <c r="T37" i="11" s="1"/>
  <c r="B44" i="26" l="1"/>
  <c r="B8" i="26"/>
  <c r="C10" i="11" l="1"/>
  <c r="C8" i="11" s="1"/>
  <c r="M14" i="11"/>
  <c r="M15" i="11"/>
  <c r="M17" i="11"/>
  <c r="R15" i="11"/>
  <c r="H15" i="11"/>
  <c r="C39" i="22"/>
  <c r="T76" i="22"/>
  <c r="R75" i="22"/>
  <c r="M75" i="22"/>
  <c r="H75" i="22"/>
  <c r="T74" i="22"/>
  <c r="R73" i="22"/>
  <c r="M73" i="22"/>
  <c r="H73" i="22"/>
  <c r="T64" i="22"/>
  <c r="R63" i="22"/>
  <c r="M63" i="22"/>
  <c r="H63" i="22"/>
  <c r="C10" i="22"/>
  <c r="C27" i="21"/>
  <c r="T32" i="21"/>
  <c r="R31" i="21"/>
  <c r="R29" i="21" s="1"/>
  <c r="E51" i="26" s="1"/>
  <c r="E50" i="26" s="1"/>
  <c r="M31" i="21"/>
  <c r="M29" i="21" s="1"/>
  <c r="D51" i="26" s="1"/>
  <c r="D50" i="26" s="1"/>
  <c r="H31" i="21"/>
  <c r="H29" i="21" s="1"/>
  <c r="C51" i="26" s="1"/>
  <c r="C10" i="21"/>
  <c r="D10" i="20"/>
  <c r="D8" i="20" s="1"/>
  <c r="E10" i="20"/>
  <c r="E8" i="20" s="1"/>
  <c r="F10" i="20"/>
  <c r="F8" i="20" s="1"/>
  <c r="G10" i="20"/>
  <c r="G8" i="20" s="1"/>
  <c r="I10" i="20"/>
  <c r="I8" i="20" s="1"/>
  <c r="J10" i="20"/>
  <c r="J8" i="20" s="1"/>
  <c r="K10" i="20"/>
  <c r="K8" i="20" s="1"/>
  <c r="L10" i="20"/>
  <c r="L8" i="20" s="1"/>
  <c r="N10" i="20"/>
  <c r="N8" i="20" s="1"/>
  <c r="O10" i="20"/>
  <c r="O8" i="20" s="1"/>
  <c r="P10" i="20"/>
  <c r="P8" i="20" s="1"/>
  <c r="Q10" i="20"/>
  <c r="Q8" i="20" s="1"/>
  <c r="C10" i="20"/>
  <c r="C73" i="20" s="1"/>
  <c r="C47" i="18"/>
  <c r="C45" i="18" s="1"/>
  <c r="C33" i="18"/>
  <c r="C31" i="18" s="1"/>
  <c r="D26" i="18"/>
  <c r="D24" i="18" s="1"/>
  <c r="E26" i="18"/>
  <c r="E24" i="18" s="1"/>
  <c r="F26" i="18"/>
  <c r="F24" i="18" s="1"/>
  <c r="G26" i="18"/>
  <c r="G24" i="18" s="1"/>
  <c r="I26" i="18"/>
  <c r="I24" i="18" s="1"/>
  <c r="J26" i="18"/>
  <c r="J24" i="18" s="1"/>
  <c r="K26" i="18"/>
  <c r="K24" i="18" s="1"/>
  <c r="L26" i="18"/>
  <c r="L24" i="18" s="1"/>
  <c r="N26" i="18"/>
  <c r="N24" i="18" s="1"/>
  <c r="O26" i="18"/>
  <c r="O24" i="18" s="1"/>
  <c r="P26" i="18"/>
  <c r="P24" i="18" s="1"/>
  <c r="Q26" i="18"/>
  <c r="Q24" i="18" s="1"/>
  <c r="C26" i="18"/>
  <c r="C24" i="18" s="1"/>
  <c r="R30" i="18"/>
  <c r="R26" i="18" s="1"/>
  <c r="M30" i="18"/>
  <c r="M26" i="18" s="1"/>
  <c r="H30" i="18"/>
  <c r="H26" i="18" s="1"/>
  <c r="T29" i="18"/>
  <c r="T28" i="18"/>
  <c r="F25" i="17"/>
  <c r="P25" i="17"/>
  <c r="D27" i="17"/>
  <c r="C27" i="17"/>
  <c r="T35" i="17"/>
  <c r="R34" i="17"/>
  <c r="R32" i="17" s="1"/>
  <c r="M34" i="17"/>
  <c r="M32" i="17" s="1"/>
  <c r="H34" i="17"/>
  <c r="T34" i="17" s="1"/>
  <c r="T33" i="17"/>
  <c r="Q32" i="17"/>
  <c r="Q25" i="17" s="1"/>
  <c r="P32" i="17"/>
  <c r="O32" i="17"/>
  <c r="O25" i="17" s="1"/>
  <c r="N32" i="17"/>
  <c r="N25" i="17" s="1"/>
  <c r="L32" i="17"/>
  <c r="K32" i="17"/>
  <c r="K25" i="17" s="1"/>
  <c r="J32" i="17"/>
  <c r="J25" i="17" s="1"/>
  <c r="I32" i="17"/>
  <c r="I25" i="17" s="1"/>
  <c r="G32" i="17"/>
  <c r="G25" i="17" s="1"/>
  <c r="F32" i="17"/>
  <c r="E32" i="17"/>
  <c r="D32" i="17"/>
  <c r="D25" i="17" s="1"/>
  <c r="C32" i="17"/>
  <c r="C60" i="15"/>
  <c r="C58" i="15" s="1"/>
  <c r="C43" i="15"/>
  <c r="C41" i="15" s="1"/>
  <c r="C10" i="15"/>
  <c r="C25" i="15"/>
  <c r="T28" i="15"/>
  <c r="R27" i="15"/>
  <c r="R25" i="15" s="1"/>
  <c r="M27" i="15"/>
  <c r="M25" i="15" s="1"/>
  <c r="H27" i="15"/>
  <c r="H25" i="15" s="1"/>
  <c r="T26" i="15"/>
  <c r="Q25" i="15"/>
  <c r="P25" i="15"/>
  <c r="O25" i="15"/>
  <c r="N25" i="15"/>
  <c r="L25" i="15"/>
  <c r="K25" i="15"/>
  <c r="J25" i="15"/>
  <c r="I25" i="15"/>
  <c r="G25" i="15"/>
  <c r="F25" i="15"/>
  <c r="E25" i="15"/>
  <c r="D25" i="15"/>
  <c r="C10" i="14"/>
  <c r="D26" i="12"/>
  <c r="E26" i="12"/>
  <c r="F26" i="12"/>
  <c r="G26" i="12"/>
  <c r="I26" i="12"/>
  <c r="J26" i="12"/>
  <c r="K26" i="12"/>
  <c r="L26" i="12"/>
  <c r="M26" i="12"/>
  <c r="N26" i="12"/>
  <c r="O26" i="12"/>
  <c r="P26" i="12"/>
  <c r="Q26" i="12"/>
  <c r="C26" i="12"/>
  <c r="T29" i="12"/>
  <c r="R28" i="12"/>
  <c r="R26" i="12" s="1"/>
  <c r="M28" i="12"/>
  <c r="H28" i="12"/>
  <c r="H26" i="12" s="1"/>
  <c r="C17" i="26" s="1"/>
  <c r="B17" i="26" s="1"/>
  <c r="T27" i="12"/>
  <c r="H24" i="18" l="1"/>
  <c r="T26" i="18"/>
  <c r="C37" i="26"/>
  <c r="C36" i="26" s="1"/>
  <c r="C50" i="26"/>
  <c r="B50" i="26" s="1"/>
  <c r="B51" i="26"/>
  <c r="R24" i="18"/>
  <c r="E37" i="26"/>
  <c r="E36" i="26" s="1"/>
  <c r="M24" i="18"/>
  <c r="D37" i="26"/>
  <c r="C25" i="17"/>
  <c r="T26" i="12"/>
  <c r="T28" i="12"/>
  <c r="C37" i="22"/>
  <c r="C8" i="12"/>
  <c r="C30" i="12" s="1"/>
  <c r="T15" i="11"/>
  <c r="T75" i="22"/>
  <c r="T73" i="22"/>
  <c r="T63" i="22"/>
  <c r="T31" i="21"/>
  <c r="T30" i="18"/>
  <c r="H32" i="17"/>
  <c r="T32" i="17"/>
  <c r="C8" i="15"/>
  <c r="T27" i="15"/>
  <c r="T25" i="15"/>
  <c r="D36" i="26" l="1"/>
  <c r="B36" i="26" s="1"/>
  <c r="B37" i="26"/>
  <c r="H58" i="11"/>
  <c r="R58" i="11"/>
  <c r="R56" i="11" s="1"/>
  <c r="E14" i="26" s="1"/>
  <c r="B14" i="26" s="1"/>
  <c r="T59" i="11"/>
  <c r="D43" i="11"/>
  <c r="E43" i="11"/>
  <c r="F43" i="11"/>
  <c r="G43" i="11"/>
  <c r="I43" i="11"/>
  <c r="J43" i="11"/>
  <c r="K43" i="11"/>
  <c r="L43" i="11"/>
  <c r="N43" i="11"/>
  <c r="O43" i="11"/>
  <c r="P43" i="11"/>
  <c r="Q43" i="11"/>
  <c r="C43" i="11"/>
  <c r="R47" i="11"/>
  <c r="M47" i="11"/>
  <c r="H47" i="11"/>
  <c r="D10" i="11"/>
  <c r="D8" i="11" s="1"/>
  <c r="C41" i="11" l="1"/>
  <c r="T58" i="11"/>
  <c r="T47" i="11"/>
  <c r="D10" i="17"/>
  <c r="E10" i="17"/>
  <c r="F10" i="17"/>
  <c r="G10" i="17"/>
  <c r="I10" i="17"/>
  <c r="J10" i="17"/>
  <c r="K10" i="17"/>
  <c r="L10" i="17"/>
  <c r="N10" i="17"/>
  <c r="O10" i="17"/>
  <c r="P10" i="17"/>
  <c r="Q10" i="17"/>
  <c r="C10" i="17"/>
  <c r="D10" i="21"/>
  <c r="E10" i="21"/>
  <c r="F10" i="21"/>
  <c r="G10" i="21"/>
  <c r="I10" i="21"/>
  <c r="J10" i="21"/>
  <c r="K10" i="21"/>
  <c r="L10" i="21"/>
  <c r="N10" i="21"/>
  <c r="O10" i="21"/>
  <c r="P10" i="21"/>
  <c r="Q10" i="21"/>
  <c r="H38" i="15"/>
  <c r="D31" i="15"/>
  <c r="E31" i="15"/>
  <c r="F31" i="15"/>
  <c r="G31" i="15"/>
  <c r="I31" i="15"/>
  <c r="J31" i="15"/>
  <c r="K31" i="15"/>
  <c r="L31" i="15"/>
  <c r="N31" i="15"/>
  <c r="O31" i="15"/>
  <c r="P31" i="15"/>
  <c r="Q31" i="15"/>
  <c r="C31" i="15"/>
  <c r="D10" i="15"/>
  <c r="D8" i="15" s="1"/>
  <c r="E10" i="15"/>
  <c r="E8" i="15" s="1"/>
  <c r="F10" i="15"/>
  <c r="F8" i="15" s="1"/>
  <c r="G10" i="15"/>
  <c r="G8" i="15" s="1"/>
  <c r="I10" i="15"/>
  <c r="I8" i="15" s="1"/>
  <c r="J10" i="15"/>
  <c r="J8" i="15" s="1"/>
  <c r="K10" i="15"/>
  <c r="K8" i="15" s="1"/>
  <c r="L10" i="15"/>
  <c r="L8" i="15" s="1"/>
  <c r="N10" i="15"/>
  <c r="N8" i="15" s="1"/>
  <c r="O10" i="15"/>
  <c r="O8" i="15" s="1"/>
  <c r="P10" i="15"/>
  <c r="P8" i="15" s="1"/>
  <c r="Q10" i="15"/>
  <c r="Q8" i="15" s="1"/>
  <c r="T65" i="15"/>
  <c r="T68" i="15"/>
  <c r="T50" i="15"/>
  <c r="T52" i="15"/>
  <c r="T36" i="15"/>
  <c r="T15" i="15"/>
  <c r="T18" i="15"/>
  <c r="T22" i="15"/>
  <c r="R67" i="15"/>
  <c r="M67" i="15"/>
  <c r="R69" i="15"/>
  <c r="M69" i="15"/>
  <c r="H69" i="15"/>
  <c r="H67" i="15"/>
  <c r="D9" i="13"/>
  <c r="E9" i="13"/>
  <c r="F9" i="13"/>
  <c r="G9" i="13"/>
  <c r="I9" i="13"/>
  <c r="J9" i="13"/>
  <c r="K9" i="13"/>
  <c r="L9" i="13"/>
  <c r="N9" i="13"/>
  <c r="O9" i="13"/>
  <c r="P9" i="13"/>
  <c r="Q9" i="13"/>
  <c r="C9" i="13"/>
  <c r="D8" i="12"/>
  <c r="E8" i="12"/>
  <c r="F8" i="12"/>
  <c r="G8" i="12"/>
  <c r="I8" i="12"/>
  <c r="J8" i="12"/>
  <c r="K8" i="12"/>
  <c r="L8" i="12"/>
  <c r="N8" i="12"/>
  <c r="O8" i="12"/>
  <c r="P8" i="12"/>
  <c r="Q8" i="12"/>
  <c r="H18" i="11"/>
  <c r="T18" i="11" s="1"/>
  <c r="C62" i="11" l="1"/>
  <c r="T67" i="15"/>
  <c r="T69" i="15"/>
  <c r="T38" i="15"/>
  <c r="R57" i="18" l="1"/>
  <c r="R58" i="18"/>
  <c r="R59" i="18"/>
  <c r="R60" i="18"/>
  <c r="M57" i="18"/>
  <c r="M58" i="18"/>
  <c r="M59" i="18"/>
  <c r="M60" i="18"/>
  <c r="R56" i="18"/>
  <c r="M56" i="18"/>
  <c r="H57" i="18"/>
  <c r="H58" i="18"/>
  <c r="H59" i="18"/>
  <c r="H60" i="18"/>
  <c r="H56" i="18"/>
  <c r="R53" i="18"/>
  <c r="R54" i="18"/>
  <c r="M54" i="18"/>
  <c r="M53" i="18"/>
  <c r="H54" i="18"/>
  <c r="H53" i="18"/>
  <c r="R51" i="18"/>
  <c r="M51" i="18"/>
  <c r="H51" i="18"/>
  <c r="R42" i="18"/>
  <c r="R43" i="18"/>
  <c r="R41" i="18"/>
  <c r="M42" i="18"/>
  <c r="M43" i="18"/>
  <c r="M41" i="18"/>
  <c r="H42" i="18"/>
  <c r="H43" i="18"/>
  <c r="H41" i="18"/>
  <c r="R38" i="18"/>
  <c r="R39" i="18"/>
  <c r="R37" i="18"/>
  <c r="M38" i="18"/>
  <c r="M39" i="18"/>
  <c r="M37" i="18"/>
  <c r="H38" i="18"/>
  <c r="H39" i="18"/>
  <c r="H37" i="18"/>
  <c r="D33" i="18"/>
  <c r="D31" i="18" s="1"/>
  <c r="E33" i="18"/>
  <c r="E31" i="18" s="1"/>
  <c r="F33" i="18"/>
  <c r="F31" i="18" s="1"/>
  <c r="G33" i="18"/>
  <c r="G31" i="18" s="1"/>
  <c r="I33" i="18"/>
  <c r="I31" i="18" s="1"/>
  <c r="J33" i="18"/>
  <c r="J31" i="18" s="1"/>
  <c r="K33" i="18"/>
  <c r="K31" i="18" s="1"/>
  <c r="L33" i="18"/>
  <c r="L31" i="18" s="1"/>
  <c r="N33" i="18"/>
  <c r="N31" i="18" s="1"/>
  <c r="O33" i="18"/>
  <c r="O31" i="18" s="1"/>
  <c r="P33" i="18"/>
  <c r="P31" i="18" s="1"/>
  <c r="Q33" i="18"/>
  <c r="Q31" i="18" s="1"/>
  <c r="R19" i="18"/>
  <c r="R20" i="18"/>
  <c r="T20" i="18" s="1"/>
  <c r="R21" i="18"/>
  <c r="R22" i="18"/>
  <c r="R23" i="18"/>
  <c r="M20" i="18"/>
  <c r="M21" i="18"/>
  <c r="M22" i="18"/>
  <c r="M23" i="18"/>
  <c r="M19" i="18"/>
  <c r="H20" i="18"/>
  <c r="H21" i="18"/>
  <c r="H22" i="18"/>
  <c r="H23" i="18"/>
  <c r="H19" i="18"/>
  <c r="M17" i="18"/>
  <c r="R17" i="18"/>
  <c r="R16" i="18"/>
  <c r="M16" i="18"/>
  <c r="H17" i="18"/>
  <c r="H16" i="18"/>
  <c r="D10" i="18"/>
  <c r="D8" i="18" s="1"/>
  <c r="E10" i="18"/>
  <c r="F10" i="18"/>
  <c r="G10" i="18"/>
  <c r="I10" i="18"/>
  <c r="J10" i="18"/>
  <c r="K10" i="18"/>
  <c r="L10" i="18"/>
  <c r="N10" i="18"/>
  <c r="O10" i="18"/>
  <c r="P10" i="18"/>
  <c r="Q10" i="18"/>
  <c r="C10" i="18"/>
  <c r="C8" i="18" s="1"/>
  <c r="C61" i="18" s="1"/>
  <c r="R14" i="18"/>
  <c r="M14" i="18"/>
  <c r="H14" i="18"/>
  <c r="E35" i="20"/>
  <c r="E33" i="20" s="1"/>
  <c r="F35" i="20"/>
  <c r="F33" i="20" s="1"/>
  <c r="G35" i="20"/>
  <c r="G33" i="20" s="1"/>
  <c r="I35" i="20"/>
  <c r="I33" i="20" s="1"/>
  <c r="J35" i="20"/>
  <c r="J33" i="20" s="1"/>
  <c r="K35" i="20"/>
  <c r="K33" i="20" s="1"/>
  <c r="L35" i="20"/>
  <c r="L33" i="20" s="1"/>
  <c r="N35" i="20"/>
  <c r="N33" i="20" s="1"/>
  <c r="O35" i="20"/>
  <c r="O33" i="20" s="1"/>
  <c r="P35" i="20"/>
  <c r="P33" i="20" s="1"/>
  <c r="Q35" i="20"/>
  <c r="Q33" i="20" s="1"/>
  <c r="R48" i="20"/>
  <c r="M48" i="20"/>
  <c r="H49" i="20"/>
  <c r="H50" i="20"/>
  <c r="H48" i="20"/>
  <c r="R45" i="20"/>
  <c r="R46" i="20"/>
  <c r="R44" i="20"/>
  <c r="M45" i="20"/>
  <c r="M46" i="20"/>
  <c r="M44" i="20"/>
  <c r="H45" i="20"/>
  <c r="H46" i="20"/>
  <c r="H44" i="20"/>
  <c r="R40" i="20"/>
  <c r="R39" i="20"/>
  <c r="M40" i="20"/>
  <c r="H40" i="20"/>
  <c r="H39" i="20"/>
  <c r="M23" i="20"/>
  <c r="M24" i="20"/>
  <c r="M25" i="20"/>
  <c r="M26" i="20"/>
  <c r="M22" i="20"/>
  <c r="H23" i="20"/>
  <c r="H24" i="20"/>
  <c r="H22" i="20"/>
  <c r="M20" i="20"/>
  <c r="M19" i="20"/>
  <c r="H20" i="20"/>
  <c r="H19" i="20"/>
  <c r="R14" i="20"/>
  <c r="M17" i="20"/>
  <c r="M14" i="20"/>
  <c r="H17" i="20"/>
  <c r="H14" i="20"/>
  <c r="T46" i="18"/>
  <c r="T48" i="18"/>
  <c r="T49" i="18"/>
  <c r="T50" i="18"/>
  <c r="T52" i="18"/>
  <c r="T55" i="18"/>
  <c r="T32" i="18"/>
  <c r="T34" i="18"/>
  <c r="T35" i="18"/>
  <c r="T36" i="18"/>
  <c r="T40" i="18"/>
  <c r="T44" i="18"/>
  <c r="T9" i="18"/>
  <c r="T11" i="18"/>
  <c r="T12" i="18"/>
  <c r="T13" i="18"/>
  <c r="T15" i="18"/>
  <c r="T18" i="18"/>
  <c r="T21" i="18" l="1"/>
  <c r="M10" i="20"/>
  <c r="M8" i="20" s="1"/>
  <c r="H10" i="20"/>
  <c r="R10" i="20"/>
  <c r="R8" i="20" s="1"/>
  <c r="R35" i="20"/>
  <c r="E46" i="26" s="1"/>
  <c r="M35" i="20"/>
  <c r="D46" i="26" s="1"/>
  <c r="T48" i="20"/>
  <c r="H35" i="20"/>
  <c r="C46" i="26" s="1"/>
  <c r="T43" i="18"/>
  <c r="T53" i="18"/>
  <c r="T42" i="18"/>
  <c r="T41" i="18"/>
  <c r="T57" i="18"/>
  <c r="T14" i="18"/>
  <c r="T22" i="18"/>
  <c r="T59" i="18"/>
  <c r="T54" i="18"/>
  <c r="T60" i="18"/>
  <c r="T56" i="18"/>
  <c r="T38" i="18"/>
  <c r="T23" i="18"/>
  <c r="T58" i="18"/>
  <c r="T51" i="18"/>
  <c r="M33" i="18"/>
  <c r="R33" i="18"/>
  <c r="T37" i="18"/>
  <c r="T39" i="18"/>
  <c r="H33" i="18"/>
  <c r="R10" i="18"/>
  <c r="E35" i="26" s="1"/>
  <c r="E34" i="26" s="1"/>
  <c r="T19" i="18"/>
  <c r="M10" i="18"/>
  <c r="D35" i="26" s="1"/>
  <c r="D34" i="26" s="1"/>
  <c r="H10" i="18"/>
  <c r="C35" i="26" s="1"/>
  <c r="T17" i="18"/>
  <c r="T16" i="18"/>
  <c r="C35" i="21"/>
  <c r="D35" i="21"/>
  <c r="D33" i="21" s="1"/>
  <c r="E35" i="21"/>
  <c r="E33" i="21" s="1"/>
  <c r="F35" i="21"/>
  <c r="F33" i="21" s="1"/>
  <c r="G35" i="21"/>
  <c r="G33" i="21" s="1"/>
  <c r="I35" i="21"/>
  <c r="J35" i="21"/>
  <c r="K35" i="21"/>
  <c r="L35" i="21"/>
  <c r="N35" i="21"/>
  <c r="O35" i="21"/>
  <c r="P35" i="21"/>
  <c r="Q35" i="21"/>
  <c r="R31" i="18" l="1"/>
  <c r="E39" i="26"/>
  <c r="E38" i="26" s="1"/>
  <c r="M31" i="18"/>
  <c r="D39" i="26"/>
  <c r="D38" i="26" s="1"/>
  <c r="H31" i="18"/>
  <c r="C39" i="26"/>
  <c r="C34" i="26"/>
  <c r="B34" i="26" s="1"/>
  <c r="B35" i="26"/>
  <c r="C43" i="26"/>
  <c r="C42" i="26" s="1"/>
  <c r="H8" i="20"/>
  <c r="B46" i="26"/>
  <c r="E43" i="26"/>
  <c r="E42" i="26" s="1"/>
  <c r="D43" i="26"/>
  <c r="D42" i="26" s="1"/>
  <c r="T35" i="20"/>
  <c r="D10" i="22"/>
  <c r="E10" i="22"/>
  <c r="F10" i="22"/>
  <c r="G10" i="22"/>
  <c r="I10" i="22"/>
  <c r="J10" i="22"/>
  <c r="K10" i="22"/>
  <c r="L10" i="22"/>
  <c r="N10" i="22"/>
  <c r="O10" i="22"/>
  <c r="P10" i="22"/>
  <c r="Q10" i="22"/>
  <c r="D33" i="22"/>
  <c r="E33" i="22"/>
  <c r="F33" i="22"/>
  <c r="G33" i="22"/>
  <c r="I33" i="22"/>
  <c r="J33" i="22"/>
  <c r="K33" i="22"/>
  <c r="L33" i="22"/>
  <c r="N33" i="22"/>
  <c r="O33" i="22"/>
  <c r="P33" i="22"/>
  <c r="Q33" i="22"/>
  <c r="C33" i="22"/>
  <c r="C8" i="22" s="1"/>
  <c r="D27" i="21"/>
  <c r="E27" i="21"/>
  <c r="F27" i="21"/>
  <c r="G27" i="21"/>
  <c r="I27" i="21"/>
  <c r="J27" i="21"/>
  <c r="K27" i="21"/>
  <c r="L27" i="21"/>
  <c r="N27" i="21"/>
  <c r="O27" i="21"/>
  <c r="P27" i="21"/>
  <c r="Q27" i="21"/>
  <c r="C8" i="17"/>
  <c r="C36" i="17" s="1"/>
  <c r="C29" i="15"/>
  <c r="C74" i="15" s="1"/>
  <c r="C7" i="13"/>
  <c r="C24" i="13" s="1"/>
  <c r="R14" i="11"/>
  <c r="H14" i="11"/>
  <c r="E10" i="11"/>
  <c r="E8" i="11" s="1"/>
  <c r="F10" i="11"/>
  <c r="F8" i="11" s="1"/>
  <c r="G10" i="11"/>
  <c r="G8" i="11" s="1"/>
  <c r="I10" i="11"/>
  <c r="I8" i="11" s="1"/>
  <c r="J10" i="11"/>
  <c r="J8" i="11" s="1"/>
  <c r="K10" i="11"/>
  <c r="K8" i="11" s="1"/>
  <c r="L10" i="11"/>
  <c r="L8" i="11" s="1"/>
  <c r="N10" i="11"/>
  <c r="N8" i="11" s="1"/>
  <c r="O10" i="11"/>
  <c r="O8" i="11" s="1"/>
  <c r="P10" i="11"/>
  <c r="P8" i="11" s="1"/>
  <c r="Q10" i="11"/>
  <c r="Q8" i="11" s="1"/>
  <c r="C10" i="25"/>
  <c r="R16" i="25"/>
  <c r="M16" i="25"/>
  <c r="H16" i="25"/>
  <c r="R15" i="25"/>
  <c r="M15" i="25"/>
  <c r="H15" i="25"/>
  <c r="R13" i="25"/>
  <c r="M13" i="25"/>
  <c r="H13" i="25"/>
  <c r="Q10" i="25"/>
  <c r="O10" i="25"/>
  <c r="K10" i="25"/>
  <c r="J10" i="25"/>
  <c r="I10" i="25"/>
  <c r="R17" i="25"/>
  <c r="M17" i="25"/>
  <c r="M10" i="25" s="1"/>
  <c r="H17" i="25"/>
  <c r="P10" i="25"/>
  <c r="N10" i="25"/>
  <c r="L10" i="25"/>
  <c r="T9" i="25"/>
  <c r="T41" i="21"/>
  <c r="E27" i="17"/>
  <c r="E25" i="17" s="1"/>
  <c r="F27" i="17"/>
  <c r="I27" i="17"/>
  <c r="J27" i="17"/>
  <c r="K27" i="17"/>
  <c r="L27" i="17"/>
  <c r="L25" i="17" s="1"/>
  <c r="N27" i="17"/>
  <c r="O27" i="17"/>
  <c r="P27" i="17"/>
  <c r="Q27" i="17"/>
  <c r="M31" i="17"/>
  <c r="H31" i="17"/>
  <c r="R24" i="17"/>
  <c r="M24" i="17"/>
  <c r="H24" i="17"/>
  <c r="R24" i="15"/>
  <c r="M24" i="15"/>
  <c r="H24" i="15"/>
  <c r="R23" i="15"/>
  <c r="M23" i="15"/>
  <c r="H23" i="15"/>
  <c r="D10" i="14"/>
  <c r="D8" i="14" s="1"/>
  <c r="E10" i="14"/>
  <c r="E8" i="14" s="1"/>
  <c r="F10" i="14"/>
  <c r="F8" i="14" s="1"/>
  <c r="G10" i="14"/>
  <c r="G8" i="14" s="1"/>
  <c r="I10" i="14"/>
  <c r="I8" i="14" s="1"/>
  <c r="J10" i="14"/>
  <c r="J8" i="14" s="1"/>
  <c r="K10" i="14"/>
  <c r="K8" i="14" s="1"/>
  <c r="L10" i="14"/>
  <c r="L8" i="14" s="1"/>
  <c r="N10" i="14"/>
  <c r="N8" i="14" s="1"/>
  <c r="O10" i="14"/>
  <c r="O8" i="14" s="1"/>
  <c r="P10" i="14"/>
  <c r="P8" i="14" s="1"/>
  <c r="Q10" i="14"/>
  <c r="Q8" i="14" s="1"/>
  <c r="C8" i="14"/>
  <c r="R55" i="11"/>
  <c r="M55" i="11"/>
  <c r="H55" i="11"/>
  <c r="T9" i="11"/>
  <c r="T11" i="11"/>
  <c r="T42" i="11"/>
  <c r="T44" i="11"/>
  <c r="T45" i="11"/>
  <c r="T48" i="11"/>
  <c r="T50" i="11"/>
  <c r="T57" i="11"/>
  <c r="T63" i="11"/>
  <c r="C38" i="26" l="1"/>
  <c r="B38" i="26" s="1"/>
  <c r="B39" i="26"/>
  <c r="B42" i="26"/>
  <c r="B43" i="26"/>
  <c r="T15" i="25"/>
  <c r="T24" i="15"/>
  <c r="T23" i="15"/>
  <c r="N41" i="11"/>
  <c r="N62" i="11" s="1"/>
  <c r="I41" i="11"/>
  <c r="I62" i="11" s="1"/>
  <c r="P41" i="11"/>
  <c r="P62" i="11" s="1"/>
  <c r="D41" i="11"/>
  <c r="D62" i="11" s="1"/>
  <c r="K41" i="11"/>
  <c r="K62" i="11" s="1"/>
  <c r="L41" i="11"/>
  <c r="L62" i="11" s="1"/>
  <c r="G41" i="11"/>
  <c r="G62" i="11" s="1"/>
  <c r="J41" i="11"/>
  <c r="J62" i="11" s="1"/>
  <c r="E41" i="11"/>
  <c r="E62" i="11" s="1"/>
  <c r="T55" i="11"/>
  <c r="O41" i="11"/>
  <c r="O62" i="11" s="1"/>
  <c r="Q41" i="11"/>
  <c r="Q62" i="11" s="1"/>
  <c r="F41" i="11"/>
  <c r="F62" i="11" s="1"/>
  <c r="T14" i="11"/>
  <c r="N8" i="22"/>
  <c r="I8" i="22"/>
  <c r="D8" i="22"/>
  <c r="Q8" i="22"/>
  <c r="P8" i="22"/>
  <c r="K8" i="22"/>
  <c r="F8" i="22"/>
  <c r="L8" i="22"/>
  <c r="G8" i="22"/>
  <c r="O8" i="22"/>
  <c r="J8" i="22"/>
  <c r="E8" i="22"/>
  <c r="H27" i="17"/>
  <c r="T27" i="17" s="1"/>
  <c r="M27" i="17"/>
  <c r="R27" i="17"/>
  <c r="T13" i="25"/>
  <c r="T16" i="25"/>
  <c r="T17" i="25"/>
  <c r="R10" i="25"/>
  <c r="T31" i="17"/>
  <c r="T24" i="17"/>
  <c r="T9" i="20"/>
  <c r="T11" i="20"/>
  <c r="T12" i="20"/>
  <c r="T13" i="20"/>
  <c r="T18" i="20"/>
  <c r="T21" i="20"/>
  <c r="T34" i="20"/>
  <c r="T36" i="20"/>
  <c r="T37" i="20"/>
  <c r="T38" i="20"/>
  <c r="T43" i="20"/>
  <c r="T47" i="20"/>
  <c r="T54" i="20"/>
  <c r="T62" i="20"/>
  <c r="T64" i="20"/>
  <c r="T66" i="20"/>
  <c r="T70" i="20"/>
  <c r="T68" i="20"/>
  <c r="T72" i="20"/>
  <c r="T74" i="20"/>
  <c r="E33" i="26" l="1"/>
  <c r="E32" i="26" s="1"/>
  <c r="R25" i="17"/>
  <c r="D33" i="26"/>
  <c r="D32" i="26" s="1"/>
  <c r="M25" i="17"/>
  <c r="C33" i="26"/>
  <c r="H25" i="17"/>
  <c r="T9" i="22"/>
  <c r="T11" i="22"/>
  <c r="T12" i="22"/>
  <c r="T13" i="22"/>
  <c r="T15" i="22"/>
  <c r="T22" i="22"/>
  <c r="T34" i="22"/>
  <c r="T36" i="22"/>
  <c r="T38" i="22"/>
  <c r="T40" i="22"/>
  <c r="T42" i="22"/>
  <c r="T46" i="22"/>
  <c r="T56" i="22"/>
  <c r="T58" i="22"/>
  <c r="T60" i="22"/>
  <c r="T62" i="22"/>
  <c r="T72" i="22"/>
  <c r="T78" i="22"/>
  <c r="T66" i="22"/>
  <c r="T68" i="22"/>
  <c r="T70" i="22"/>
  <c r="B33" i="26" l="1"/>
  <c r="C32" i="26"/>
  <c r="B32" i="26" s="1"/>
  <c r="T10" i="25"/>
  <c r="T8" i="25"/>
  <c r="T8" i="13"/>
  <c r="T10" i="13"/>
  <c r="T11" i="13"/>
  <c r="T12" i="13"/>
  <c r="T14" i="13"/>
  <c r="T18" i="13"/>
  <c r="T9" i="12"/>
  <c r="T11" i="12"/>
  <c r="T12" i="12"/>
  <c r="T13" i="12"/>
  <c r="T15" i="12"/>
  <c r="T19" i="12"/>
  <c r="T18" i="25" l="1"/>
  <c r="T9" i="21"/>
  <c r="T11" i="21"/>
  <c r="T12" i="21"/>
  <c r="T13" i="21"/>
  <c r="T28" i="21"/>
  <c r="T30" i="21"/>
  <c r="T34" i="21"/>
  <c r="T36" i="21"/>
  <c r="T37" i="21"/>
  <c r="T38" i="21"/>
  <c r="T43" i="21"/>
  <c r="M64" i="15"/>
  <c r="T9" i="14" l="1"/>
  <c r="R69" i="22" l="1"/>
  <c r="M69" i="22"/>
  <c r="H69" i="22"/>
  <c r="R67" i="22"/>
  <c r="M67" i="22"/>
  <c r="H67" i="22"/>
  <c r="R65" i="22"/>
  <c r="M65" i="22"/>
  <c r="H65" i="22"/>
  <c r="R77" i="22"/>
  <c r="M77" i="22"/>
  <c r="H77" i="22"/>
  <c r="T67" i="22" l="1"/>
  <c r="T65" i="22"/>
  <c r="T77" i="22"/>
  <c r="T69" i="22"/>
  <c r="R71" i="22"/>
  <c r="R61" i="22" s="1"/>
  <c r="E61" i="26" s="1"/>
  <c r="M71" i="22"/>
  <c r="M61" i="22" s="1"/>
  <c r="D61" i="26" s="1"/>
  <c r="H71" i="22"/>
  <c r="H61" i="22" s="1"/>
  <c r="C61" i="26" s="1"/>
  <c r="R59" i="22"/>
  <c r="M59" i="22"/>
  <c r="H59" i="22"/>
  <c r="R57" i="22"/>
  <c r="M57" i="22"/>
  <c r="H57" i="22"/>
  <c r="C60" i="26" s="1"/>
  <c r="M48" i="22"/>
  <c r="M49" i="22"/>
  <c r="M50" i="22"/>
  <c r="M47" i="22"/>
  <c r="H48" i="22"/>
  <c r="T48" i="22" s="1"/>
  <c r="H49" i="22"/>
  <c r="H50" i="22"/>
  <c r="H47" i="22"/>
  <c r="R43" i="22"/>
  <c r="M43" i="22"/>
  <c r="H43" i="22"/>
  <c r="D39" i="22"/>
  <c r="D37" i="22" s="1"/>
  <c r="D79" i="22" s="1"/>
  <c r="E39" i="22"/>
  <c r="E37" i="22" s="1"/>
  <c r="E79" i="22" s="1"/>
  <c r="F39" i="22"/>
  <c r="F37" i="22" s="1"/>
  <c r="F79" i="22" s="1"/>
  <c r="G39" i="22"/>
  <c r="G37" i="22" s="1"/>
  <c r="G79" i="22" s="1"/>
  <c r="I39" i="22"/>
  <c r="I37" i="22" s="1"/>
  <c r="I79" i="22" s="1"/>
  <c r="J39" i="22"/>
  <c r="J37" i="22" s="1"/>
  <c r="J79" i="22" s="1"/>
  <c r="K39" i="22"/>
  <c r="K37" i="22" s="1"/>
  <c r="K79" i="22" s="1"/>
  <c r="L39" i="22"/>
  <c r="L37" i="22" s="1"/>
  <c r="L79" i="22" s="1"/>
  <c r="N39" i="22"/>
  <c r="N37" i="22" s="1"/>
  <c r="N79" i="22" s="1"/>
  <c r="O39" i="22"/>
  <c r="O37" i="22" s="1"/>
  <c r="O79" i="22" s="1"/>
  <c r="P39" i="22"/>
  <c r="P37" i="22" s="1"/>
  <c r="P79" i="22" s="1"/>
  <c r="Q39" i="22"/>
  <c r="Q37" i="22" s="1"/>
  <c r="Q79" i="22" s="1"/>
  <c r="R35" i="22"/>
  <c r="R33" i="22" s="1"/>
  <c r="M35" i="22"/>
  <c r="M33" i="22" s="1"/>
  <c r="D57" i="26" s="1"/>
  <c r="B57" i="26" s="1"/>
  <c r="H35" i="22"/>
  <c r="H33" i="22" s="1"/>
  <c r="R24" i="22"/>
  <c r="R25" i="22"/>
  <c r="R26" i="22"/>
  <c r="R28" i="22"/>
  <c r="R29" i="22"/>
  <c r="R30" i="22"/>
  <c r="R31" i="22"/>
  <c r="R32" i="22"/>
  <c r="R23" i="22"/>
  <c r="M24" i="22"/>
  <c r="M25" i="22"/>
  <c r="M26" i="22"/>
  <c r="M28" i="22"/>
  <c r="M29" i="22"/>
  <c r="M30" i="22"/>
  <c r="M31" i="22"/>
  <c r="M32" i="22"/>
  <c r="M23" i="22"/>
  <c r="H24" i="22"/>
  <c r="H25" i="22"/>
  <c r="H26" i="22"/>
  <c r="H28" i="22"/>
  <c r="H29" i="22"/>
  <c r="H30" i="22"/>
  <c r="H31" i="22"/>
  <c r="H32" i="22"/>
  <c r="H23" i="22"/>
  <c r="R17" i="22"/>
  <c r="R18" i="22"/>
  <c r="R19" i="22"/>
  <c r="R16" i="22"/>
  <c r="M17" i="22"/>
  <c r="M18" i="22"/>
  <c r="M19" i="22"/>
  <c r="M16" i="22"/>
  <c r="H17" i="22"/>
  <c r="H18" i="22"/>
  <c r="H19" i="22"/>
  <c r="H16" i="22"/>
  <c r="R14" i="22"/>
  <c r="M14" i="22"/>
  <c r="H14" i="22"/>
  <c r="R27" i="22"/>
  <c r="M27" i="22"/>
  <c r="H27" i="22"/>
  <c r="R42" i="21"/>
  <c r="R40" i="21" s="1"/>
  <c r="M42" i="21"/>
  <c r="M40" i="21" s="1"/>
  <c r="H42" i="21"/>
  <c r="H40" i="21" s="1"/>
  <c r="C54" i="26" s="1"/>
  <c r="R39" i="21"/>
  <c r="R35" i="21" s="1"/>
  <c r="M39" i="21"/>
  <c r="M35" i="21" s="1"/>
  <c r="H39" i="21"/>
  <c r="H35" i="21" s="1"/>
  <c r="R22" i="21"/>
  <c r="R23" i="21"/>
  <c r="R24" i="21"/>
  <c r="R25" i="21"/>
  <c r="R21" i="21"/>
  <c r="M22" i="21"/>
  <c r="M23" i="21"/>
  <c r="M24" i="21"/>
  <c r="M25" i="21"/>
  <c r="M21" i="21"/>
  <c r="H22" i="21"/>
  <c r="H23" i="21"/>
  <c r="H24" i="21"/>
  <c r="H25" i="21"/>
  <c r="H21" i="21"/>
  <c r="R16" i="21"/>
  <c r="M16" i="21"/>
  <c r="H16" i="21"/>
  <c r="R14" i="21"/>
  <c r="M14" i="21"/>
  <c r="H14" i="21"/>
  <c r="D8" i="21"/>
  <c r="D44" i="21" s="1"/>
  <c r="E8" i="21"/>
  <c r="E44" i="21" s="1"/>
  <c r="F8" i="21"/>
  <c r="F44" i="21" s="1"/>
  <c r="G8" i="21"/>
  <c r="G44" i="21" s="1"/>
  <c r="I8" i="21"/>
  <c r="I44" i="21" s="1"/>
  <c r="J8" i="21"/>
  <c r="J44" i="21" s="1"/>
  <c r="K8" i="21"/>
  <c r="K44" i="21" s="1"/>
  <c r="L8" i="21"/>
  <c r="L44" i="21" s="1"/>
  <c r="N8" i="21"/>
  <c r="N44" i="21" s="1"/>
  <c r="O8" i="21"/>
  <c r="O44" i="21" s="1"/>
  <c r="P8" i="21"/>
  <c r="P44" i="21" s="1"/>
  <c r="Q8" i="21"/>
  <c r="Q44" i="21" s="1"/>
  <c r="R26" i="21"/>
  <c r="M26" i="21"/>
  <c r="H26" i="21"/>
  <c r="R71" i="20"/>
  <c r="M71" i="20"/>
  <c r="H71" i="20"/>
  <c r="R67" i="20"/>
  <c r="M67" i="20"/>
  <c r="H67" i="20"/>
  <c r="R69" i="20"/>
  <c r="M69" i="20"/>
  <c r="H69" i="20"/>
  <c r="R65" i="20"/>
  <c r="M65" i="20"/>
  <c r="H65" i="20"/>
  <c r="R63" i="20"/>
  <c r="M63" i="20"/>
  <c r="H63" i="20"/>
  <c r="M61" i="20"/>
  <c r="H61" i="20"/>
  <c r="R55" i="20"/>
  <c r="M55" i="20"/>
  <c r="D73" i="20"/>
  <c r="E73" i="20"/>
  <c r="F73" i="20"/>
  <c r="G73" i="20"/>
  <c r="I73" i="20"/>
  <c r="J73" i="20"/>
  <c r="K73" i="20"/>
  <c r="L73" i="20"/>
  <c r="N73" i="20"/>
  <c r="O73" i="20"/>
  <c r="P73" i="20"/>
  <c r="Q73" i="20"/>
  <c r="T25" i="20"/>
  <c r="T22" i="20"/>
  <c r="D47" i="18"/>
  <c r="D45" i="18" s="1"/>
  <c r="E47" i="18"/>
  <c r="E45" i="18" s="1"/>
  <c r="F47" i="18"/>
  <c r="F45" i="18" s="1"/>
  <c r="G47" i="18"/>
  <c r="G45" i="18" s="1"/>
  <c r="I47" i="18"/>
  <c r="I45" i="18" s="1"/>
  <c r="J47" i="18"/>
  <c r="J45" i="18" s="1"/>
  <c r="K47" i="18"/>
  <c r="K45" i="18" s="1"/>
  <c r="L47" i="18"/>
  <c r="L45" i="18" s="1"/>
  <c r="N47" i="18"/>
  <c r="N45" i="18" s="1"/>
  <c r="O47" i="18"/>
  <c r="O45" i="18" s="1"/>
  <c r="P47" i="18"/>
  <c r="P45" i="18" s="1"/>
  <c r="Q47" i="18"/>
  <c r="Q45" i="18" s="1"/>
  <c r="E8" i="18"/>
  <c r="F8" i="18"/>
  <c r="G8" i="18"/>
  <c r="I8" i="18"/>
  <c r="J8" i="18"/>
  <c r="K8" i="18"/>
  <c r="L8" i="18"/>
  <c r="N8" i="18"/>
  <c r="O8" i="18"/>
  <c r="P8" i="18"/>
  <c r="Q8" i="18"/>
  <c r="R20" i="17"/>
  <c r="R21" i="17"/>
  <c r="R22" i="17"/>
  <c r="R19" i="17"/>
  <c r="M20" i="17"/>
  <c r="M21" i="17"/>
  <c r="M22" i="17"/>
  <c r="M19" i="17"/>
  <c r="H20" i="17"/>
  <c r="H21" i="17"/>
  <c r="H22" i="17"/>
  <c r="H19" i="17"/>
  <c r="R17" i="17"/>
  <c r="R16" i="17"/>
  <c r="M17" i="17"/>
  <c r="M16" i="17"/>
  <c r="H17" i="17"/>
  <c r="H16" i="17"/>
  <c r="R14" i="17"/>
  <c r="M14" i="17"/>
  <c r="H14" i="17"/>
  <c r="D8" i="17"/>
  <c r="E8" i="17"/>
  <c r="F8" i="17"/>
  <c r="G8" i="17"/>
  <c r="I8" i="17"/>
  <c r="J8" i="17"/>
  <c r="K8" i="17"/>
  <c r="L8" i="17"/>
  <c r="N8" i="17"/>
  <c r="O8" i="17"/>
  <c r="P8" i="17"/>
  <c r="Q8" i="17"/>
  <c r="R23" i="17"/>
  <c r="M23" i="17"/>
  <c r="H23" i="17"/>
  <c r="R72" i="15"/>
  <c r="R73" i="15"/>
  <c r="R70" i="15"/>
  <c r="M72" i="15"/>
  <c r="M73" i="15"/>
  <c r="M70" i="15"/>
  <c r="H72" i="15"/>
  <c r="H73" i="15"/>
  <c r="H70" i="15"/>
  <c r="R66" i="15"/>
  <c r="M66" i="15"/>
  <c r="H66" i="15"/>
  <c r="R64" i="15"/>
  <c r="H64" i="15"/>
  <c r="D60" i="15"/>
  <c r="D58" i="15" s="1"/>
  <c r="E60" i="15"/>
  <c r="E58" i="15" s="1"/>
  <c r="F60" i="15"/>
  <c r="F58" i="15" s="1"/>
  <c r="G60" i="15"/>
  <c r="G58" i="15" s="1"/>
  <c r="I60" i="15"/>
  <c r="I58" i="15" s="1"/>
  <c r="J60" i="15"/>
  <c r="J58" i="15" s="1"/>
  <c r="K60" i="15"/>
  <c r="K58" i="15" s="1"/>
  <c r="L60" i="15"/>
  <c r="L58" i="15" s="1"/>
  <c r="N60" i="15"/>
  <c r="N58" i="15" s="1"/>
  <c r="O60" i="15"/>
  <c r="O58" i="15" s="1"/>
  <c r="P60" i="15"/>
  <c r="P58" i="15" s="1"/>
  <c r="Q60" i="15"/>
  <c r="Q58" i="15" s="1"/>
  <c r="R71" i="15"/>
  <c r="M71" i="15"/>
  <c r="H71" i="15"/>
  <c r="R55" i="15"/>
  <c r="R56" i="15"/>
  <c r="R57" i="15"/>
  <c r="R53" i="15"/>
  <c r="M55" i="15"/>
  <c r="M56" i="15"/>
  <c r="M57" i="15"/>
  <c r="M53" i="15"/>
  <c r="H55" i="15"/>
  <c r="H56" i="15"/>
  <c r="H57" i="15"/>
  <c r="H53" i="15"/>
  <c r="R51" i="15"/>
  <c r="M51" i="15"/>
  <c r="H51" i="15"/>
  <c r="R47" i="15"/>
  <c r="R48" i="15"/>
  <c r="R49" i="15"/>
  <c r="M47" i="15"/>
  <c r="M48" i="15"/>
  <c r="M49" i="15"/>
  <c r="H47" i="15"/>
  <c r="H48" i="15"/>
  <c r="H49" i="15"/>
  <c r="D43" i="15"/>
  <c r="D41" i="15" s="1"/>
  <c r="E43" i="15"/>
  <c r="E41" i="15" s="1"/>
  <c r="F43" i="15"/>
  <c r="F41" i="15" s="1"/>
  <c r="G43" i="15"/>
  <c r="G41" i="15" s="1"/>
  <c r="I43" i="15"/>
  <c r="I41" i="15" s="1"/>
  <c r="J43" i="15"/>
  <c r="J41" i="15" s="1"/>
  <c r="K43" i="15"/>
  <c r="K41" i="15" s="1"/>
  <c r="L43" i="15"/>
  <c r="L41" i="15" s="1"/>
  <c r="N43" i="15"/>
  <c r="N41" i="15" s="1"/>
  <c r="O43" i="15"/>
  <c r="O41" i="15" s="1"/>
  <c r="P43" i="15"/>
  <c r="P41" i="15" s="1"/>
  <c r="Q43" i="15"/>
  <c r="Q41" i="15" s="1"/>
  <c r="R54" i="15"/>
  <c r="M54" i="15"/>
  <c r="H54" i="15"/>
  <c r="R39" i="15"/>
  <c r="R40" i="15"/>
  <c r="R37" i="15"/>
  <c r="M39" i="15"/>
  <c r="M40" i="15"/>
  <c r="M37" i="15"/>
  <c r="H39" i="15"/>
  <c r="H40" i="15"/>
  <c r="H37" i="15"/>
  <c r="R35" i="15"/>
  <c r="M35" i="15"/>
  <c r="H35" i="15"/>
  <c r="D29" i="15"/>
  <c r="E29" i="15"/>
  <c r="F29" i="15"/>
  <c r="G29" i="15"/>
  <c r="I29" i="15"/>
  <c r="J29" i="15"/>
  <c r="J74" i="15" s="1"/>
  <c r="K29" i="15"/>
  <c r="L29" i="15"/>
  <c r="N29" i="15"/>
  <c r="O29" i="15"/>
  <c r="P29" i="15"/>
  <c r="Q29" i="15"/>
  <c r="R20" i="15"/>
  <c r="R21" i="15"/>
  <c r="R19" i="15"/>
  <c r="M20" i="15"/>
  <c r="M21" i="15"/>
  <c r="M19" i="15"/>
  <c r="H20" i="15"/>
  <c r="H21" i="15"/>
  <c r="H19" i="15"/>
  <c r="R17" i="15"/>
  <c r="R16" i="15"/>
  <c r="M17" i="15"/>
  <c r="M16" i="15"/>
  <c r="H17" i="15"/>
  <c r="H16" i="15"/>
  <c r="R14" i="15"/>
  <c r="M14" i="15"/>
  <c r="H14" i="15"/>
  <c r="R22" i="14"/>
  <c r="R23" i="14"/>
  <c r="R24" i="14"/>
  <c r="R21" i="14"/>
  <c r="M22" i="14"/>
  <c r="M23" i="14"/>
  <c r="M24" i="14"/>
  <c r="M21" i="14"/>
  <c r="H22" i="14"/>
  <c r="H23" i="14"/>
  <c r="H24" i="14"/>
  <c r="H21" i="14"/>
  <c r="R18" i="14"/>
  <c r="R19" i="14"/>
  <c r="R16" i="14"/>
  <c r="M18" i="14"/>
  <c r="M19" i="14"/>
  <c r="M16" i="14"/>
  <c r="H18" i="14"/>
  <c r="H19" i="14"/>
  <c r="H16" i="14"/>
  <c r="R14" i="14"/>
  <c r="M14" i="14"/>
  <c r="H14" i="14"/>
  <c r="D26" i="14"/>
  <c r="E26" i="14"/>
  <c r="F26" i="14"/>
  <c r="N26" i="14"/>
  <c r="O26" i="14"/>
  <c r="P26" i="14"/>
  <c r="R25" i="14"/>
  <c r="M25" i="14"/>
  <c r="H25" i="14"/>
  <c r="R20" i="13"/>
  <c r="R21" i="13"/>
  <c r="R22" i="13"/>
  <c r="R19" i="13"/>
  <c r="M20" i="13"/>
  <c r="M21" i="13"/>
  <c r="M22" i="13"/>
  <c r="M19" i="13"/>
  <c r="H20" i="13"/>
  <c r="H21" i="13"/>
  <c r="H22" i="13"/>
  <c r="H19" i="13"/>
  <c r="T19" i="13" s="1"/>
  <c r="R16" i="13"/>
  <c r="R17" i="13"/>
  <c r="R15" i="13"/>
  <c r="M16" i="13"/>
  <c r="M17" i="13"/>
  <c r="M15" i="13"/>
  <c r="H16" i="13"/>
  <c r="H17" i="13"/>
  <c r="H15" i="13"/>
  <c r="R13" i="13"/>
  <c r="M13" i="13"/>
  <c r="H13" i="13"/>
  <c r="D7" i="13"/>
  <c r="E7" i="13"/>
  <c r="F7" i="13"/>
  <c r="G7" i="13"/>
  <c r="I7" i="13"/>
  <c r="J7" i="13"/>
  <c r="K7" i="13"/>
  <c r="L7" i="13"/>
  <c r="N7" i="13"/>
  <c r="O7" i="13"/>
  <c r="P7" i="13"/>
  <c r="Q7" i="13"/>
  <c r="R23" i="13"/>
  <c r="M23" i="13"/>
  <c r="H23" i="13"/>
  <c r="R21" i="12"/>
  <c r="R22" i="12"/>
  <c r="R23" i="12"/>
  <c r="R20" i="12"/>
  <c r="M21" i="12"/>
  <c r="M22" i="12"/>
  <c r="M23" i="12"/>
  <c r="M20" i="12"/>
  <c r="H21" i="12"/>
  <c r="H22" i="12"/>
  <c r="H23" i="12"/>
  <c r="T23" i="12" s="1"/>
  <c r="H20" i="12"/>
  <c r="T20" i="12" s="1"/>
  <c r="R17" i="12"/>
  <c r="R18" i="12"/>
  <c r="R16" i="12"/>
  <c r="M17" i="12"/>
  <c r="M18" i="12"/>
  <c r="M16" i="12"/>
  <c r="H17" i="12"/>
  <c r="H18" i="12"/>
  <c r="H16" i="12"/>
  <c r="R14" i="12"/>
  <c r="M14" i="12"/>
  <c r="H14" i="12"/>
  <c r="Q30" i="12"/>
  <c r="R24" i="12"/>
  <c r="M24" i="12"/>
  <c r="G30" i="12"/>
  <c r="N30" i="12"/>
  <c r="R52" i="11"/>
  <c r="R53" i="11"/>
  <c r="R54" i="11"/>
  <c r="R51" i="11"/>
  <c r="M52" i="11"/>
  <c r="M53" i="11"/>
  <c r="M54" i="11"/>
  <c r="M51" i="11"/>
  <c r="H52" i="11"/>
  <c r="H53" i="11"/>
  <c r="H54" i="11"/>
  <c r="H51" i="11"/>
  <c r="R49" i="11"/>
  <c r="M49" i="11"/>
  <c r="H49" i="11"/>
  <c r="R30" i="11"/>
  <c r="R31" i="11"/>
  <c r="R32" i="11"/>
  <c r="R34" i="11"/>
  <c r="R35" i="11"/>
  <c r="R36" i="11"/>
  <c r="R29" i="11"/>
  <c r="M30" i="11"/>
  <c r="M31" i="11"/>
  <c r="M32" i="11"/>
  <c r="M34" i="11"/>
  <c r="M35" i="11"/>
  <c r="M36" i="11"/>
  <c r="M29" i="11"/>
  <c r="H30" i="11"/>
  <c r="H31" i="11"/>
  <c r="H32" i="11"/>
  <c r="H34" i="11"/>
  <c r="H35" i="11"/>
  <c r="H36" i="11"/>
  <c r="H29" i="11"/>
  <c r="R19" i="11"/>
  <c r="R20" i="11"/>
  <c r="R21" i="11"/>
  <c r="R22" i="11"/>
  <c r="R23" i="11"/>
  <c r="R24" i="11"/>
  <c r="R25" i="11"/>
  <c r="R26" i="11"/>
  <c r="R27" i="11"/>
  <c r="R17" i="11"/>
  <c r="M19" i="11"/>
  <c r="M21" i="11"/>
  <c r="M22" i="11"/>
  <c r="M23" i="11"/>
  <c r="M24" i="11"/>
  <c r="M25" i="11"/>
  <c r="M26" i="11"/>
  <c r="M27" i="11"/>
  <c r="H19" i="11"/>
  <c r="H20" i="11"/>
  <c r="H21" i="11"/>
  <c r="H22" i="11"/>
  <c r="H23" i="11"/>
  <c r="H24" i="11"/>
  <c r="H25" i="11"/>
  <c r="H26" i="11"/>
  <c r="H27" i="11"/>
  <c r="H17" i="11"/>
  <c r="R33" i="11"/>
  <c r="M33" i="11"/>
  <c r="H33" i="11"/>
  <c r="G74" i="15" l="1"/>
  <c r="Q74" i="15"/>
  <c r="I74" i="15"/>
  <c r="K74" i="15"/>
  <c r="E54" i="26"/>
  <c r="E52" i="26" s="1"/>
  <c r="R33" i="21"/>
  <c r="D54" i="26"/>
  <c r="D52" i="26" s="1"/>
  <c r="M33" i="21"/>
  <c r="H33" i="21"/>
  <c r="C53" i="26"/>
  <c r="R10" i="12"/>
  <c r="E16" i="26" s="1"/>
  <c r="E15" i="26" s="1"/>
  <c r="M10" i="12"/>
  <c r="D16" i="26" s="1"/>
  <c r="D15" i="26" s="1"/>
  <c r="H10" i="12"/>
  <c r="C16" i="26" s="1"/>
  <c r="C15" i="26" s="1"/>
  <c r="T23" i="14"/>
  <c r="R53" i="20"/>
  <c r="R9" i="13"/>
  <c r="E19" i="26" s="1"/>
  <c r="E18" i="26" s="1"/>
  <c r="H9" i="13"/>
  <c r="C19" i="26" s="1"/>
  <c r="B61" i="26"/>
  <c r="H10" i="17"/>
  <c r="C31" i="26" s="1"/>
  <c r="C30" i="26" s="1"/>
  <c r="M53" i="20"/>
  <c r="M55" i="22"/>
  <c r="D60" i="26" s="1"/>
  <c r="R55" i="22"/>
  <c r="E60" i="26" s="1"/>
  <c r="T18" i="22"/>
  <c r="T50" i="22"/>
  <c r="T49" i="22"/>
  <c r="H53" i="20"/>
  <c r="T21" i="12"/>
  <c r="F74" i="15"/>
  <c r="O74" i="15"/>
  <c r="E74" i="15"/>
  <c r="P74" i="15"/>
  <c r="N74" i="15"/>
  <c r="D74" i="15"/>
  <c r="T53" i="15"/>
  <c r="L74" i="15"/>
  <c r="T57" i="15"/>
  <c r="T51" i="11"/>
  <c r="T52" i="11"/>
  <c r="C56" i="26"/>
  <c r="R10" i="21"/>
  <c r="E49" i="26" s="1"/>
  <c r="E48" i="26" s="1"/>
  <c r="M10" i="21"/>
  <c r="D49" i="26" s="1"/>
  <c r="D48" i="26" s="1"/>
  <c r="H10" i="21"/>
  <c r="C49" i="26" s="1"/>
  <c r="R10" i="17"/>
  <c r="E31" i="26" s="1"/>
  <c r="E30" i="26" s="1"/>
  <c r="M10" i="17"/>
  <c r="D31" i="26" s="1"/>
  <c r="R31" i="15"/>
  <c r="E25" i="26" s="1"/>
  <c r="E24" i="26" s="1"/>
  <c r="T39" i="15"/>
  <c r="T71" i="15"/>
  <c r="M10" i="15"/>
  <c r="T66" i="15"/>
  <c r="T73" i="15"/>
  <c r="T70" i="15"/>
  <c r="T72" i="15"/>
  <c r="T48" i="15"/>
  <c r="T55" i="15"/>
  <c r="T49" i="15"/>
  <c r="T56" i="15"/>
  <c r="T54" i="15"/>
  <c r="T51" i="15"/>
  <c r="T40" i="15"/>
  <c r="H31" i="15"/>
  <c r="C25" i="26" s="1"/>
  <c r="T19" i="15"/>
  <c r="R10" i="15"/>
  <c r="T21" i="15"/>
  <c r="T16" i="15"/>
  <c r="T20" i="15"/>
  <c r="T17" i="15"/>
  <c r="H10" i="15"/>
  <c r="T21" i="14"/>
  <c r="T23" i="13"/>
  <c r="M9" i="13"/>
  <c r="D19" i="26" s="1"/>
  <c r="D18" i="26" s="1"/>
  <c r="R8" i="12"/>
  <c r="M8" i="12"/>
  <c r="H8" i="12"/>
  <c r="T26" i="11"/>
  <c r="H43" i="11"/>
  <c r="C13" i="26" s="1"/>
  <c r="M43" i="11"/>
  <c r="D13" i="26" s="1"/>
  <c r="D12" i="26" s="1"/>
  <c r="T27" i="11"/>
  <c r="T19" i="11"/>
  <c r="R43" i="11"/>
  <c r="E13" i="26" s="1"/>
  <c r="E12" i="26" s="1"/>
  <c r="T23" i="11"/>
  <c r="H10" i="11"/>
  <c r="C11" i="26" s="1"/>
  <c r="T25" i="11"/>
  <c r="T21" i="11"/>
  <c r="T24" i="11"/>
  <c r="T20" i="11"/>
  <c r="T22" i="11"/>
  <c r="T24" i="14"/>
  <c r="T22" i="14"/>
  <c r="R10" i="14"/>
  <c r="E21" i="26" s="1"/>
  <c r="E20" i="26" s="1"/>
  <c r="M10" i="14"/>
  <c r="D21" i="26" s="1"/>
  <c r="D20" i="26" s="1"/>
  <c r="H10" i="14"/>
  <c r="C21" i="26" s="1"/>
  <c r="T37" i="15"/>
  <c r="M31" i="15"/>
  <c r="D25" i="26" s="1"/>
  <c r="D24" i="26" s="1"/>
  <c r="T47" i="22"/>
  <c r="T21" i="13"/>
  <c r="T24" i="12"/>
  <c r="T53" i="11"/>
  <c r="T17" i="22"/>
  <c r="H27" i="21"/>
  <c r="M27" i="21"/>
  <c r="R27" i="21"/>
  <c r="E30" i="12"/>
  <c r="R10" i="11"/>
  <c r="T19" i="22"/>
  <c r="R10" i="22"/>
  <c r="E56" i="26" s="1"/>
  <c r="E55" i="26" s="1"/>
  <c r="M10" i="22"/>
  <c r="D56" i="26" s="1"/>
  <c r="D55" i="26" s="1"/>
  <c r="T20" i="13"/>
  <c r="M10" i="11"/>
  <c r="T26" i="21"/>
  <c r="T14" i="21"/>
  <c r="T21" i="21"/>
  <c r="T23" i="21"/>
  <c r="T23" i="20"/>
  <c r="T67" i="20"/>
  <c r="T26" i="20"/>
  <c r="T44" i="20"/>
  <c r="T50" i="20"/>
  <c r="T55" i="20"/>
  <c r="T65" i="20"/>
  <c r="T49" i="20"/>
  <c r="T63" i="20"/>
  <c r="T19" i="20"/>
  <c r="T71" i="20"/>
  <c r="T52" i="20"/>
  <c r="T17" i="20"/>
  <c r="S51" i="18"/>
  <c r="T19" i="17"/>
  <c r="T17" i="17"/>
  <c r="T64" i="15"/>
  <c r="T16" i="14"/>
  <c r="L26" i="14"/>
  <c r="J26" i="14"/>
  <c r="T22" i="12"/>
  <c r="O30" i="12"/>
  <c r="J30" i="12"/>
  <c r="I30" i="12"/>
  <c r="F30" i="12"/>
  <c r="T29" i="11"/>
  <c r="T32" i="11"/>
  <c r="T16" i="22"/>
  <c r="T42" i="21"/>
  <c r="T39" i="21"/>
  <c r="T24" i="21"/>
  <c r="T25" i="21"/>
  <c r="T22" i="21"/>
  <c r="T69" i="20"/>
  <c r="T61" i="20"/>
  <c r="T39" i="20"/>
  <c r="T45" i="20"/>
  <c r="T40" i="20"/>
  <c r="T46" i="20"/>
  <c r="T24" i="20"/>
  <c r="T20" i="20"/>
  <c r="T14" i="20"/>
  <c r="S59" i="18"/>
  <c r="D36" i="17"/>
  <c r="T20" i="17"/>
  <c r="T21" i="17"/>
  <c r="T23" i="17"/>
  <c r="C26" i="14"/>
  <c r="Q26" i="14"/>
  <c r="T19" i="14"/>
  <c r="T22" i="13"/>
  <c r="T15" i="13"/>
  <c r="J24" i="13"/>
  <c r="T16" i="13"/>
  <c r="F24" i="13"/>
  <c r="T14" i="12"/>
  <c r="T16" i="12"/>
  <c r="T18" i="12"/>
  <c r="T17" i="12"/>
  <c r="T54" i="11"/>
  <c r="T34" i="11"/>
  <c r="T31" i="11"/>
  <c r="T17" i="11"/>
  <c r="T35" i="11"/>
  <c r="T30" i="11"/>
  <c r="T36" i="11"/>
  <c r="T33" i="11"/>
  <c r="T14" i="22"/>
  <c r="T32" i="22"/>
  <c r="T28" i="22"/>
  <c r="T35" i="22"/>
  <c r="T29" i="22"/>
  <c r="T71" i="22"/>
  <c r="T31" i="22"/>
  <c r="T27" i="22"/>
  <c r="T23" i="22"/>
  <c r="T30" i="22"/>
  <c r="Q36" i="17"/>
  <c r="I24" i="13"/>
  <c r="Q24" i="13"/>
  <c r="T13" i="13"/>
  <c r="T17" i="13"/>
  <c r="E24" i="13"/>
  <c r="T49" i="11"/>
  <c r="T59" i="22"/>
  <c r="T57" i="22"/>
  <c r="T43" i="22"/>
  <c r="D59" i="26"/>
  <c r="T26" i="22"/>
  <c r="T25" i="22"/>
  <c r="T24" i="22"/>
  <c r="P24" i="13"/>
  <c r="O24" i="13"/>
  <c r="N24" i="13"/>
  <c r="L24" i="13"/>
  <c r="K24" i="13"/>
  <c r="G24" i="13"/>
  <c r="K30" i="12"/>
  <c r="P30" i="12"/>
  <c r="H60" i="15"/>
  <c r="C29" i="26" s="1"/>
  <c r="T47" i="15"/>
  <c r="T35" i="15"/>
  <c r="T14" i="15"/>
  <c r="T22" i="17"/>
  <c r="T16" i="17"/>
  <c r="T14" i="17"/>
  <c r="G36" i="17"/>
  <c r="T18" i="14"/>
  <c r="I26" i="14"/>
  <c r="T14" i="14"/>
  <c r="T25" i="14"/>
  <c r="T10" i="18"/>
  <c r="E59" i="26"/>
  <c r="C59" i="26"/>
  <c r="H47" i="18"/>
  <c r="C41" i="26" s="1"/>
  <c r="R47" i="18"/>
  <c r="M47" i="18"/>
  <c r="D41" i="26" s="1"/>
  <c r="R60" i="15"/>
  <c r="E29" i="26" s="1"/>
  <c r="E28" i="26" s="1"/>
  <c r="M60" i="15"/>
  <c r="R43" i="15"/>
  <c r="E27" i="26" s="1"/>
  <c r="E26" i="26" s="1"/>
  <c r="H43" i="15"/>
  <c r="C27" i="26" s="1"/>
  <c r="M43" i="15"/>
  <c r="D27" i="26" s="1"/>
  <c r="D26" i="26" s="1"/>
  <c r="G26" i="14"/>
  <c r="K26" i="14"/>
  <c r="D24" i="13"/>
  <c r="L30" i="12"/>
  <c r="D30" i="12"/>
  <c r="C10" i="26" l="1"/>
  <c r="E41" i="26"/>
  <c r="E40" i="26" s="1"/>
  <c r="B27" i="26"/>
  <c r="C26" i="26"/>
  <c r="B26" i="26" s="1"/>
  <c r="D40" i="26"/>
  <c r="D29" i="26"/>
  <c r="D28" i="26" s="1"/>
  <c r="C24" i="26"/>
  <c r="B24" i="26" s="1"/>
  <c r="B25" i="26"/>
  <c r="C28" i="26"/>
  <c r="M8" i="15"/>
  <c r="D23" i="26"/>
  <c r="D22" i="26" s="1"/>
  <c r="R8" i="15"/>
  <c r="E23" i="26"/>
  <c r="E22" i="26" s="1"/>
  <c r="H8" i="15"/>
  <c r="C23" i="26"/>
  <c r="C67" i="26" s="1"/>
  <c r="C12" i="26"/>
  <c r="B12" i="26" s="1"/>
  <c r="B13" i="26"/>
  <c r="B54" i="26"/>
  <c r="C52" i="26"/>
  <c r="B52" i="26" s="1"/>
  <c r="B53" i="26"/>
  <c r="B49" i="26"/>
  <c r="C48" i="26"/>
  <c r="B48" i="26" s="1"/>
  <c r="B16" i="26"/>
  <c r="C20" i="26"/>
  <c r="B20" i="26" s="1"/>
  <c r="B21" i="26"/>
  <c r="C40" i="26"/>
  <c r="C18" i="26"/>
  <c r="B18" i="26" s="1"/>
  <c r="B19" i="26"/>
  <c r="E58" i="26"/>
  <c r="B60" i="26"/>
  <c r="D58" i="26"/>
  <c r="C58" i="26"/>
  <c r="B59" i="26"/>
  <c r="C55" i="26"/>
  <c r="B55" i="26" s="1"/>
  <c r="B56" i="26"/>
  <c r="H33" i="20"/>
  <c r="C47" i="26"/>
  <c r="R33" i="20"/>
  <c r="E47" i="26"/>
  <c r="E45" i="26" s="1"/>
  <c r="M33" i="20"/>
  <c r="D47" i="26"/>
  <c r="D45" i="26" s="1"/>
  <c r="D30" i="26"/>
  <c r="B30" i="26" s="1"/>
  <c r="B31" i="26"/>
  <c r="B15" i="26"/>
  <c r="M8" i="11"/>
  <c r="D11" i="26"/>
  <c r="D10" i="26" s="1"/>
  <c r="H8" i="11"/>
  <c r="R8" i="11"/>
  <c r="E11" i="26"/>
  <c r="E10" i="26" s="1"/>
  <c r="R58" i="15"/>
  <c r="H58" i="15"/>
  <c r="M58" i="15"/>
  <c r="H41" i="15"/>
  <c r="R41" i="15"/>
  <c r="M41" i="15"/>
  <c r="T10" i="12"/>
  <c r="R8" i="14"/>
  <c r="M8" i="14"/>
  <c r="M26" i="14" s="1"/>
  <c r="H8" i="14"/>
  <c r="H26" i="14" s="1"/>
  <c r="R29" i="15"/>
  <c r="M29" i="15"/>
  <c r="H29" i="15"/>
  <c r="R7" i="13"/>
  <c r="R24" i="13" s="1"/>
  <c r="M7" i="13"/>
  <c r="M24" i="13" s="1"/>
  <c r="H7" i="13"/>
  <c r="H24" i="13" s="1"/>
  <c r="R41" i="11"/>
  <c r="T47" i="18"/>
  <c r="T33" i="18"/>
  <c r="H37" i="22"/>
  <c r="M37" i="22"/>
  <c r="M8" i="22"/>
  <c r="R8" i="22"/>
  <c r="H8" i="22"/>
  <c r="R8" i="21"/>
  <c r="R44" i="21" s="1"/>
  <c r="M8" i="21"/>
  <c r="M44" i="21" s="1"/>
  <c r="T33" i="21"/>
  <c r="R8" i="18"/>
  <c r="R45" i="18"/>
  <c r="H8" i="18"/>
  <c r="M8" i="18"/>
  <c r="M8" i="17"/>
  <c r="M36" i="17" s="1"/>
  <c r="H8" i="17"/>
  <c r="R8" i="17"/>
  <c r="M30" i="12"/>
  <c r="H41" i="11"/>
  <c r="M41" i="11"/>
  <c r="R37" i="22"/>
  <c r="H45" i="18"/>
  <c r="M45" i="18"/>
  <c r="T10" i="11"/>
  <c r="H8" i="21"/>
  <c r="H44" i="21" s="1"/>
  <c r="L61" i="18"/>
  <c r="E61" i="18"/>
  <c r="L36" i="17"/>
  <c r="P36" i="17"/>
  <c r="T35" i="21"/>
  <c r="T10" i="20"/>
  <c r="I61" i="18"/>
  <c r="N61" i="18"/>
  <c r="E36" i="17"/>
  <c r="F36" i="17"/>
  <c r="T56" i="11"/>
  <c r="T29" i="21"/>
  <c r="T9" i="13"/>
  <c r="T53" i="20"/>
  <c r="T43" i="11"/>
  <c r="T61" i="22"/>
  <c r="T55" i="22"/>
  <c r="T39" i="22"/>
  <c r="T33" i="22"/>
  <c r="T10" i="22"/>
  <c r="T10" i="21"/>
  <c r="R30" i="12"/>
  <c r="T27" i="21"/>
  <c r="T60" i="15"/>
  <c r="T43" i="15"/>
  <c r="T31" i="15"/>
  <c r="T10" i="15"/>
  <c r="N36" i="17"/>
  <c r="I36" i="17"/>
  <c r="O36" i="17"/>
  <c r="J36" i="17"/>
  <c r="K36" i="17"/>
  <c r="T10" i="17"/>
  <c r="R26" i="14"/>
  <c r="T10" i="14"/>
  <c r="Q61" i="18"/>
  <c r="F61" i="18"/>
  <c r="K61" i="18"/>
  <c r="D61" i="18"/>
  <c r="O61" i="18"/>
  <c r="G61" i="18"/>
  <c r="J61" i="18"/>
  <c r="P61" i="18"/>
  <c r="B29" i="26" l="1"/>
  <c r="B28" i="26"/>
  <c r="C69" i="26"/>
  <c r="M74" i="15"/>
  <c r="B41" i="26"/>
  <c r="B40" i="26"/>
  <c r="R74" i="15"/>
  <c r="H74" i="15"/>
  <c r="C22" i="26"/>
  <c r="B22" i="26" s="1"/>
  <c r="B23" i="26"/>
  <c r="R73" i="20"/>
  <c r="T73" i="20" s="1"/>
  <c r="H79" i="22"/>
  <c r="T79" i="22" s="1"/>
  <c r="E62" i="26"/>
  <c r="E64" i="26" s="1"/>
  <c r="B58" i="26"/>
  <c r="T37" i="22"/>
  <c r="M62" i="11"/>
  <c r="B47" i="26"/>
  <c r="C45" i="26"/>
  <c r="D62" i="26"/>
  <c r="D64" i="26" s="1"/>
  <c r="R62" i="11"/>
  <c r="B11" i="26"/>
  <c r="B10" i="26"/>
  <c r="T8" i="12"/>
  <c r="M73" i="20"/>
  <c r="T8" i="18"/>
  <c r="R79" i="22"/>
  <c r="M79" i="22"/>
  <c r="H73" i="20"/>
  <c r="T8" i="11"/>
  <c r="H62" i="11"/>
  <c r="T31" i="18"/>
  <c r="T45" i="18"/>
  <c r="R36" i="17"/>
  <c r="T8" i="20"/>
  <c r="M61" i="18"/>
  <c r="T24" i="13"/>
  <c r="T7" i="13"/>
  <c r="H30" i="12"/>
  <c r="T30" i="12" s="1"/>
  <c r="T33" i="20"/>
  <c r="T41" i="11"/>
  <c r="T26" i="14"/>
  <c r="T8" i="22"/>
  <c r="T8" i="21"/>
  <c r="T41" i="15"/>
  <c r="T29" i="15"/>
  <c r="T8" i="15"/>
  <c r="T25" i="17"/>
  <c r="H36" i="17"/>
  <c r="T8" i="14"/>
  <c r="H61" i="18"/>
  <c r="T24" i="18"/>
  <c r="B67" i="26" l="1"/>
  <c r="B69" i="26" s="1"/>
  <c r="B45" i="26"/>
  <c r="C62" i="26"/>
  <c r="D7" i="26"/>
  <c r="E7" i="26"/>
  <c r="T8" i="17"/>
  <c r="T58" i="15"/>
  <c r="T74" i="15"/>
  <c r="T40" i="21"/>
  <c r="R61" i="18"/>
  <c r="T61" i="18" s="1"/>
  <c r="T36" i="17"/>
  <c r="T44" i="21"/>
  <c r="C64" i="26" l="1"/>
  <c r="B64" i="26" s="1"/>
  <c r="B71" i="26" s="1"/>
  <c r="B73" i="26" s="1"/>
  <c r="B62" i="26"/>
  <c r="C71" i="26" l="1"/>
  <c r="C73" i="26" s="1"/>
  <c r="C7" i="26"/>
  <c r="B7" i="26"/>
</calcChain>
</file>

<file path=xl/sharedStrings.xml><?xml version="1.0" encoding="utf-8"?>
<sst xmlns="http://schemas.openxmlformats.org/spreadsheetml/2006/main" count="1192" uniqueCount="243">
  <si>
    <t>รวมทั้งสิ้น</t>
  </si>
  <si>
    <t>แผน</t>
  </si>
  <si>
    <t>ผล</t>
  </si>
  <si>
    <t>งวดที่ 1 (ต.ค. - ม.ค.)</t>
  </si>
  <si>
    <t>งวดที่ 2 (ก.พ. - พ.ค.)</t>
  </si>
  <si>
    <t>งวดที่ 3 (มิ.ย. - ก.ย.)</t>
  </si>
  <si>
    <t>แผน/</t>
  </si>
  <si>
    <t>ผู้รายงาน..........................................................................</t>
  </si>
  <si>
    <t xml:space="preserve">ตำแหน่ง : </t>
  </si>
  <si>
    <t>ผู้รายงาน : …………………………………...…..</t>
  </si>
  <si>
    <t xml:space="preserve">               (                                )</t>
  </si>
  <si>
    <t>(                                  )</t>
  </si>
  <si>
    <t>ผู้พิจารณา : .............................................</t>
  </si>
  <si>
    <t>หัวหน้าหน่วยงาน  :.............................................</t>
  </si>
  <si>
    <t xml:space="preserve">ผู้ให้ความเห็นชอบ  : .............................................. </t>
  </si>
  <si>
    <t>วัน/เดือน/ปี      :                                                   โทร:</t>
  </si>
  <si>
    <t>วัน/เดือน/ปี   :                                             โทร:</t>
  </si>
  <si>
    <t>วัน/เดือน/ปี      :                                          โทร:</t>
  </si>
  <si>
    <t>วัน/เดือน/ปี      :                                                     โทร:</t>
  </si>
  <si>
    <t>งาน/โครงการตามแผนยุทธศาสตร์/งบรายจ่าย/รายการ</t>
  </si>
  <si>
    <t>หน่วย : บาท</t>
  </si>
  <si>
    <t>หน่วยงาน : สำนักงานเขตดุสิต</t>
  </si>
  <si>
    <t>ฝ่าย: ปกครอง</t>
  </si>
  <si>
    <t>ค่าเครื่องแต่งกาย</t>
  </si>
  <si>
    <t>1. งบบุคลากร</t>
  </si>
  <si>
    <t>ค่าอาหารทำการนอกเวลา</t>
  </si>
  <si>
    <t>ค่าบำรุงรักษาซ่อมแซมเครื่องปรับอากาศ</t>
  </si>
  <si>
    <t>ค่าซ่อมแซมยานพาหนะ</t>
  </si>
  <si>
    <t>ค่าซ่อมแซมครุภัณฑ์</t>
  </si>
  <si>
    <t>ค่าวัสดุน้ำมันเชื้อเพลิงและน้ำมันหล่อลื่น</t>
  </si>
  <si>
    <t>ค่าวัสดุสำนักงาน</t>
  </si>
  <si>
    <t>ค่าวัสดุอุปกรณ์คอมพิวเตอร์</t>
  </si>
  <si>
    <t>ค่าวัสดุยานพาหนะ</t>
  </si>
  <si>
    <t>3. งบรายจ่ายอื่น</t>
  </si>
  <si>
    <t>ค่าทำความสะอาดเครื่องนอนเวร ฯ</t>
  </si>
  <si>
    <t>ค่าจ้างทำความสะอาดอาคาร</t>
  </si>
  <si>
    <t>ค่าจ้างเหมาดูแลทรัพย์สินและรักษาความปลอดภัย</t>
  </si>
  <si>
    <t>ค่าเช่าที่ดิน</t>
  </si>
  <si>
    <t>ค่าจ้างเหมาบริการเป็นรายบุคคล</t>
  </si>
  <si>
    <t>ค่ากำจัดปลวก</t>
  </si>
  <si>
    <t>ค่าพวงมาลาดอกไม้</t>
  </si>
  <si>
    <t>ค่าซื้อหนังสือ วารสาร ฯ</t>
  </si>
  <si>
    <t>ค่าวัสดุประชาสัมพันธ์</t>
  </si>
  <si>
    <t>ฝ่าย: ทะเบียน</t>
  </si>
  <si>
    <t>ฝ่าย: การคลัง</t>
  </si>
  <si>
    <t>ฝ่าย: รายได้</t>
  </si>
  <si>
    <t>ฝ่าย: รักษาความสะอาดและสวนสาธารณะ</t>
  </si>
  <si>
    <t>ค่าวัสดุในการรักษาความสะอาด</t>
  </si>
  <si>
    <t>ค่าวัสดุป้องกันอุบัติภัย</t>
  </si>
  <si>
    <t>ค่าเครื่องแบบชุดปฏิบัติงาน</t>
  </si>
  <si>
    <t>ค่าตอบแทนเจ้าหน้าที่เก็บขนมูลฝอย</t>
  </si>
  <si>
    <t>ค่าตอบแทนเจ้าหน้าที่เก็บขนสิ่งปฏิกูล</t>
  </si>
  <si>
    <t>ค่าตอบแทนเจ้าหน้าที่เก็บขนสิ่งปฏิกูลประเภทไขมัน</t>
  </si>
  <si>
    <t>ค่าวัสดุอุปกรณ์ในการขนถ่ายสิ่งปฏิกูล</t>
  </si>
  <si>
    <t>ค่าซ่อมแซมเครื่องจักรกลและเครื่องทุ่นแรง</t>
  </si>
  <si>
    <t>ค่าวัสดุเครื่องจักรกลและเครื่องทุ่นแรง</t>
  </si>
  <si>
    <t>ค่าวัสดุอุปกรณ์ในการปลูกและบำรุงรักษาต้นไม้</t>
  </si>
  <si>
    <t>ฝ่าย: เทศกิจ</t>
  </si>
  <si>
    <t>ค่าเบี้ยประชุม</t>
  </si>
  <si>
    <t>ฝ่าย: โยธา</t>
  </si>
  <si>
    <t>ค่าซ่อมแซมไฟฟ้าสาธารณะ</t>
  </si>
  <si>
    <t>ค่าวัสดุก่อสร้าง</t>
  </si>
  <si>
    <t>ค่าวัสดุสำหรับหน่วยบริการเร่งด่วนกรุงเทพมหานคร BEST</t>
  </si>
  <si>
    <t>ค่าจ้างเหมาล้างทำความสะอาดท่อระบายน้ำ</t>
  </si>
  <si>
    <t>ค่าวัสดุอุปกรณ์ทำความสะอาดท่อระบายน้ำ</t>
  </si>
  <si>
    <t>ฝ่าย: พัฒนาชุมชนและสวัสดิการสังคม</t>
  </si>
  <si>
    <t>ค่าตอบแทนอาสาสมัครผู้ดูแลเด็ก</t>
  </si>
  <si>
    <t>ค่าตอบแทนอาสาสมัครบ้านหนังสือ</t>
  </si>
  <si>
    <t>ค่ารับรอง</t>
  </si>
  <si>
    <t>ค่าวัสดุสำหรับบ้านหนังสือ</t>
  </si>
  <si>
    <t>ค่าใช้จ่ายในการสนับสนุนการดำเนินงานของคณะกรรมการชุมชน</t>
  </si>
  <si>
    <t>ค่าใช้จ่ายในการฝึกอบรมวิชาชีพเสริมรายได้</t>
  </si>
  <si>
    <t>ค่าใช้จ่ายในการจัดงานวันสำคัญอนุรักษ์สืบสานวัฒนธรรมประเพณี</t>
  </si>
  <si>
    <t>ค่าใช้จ่ายในการบริหารจัดการพิพิธภัณฑ์ท้องถิ่นกรุงเทพมหานคร</t>
  </si>
  <si>
    <t>ค่าใช้จ่ายในการจัดกิจกรรมครอบครัวรักการอ่าน</t>
  </si>
  <si>
    <t>ค่าใช้จ่ายในการส่งเสริมกิจกรรมสโมสรกีฬาและลานกีฬา</t>
  </si>
  <si>
    <t>ฝ่าย: สิ่งแวดล้อมและสุขาภิบาล</t>
  </si>
  <si>
    <t>ค่าใช้จ่ายโครงการรู้ใช้ รู้เก็บ คนกรุงเทพ ฯ ชีวิตมั่นคง</t>
  </si>
  <si>
    <t>ฝ่าย: การศึกษา</t>
  </si>
  <si>
    <t>ค่าจ้างเหมาบริการทำความสะอาดในโรงเรียนสังกัดกรุงเทพมหานคร</t>
  </si>
  <si>
    <t>ค่าวัสดุการสอนวิทยาศาสตร์</t>
  </si>
  <si>
    <t>ค่าสารกรองเครื่องกรองน้ำ</t>
  </si>
  <si>
    <t>ค่าเครื่องหมายวิชาพิเศษลูกเสือ เนตรนารี ยุวชากาด</t>
  </si>
  <si>
    <t>ค่าวัสดุในการผลิตสื่อการเรียนการสอนตามโครงการศูนย์วิชาการเขต</t>
  </si>
  <si>
    <t>ทุนอาหารกลางวันนักเรียน</t>
  </si>
  <si>
    <t>ค่าอาหารเช้าของนักเรียนในโรงเรียนสังกัดกรุงเทพมหานคร</t>
  </si>
  <si>
    <t>ค่าใช้จ่ายในการประชุมครู</t>
  </si>
  <si>
    <t>ค่านิตยภัต</t>
  </si>
  <si>
    <t>ค่าซ่อมแซมเครื่องดนตรีและอุปกรณ์</t>
  </si>
  <si>
    <t>ค่าซ่อมแซมโรงเรียน</t>
  </si>
  <si>
    <t xml:space="preserve">ค่าบำรุงรักษาระบบโทรทัศน์วงจรปิด cctv </t>
  </si>
  <si>
    <t>ค่าซ่อมแซมเครื่องคอมพิวเตอร์โรงเรียน</t>
  </si>
  <si>
    <t>ค่าใช้จ่ายในการฝึกอบรมนายหมู่ลูกเสือสามัญ สามัญรุ่นใหญ่ และหัวหน้าหน่วยยุวกาชาด</t>
  </si>
  <si>
    <t>ค่าใช้จ่ายในการพัฒนาคุณภาพการดำเนินงานศูนย์วิชาการเขต</t>
  </si>
  <si>
    <t>ค่าใช้จ่ายในการจัดประชุมสัมมนาคณะกรรมการสถานศึกษาขั้นพื้นฐานโรงเรียนสังกัดกรุงเทพมหานคร</t>
  </si>
  <si>
    <t>ค่าใช้จ่ายในการสัมมนาประธานกรรมการเครือข่ายผู้ปกครองเพื่อพัฒนาโรงเรียนสังกัดกรุงเทพมหานคร</t>
  </si>
  <si>
    <t>ค่าใช้จ่ายในการส่งเสริมสนับสนุนให้นักเรียนสร้างสรรค์ผลงานเพื่อการเรียนรู้</t>
  </si>
  <si>
    <t>งวดที่ 2</t>
  </si>
  <si>
    <t>งวดที่ 3</t>
  </si>
  <si>
    <t>งบประมาณตามโครงสร้างงาน</t>
  </si>
  <si>
    <t>งานที่ 1 : งานอำนวยการและบริหารสำนักงานเขต</t>
  </si>
  <si>
    <t>ค่าตอบแทน ใช้สอยและวัสดุ</t>
  </si>
  <si>
    <t>ค่าตอบแทน</t>
  </si>
  <si>
    <t>ค่าใช้สอย</t>
  </si>
  <si>
    <t>ค่าวัสดุ</t>
  </si>
  <si>
    <t>งานที่ 2 : งานปกครอง</t>
  </si>
  <si>
    <t>ค่าใช้จ่ายโครงการอาสาสมัครกรุงเทพมหานครด้านการป้องกันและแก้ไขปัญหายาและสารเสพติด</t>
  </si>
  <si>
    <t>รวมงบประมาณตามโครงสร้างงาน</t>
  </si>
  <si>
    <t>งานที่ 1 : งานบริหารทั่วไปและบริการทะเบียน</t>
  </si>
  <si>
    <t>งานที่ 1 : งานบริหารทั่วไปและบริหารการคลัง</t>
  </si>
  <si>
    <t>งานที่ 1 : งานบริหารทั่วไปและจัดเก็บรายได้</t>
  </si>
  <si>
    <t>งานที่ 1 : งานบริหารทั่วไปฝ่ายรักษาความสะอาด</t>
  </si>
  <si>
    <t>งานที่ 2 : งานกวาดทำความสะอาดที่และทางสาธารณะ</t>
  </si>
  <si>
    <t>งานที่ 3 : งานเก็บมูลฝอยและขนถ่ายสิ่งปฏิกูล</t>
  </si>
  <si>
    <t>งานที่ 4 : งานดูแลสวนและพื้นที่สีเขียว</t>
  </si>
  <si>
    <t>งานที่ 1 : งานบริหารทั่วไปและสวบสวนดำเนินคดี</t>
  </si>
  <si>
    <t>งานที่ 2 : งานตรวจและบังคับใช้กฎหมาย</t>
  </si>
  <si>
    <t>งานที่ 1 : งานบริหารทั่วไปฝ่ายโยธา</t>
  </si>
  <si>
    <t>งานที่ 2 : งานอนุญาตก่อสร้าง ควบคุมอาคารและผังเมือง</t>
  </si>
  <si>
    <t>งานที่ 3 : งานบำรุงรักษาซ่อมแซม</t>
  </si>
  <si>
    <t>งานที่ 4 : งานระบายน้ำและแก้ไขปัญหาน้ำท่วม</t>
  </si>
  <si>
    <t>งานที่ 1 : งานบริหารทั่วไปฝ่ายพัฒนาชุมชน</t>
  </si>
  <si>
    <t>งานที่ 2 : งานพัฒนาชุมชนและบริการสังคม</t>
  </si>
  <si>
    <t>งานที่ 1 : งานบริหารทั่วไปฝ่ายสิ่งแวดล้อมและสุขาภิบาล</t>
  </si>
  <si>
    <t>งานที่ 2 : งานสุขาภิบาลอาหารและอนามัยสิ่งแวดล้อม</t>
  </si>
  <si>
    <t>งานที่ 3 : งานป้องกันและควบคุมโรค</t>
  </si>
  <si>
    <t>งานที่ 1 : งานบริหารทั่วไปฝ่ายการศึกษา</t>
  </si>
  <si>
    <t>ค่าเครื่องหมายสัญลักษณ์ของสถานศึกษาสังกัดกรุงเทพมหานคร</t>
  </si>
  <si>
    <t>งานที่ 2 : งานงบประมาณโรงเรียน</t>
  </si>
  <si>
    <t xml:space="preserve">                 1) งบบุคลากร</t>
  </si>
  <si>
    <t xml:space="preserve">                 3) งบรายจ่ายอื่น</t>
  </si>
  <si>
    <t>งวดที่ 1</t>
  </si>
  <si>
    <t>ต.ค.</t>
  </si>
  <si>
    <t>พ.ย.</t>
  </si>
  <si>
    <t>ธ.ค.</t>
  </si>
  <si>
    <t>ม.ค.</t>
  </si>
  <si>
    <t>รวม</t>
  </si>
  <si>
    <t>ก.พ.</t>
  </si>
  <si>
    <t>มี.ค.</t>
  </si>
  <si>
    <t>เม.ย.</t>
  </si>
  <si>
    <t>พ.ค.</t>
  </si>
  <si>
    <t>มิ.ย.</t>
  </si>
  <si>
    <t>ก.ค.</t>
  </si>
  <si>
    <t>ส.ค.</t>
  </si>
  <si>
    <t>ก.ย.</t>
  </si>
  <si>
    <t>1. งบดำเนินงาน</t>
  </si>
  <si>
    <t xml:space="preserve">                 1) งบดำเนินงาน</t>
  </si>
  <si>
    <t>ค่าบำรุงรักษาซ่อมแซมลิฟท์</t>
  </si>
  <si>
    <t>ค่าตอบแทนกรรมการชุมชน</t>
  </si>
  <si>
    <t>ค่าวัสดุอุปกรณ์การเรียนการสอน</t>
  </si>
  <si>
    <t>ค่าอาหารกลางวันและอาหารเสริม (นม)</t>
  </si>
  <si>
    <t>1. งบรายจ่ายอื่น</t>
  </si>
  <si>
    <t>2. งบรายจ่ายอื่น</t>
  </si>
  <si>
    <t>ค่าจ้างเหมายามรักษาความปลอดภัยในโรงเรียนสังกัดกรุงเทพมหานคร</t>
  </si>
  <si>
    <t>งาน/โครงการตามแผนยุทธศาสตร์/งบรายจ่าย</t>
  </si>
  <si>
    <t xml:space="preserve">                 2) งบรายจ่ายอื่น</t>
  </si>
  <si>
    <t xml:space="preserve">                 1) งบรายจ่ายอื่น</t>
  </si>
  <si>
    <t xml:space="preserve">                 2) งบอุดหนุน</t>
  </si>
  <si>
    <t>งานที่ 1 : งานรายจ่ายบุคลากร</t>
  </si>
  <si>
    <t>ค่าซ่อมแซมถนน ตรอก ซอย สะพานและสิ่งสาธารณประโยชน์</t>
  </si>
  <si>
    <t>2. งบอุดหนุน</t>
  </si>
  <si>
    <t>เงินตอบแทนพิเศษของข้าราชการ</t>
  </si>
  <si>
    <t>เงินตอบแทนพิเศษของลูกจ้างประจำ</t>
  </si>
  <si>
    <t>เงินสมทบกองทุนประกันสังคม</t>
  </si>
  <si>
    <t>เงินสมทบกองทุนเงินทดแทน</t>
  </si>
  <si>
    <t>ค่าใช้จ่ายในการสัมมนาศึกษาดูงานเพื่อเพิ่มศักยภาพการปฏิบัติงานของข้าราชการและบุคลากรสำนักงานเขตดุสิต</t>
  </si>
  <si>
    <t>ค่าตอบแทนอาสาสมัครป้องกันภัยฝ่ายพลเรือน</t>
  </si>
  <si>
    <t>ค่าวัสดุอุปกรณ์ สำหรับใช้ในศูนย์ อปพร.</t>
  </si>
  <si>
    <t>ค่าใช้จ่ายโครงการจดทะเบียนสมรสนอกสำนักทะเบียนเขตดุสิต</t>
  </si>
  <si>
    <t>ค่าธรรมเนียมในการตรวจสอบกรรมสิทธิ์และสิทธิครอบครองในอสังหาริมทรัพย์</t>
  </si>
  <si>
    <t>ค่าใช้จ่ายในการสัมมนาศึกษาดูงานเพื่อพัฒนาและเพิ่มศักยภาพบุคลากรด้านการรักษาความสะอาดและสวนสาธารณะสำนักงานเขตดุสิต</t>
  </si>
  <si>
    <t>ค่าใช้จ่ายในการสัมมนาศึกษาดูงานด้านการมีส่วนร่วมในการพัฒนาความเป็นระเบียบเรียบร้อยจากท้องถิ่นสู่สากลอย่างยั่งยืน</t>
  </si>
  <si>
    <t>ค่าตอบแทนอาสาสมัครปฏิบัติงานด้านพัฒนาสังคม</t>
  </si>
  <si>
    <t>ค่าตอบแทนผู้นำกิจกรรมที่มีความเชี่ยวชาญ ด้านการกีฬาและนันทนาการ</t>
  </si>
  <si>
    <t>ค่าใช้จ่ายในการส่งเสริมกิจการสภาเด็ก และเยาวชนเขต</t>
  </si>
  <si>
    <t>ค่าใช้จ่ายโครงการกรุงเทพฯ เมืองอาหารปลอดภัย</t>
  </si>
  <si>
    <t>ค่าใช้จ่ายในการบูรณาการความร่วมมือในการพัฒนาประสิทธิภาพการแก้ไขปัญหาโรคไข้เลือดออกในพื้นที่กรุงเทพมหานคร</t>
  </si>
  <si>
    <t>ค่าจ้างเหมาป้องกันและกำจัดปลวกภายในโรงเรียนสังกัดกรุงเทพมหานคร</t>
  </si>
  <si>
    <t>ค่าตอบแทนบุคคลภายนอกช่วยปฏิบัติราชการ ด้านการสอนภาษาจีน</t>
  </si>
  <si>
    <t>ค่าตอบแทนบุคคลภายนอกช่วยปฏิบัติราชการ ด้านการสอนภาษาอังกฤษเพื่อทักษะชีวิต</t>
  </si>
  <si>
    <t>แผน/ผลการปฏิบัติงานและการใช้จ่ายงบประมาณรายจ่ายประจำปีงบประมาณ พ.ศ. 2568</t>
  </si>
  <si>
    <t>แผนการปฏิบัติงานและการใช้จ่ายงบประมาณประจำปีงบประมาณ พ.ศ. 2568</t>
  </si>
  <si>
    <t>แผนการปฏิบัติงานและการใช้จ่ายงบประมาณรายจ่ายประจำปีงบประมาณ พ.ศ. 2568</t>
  </si>
  <si>
    <t>งานรายจ่ายบุคลากร</t>
  </si>
  <si>
    <t>งานอำนวยการและบริหารสำนักงานเขต</t>
  </si>
  <si>
    <t>งานปกครอง</t>
  </si>
  <si>
    <t>งานบริหารทั่วไปและบริการทะเบียน</t>
  </si>
  <si>
    <t>งานบริหารทั่วไปและบริหารการคลัง</t>
  </si>
  <si>
    <t>งานบริหารทั่วไปและจัดเก็บรายได้</t>
  </si>
  <si>
    <t>งานบริหารทั่วไปฝ่ายรักษาความสะอาด</t>
  </si>
  <si>
    <t>งานกวาดทำความสะอาดที่และทางสาธารณะ</t>
  </si>
  <si>
    <t>งานเก็บมูลฝอยและขนถ่ายสิ่งปฏิกูล</t>
  </si>
  <si>
    <t>งานดูแลสวนและพื้นที่สีเขียว</t>
  </si>
  <si>
    <t>งานบริหารทั่วไปและสอบสวนดำเนินคดี</t>
  </si>
  <si>
    <t>งานตรวจและบังคับใช้กฎหมาย</t>
  </si>
  <si>
    <t>งานบริหารทั่วไปฝ่ายโยธา</t>
  </si>
  <si>
    <t>งานอนุญาตก่อสร้าง ควบคุมอาคารและผังเมือง</t>
  </si>
  <si>
    <t>งานบำรุงรักษาซ่อมแซม</t>
  </si>
  <si>
    <t>งานระบายน้ำและแก้ไขปัญหาน้ำท่วม</t>
  </si>
  <si>
    <t>งานบริหารทั่วไปฝ่ายพัฒนาชุมชน</t>
  </si>
  <si>
    <t>งานพัฒนาชุมชนและบริการสังคม</t>
  </si>
  <si>
    <t>งานบริหารทั่วไปฝ่ายสิ่งแวดล้อมและสุขาภิบาล</t>
  </si>
  <si>
    <t>งานสุขาภิบาลอาหารและอนามัยสิ่งแวดล้อม</t>
  </si>
  <si>
    <t>งานป้องกันและควบคุมโรค</t>
  </si>
  <si>
    <t>งานบริหารทั่วไปฝ่ายการศึกษา</t>
  </si>
  <si>
    <t>งานงบประมาณโรงเรียน</t>
  </si>
  <si>
    <t>งบดำเนินงาน</t>
  </si>
  <si>
    <t>พิจารณาให้ทั้งจำนวน</t>
  </si>
  <si>
    <t>พิจารณาให้ 30 % ของงบประมาณหลังปรับโอน</t>
  </si>
  <si>
    <t>งบประมาณทั้งสิ้น</t>
  </si>
  <si>
    <t>ปกครอง</t>
  </si>
  <si>
    <t>ทะเบียน</t>
  </si>
  <si>
    <t>คลัง</t>
  </si>
  <si>
    <t>รายได้</t>
  </si>
  <si>
    <t>รักษา+ปลูก</t>
  </si>
  <si>
    <t>เทศกิจ</t>
  </si>
  <si>
    <t>โยธา+ระบายน้ำ</t>
  </si>
  <si>
    <t>พัฒนา</t>
  </si>
  <si>
    <t>สวล</t>
  </si>
  <si>
    <t>ศึกษา</t>
  </si>
  <si>
    <t>ค่าชุดแต่งกายเจ้าหน้าที่ที่ปฏิบัติงานบริการประชาชน</t>
  </si>
  <si>
    <t>ค่าตอบแทนการประชุมของคณะกรรมการชุมชน</t>
  </si>
  <si>
    <t>ค่าชุดปฏิบัติงานคณะกรรมการชุมชน</t>
  </si>
  <si>
    <t>ค่าใช้จ่ายในการจัดสวัสดิการ การสงเคราะห์ ช่วยเหลือเด็ก 
สตรี ครอบครัว ผู้ด้อยโอกาส ผู้สูงอายุและคนพิการ</t>
  </si>
  <si>
    <t>ค่าจ้างเหมาบริการเป็นรายบุคคลเพื่อปฏิบัติงานด้านธุรการ
ในโรงเรียนสังกัดกรุงเทพมหานคร</t>
  </si>
  <si>
    <t>ค่าใช้จ่ายในการเล่นน้ำได้ ว่ายน้ำเป็น</t>
  </si>
  <si>
    <t>ค่าใช้จ่ายในการพัฒนาคุณภาพเครือข่ายโรงเรียน
สังกัดกรุงเทพมหานคร</t>
  </si>
  <si>
    <t>ค่าตอบแทนบุคลากรด้านการแพทย์และสาธารณสุข</t>
  </si>
  <si>
    <t>งวดที่ 2 ก.พ. 68 - พ.ค. 68</t>
  </si>
  <si>
    <t>งวดที่ 3 มิ.ย. 68 - ก.ย 68</t>
  </si>
  <si>
    <t>ค่าวัสดุอุปกรณ์บำรุงรักษาระบบระบายน้ำฯ (ฝาท่อ)</t>
  </si>
  <si>
    <t>ค่าใช้จ่ายในการจ้างงานคนพิการเพื่อปฏิบัติงาน</t>
  </si>
  <si>
    <t>ค่าวัสดุไฟฟ้า ประปา งานบ้าน งานครัว และงานสวน</t>
  </si>
  <si>
    <t>ค่าใช้จ่ายในการฝึกอบรมอาสาสมัครป้องกันภัยฝ่ายพลเรือน
(หลักสูตรทบทวน)</t>
  </si>
  <si>
    <t>ค่าตอบแทนอาสาสมัครปฏิบัติงาน ด้านเด็ก สตรี ผู้สูงอายุ 
คนพิการ และผู้ด้อยโอกาส</t>
  </si>
  <si>
    <t>ค่าวัสดุ อุปกรณ์ เครื่องใช้ส่วนตัว ของเด็กอนุบาล</t>
  </si>
  <si>
    <t>ค่าชุดลูกเสือ เนตรนารี ยุวกาชาด ชุดนอนอนุบาล ชุดพละ</t>
  </si>
  <si>
    <t>-</t>
  </si>
  <si>
    <t>งบบุคลาการ</t>
  </si>
  <si>
    <t>ค่าใช้จ่ายในการเปิดโลกกว้างสร้างเส้นทางสู่อาชีพ</t>
  </si>
  <si>
    <t>รวมงบประมาณภารกิจประจำพื้นฐาน</t>
  </si>
  <si>
    <t>รวมงบประมาณภารกิจตามแผนยุทธศาสตร์</t>
  </si>
  <si>
    <t>งวดที่ 1 ต.ค. 67 - ม.ค. 68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</si>
</sst>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87" formatCode="_-* #,##0_-;\-* #,##0_-;_-* &quot;-&quot;??_-;_-@_-"/>
    <numFmt numFmtId="188" formatCode="_-* #,##0_-;\-* #,##0_-;_-* &quot;-&quot;????_-;_-@_-"/>
  </numFmts>
  <fonts count="20" x14ac:knownFonts="1">
    <font>
      <sz val="11"/>
      <color theme="1"/>
      <name val="Tahoma"/>
      <family val="2"/>
      <charset val="222"/>
      <scheme val="minor"/>
    </font>
    <font>
      <sz val="16"/>
      <color theme="1"/>
      <name val="TH SarabunPSK"/>
      <family val="2"/>
      <charset val="222"/>
    </font>
    <font>
      <sz val="16"/>
      <color theme="1"/>
      <name val="TH SarabunPSK"/>
      <family val="2"/>
      <charset val="222"/>
    </font>
    <font>
      <sz val="16"/>
      <color theme="1"/>
      <name val="TH SarabunPSK"/>
      <family val="2"/>
      <charset val="222"/>
    </font>
    <font>
      <sz val="16"/>
      <color theme="1"/>
      <name val="TH SarabunPSK"/>
      <family val="2"/>
      <charset val="222"/>
    </font>
    <font>
      <sz val="16"/>
      <color theme="1"/>
      <name val="TH SarabunPSK"/>
      <family val="2"/>
      <charset val="222"/>
    </font>
    <font>
      <sz val="16"/>
      <color theme="1"/>
      <name val="TH SarabunPSK"/>
      <family val="2"/>
      <charset val="222"/>
    </font>
    <font>
      <sz val="16"/>
      <color theme="1"/>
      <name val="TH SarabunPSK"/>
      <family val="2"/>
    </font>
    <font>
      <b/>
      <sz val="16"/>
      <color theme="1"/>
      <name val="TH SarabunPSK"/>
      <family val="2"/>
    </font>
    <font>
      <b/>
      <sz val="16"/>
      <name val="TH SarabunPSK"/>
      <family val="2"/>
    </font>
    <font>
      <sz val="16"/>
      <name val="TH SarabunPSK"/>
      <family val="2"/>
    </font>
    <font>
      <b/>
      <sz val="11"/>
      <color theme="1"/>
      <name val="Tahoma"/>
      <family val="2"/>
      <charset val="222"/>
      <scheme val="minor"/>
    </font>
    <font>
      <sz val="16"/>
      <color theme="1"/>
      <name val="TH SarabunPSK"/>
      <family val="2"/>
      <charset val="222"/>
    </font>
    <font>
      <b/>
      <sz val="16"/>
      <color theme="1"/>
      <name val="TH SarabunPSK"/>
      <family val="2"/>
      <charset val="222"/>
    </font>
    <font>
      <sz val="11"/>
      <color theme="1"/>
      <name val="Tahoma"/>
      <family val="2"/>
      <charset val="222"/>
      <scheme val="minor"/>
    </font>
    <font>
      <sz val="8"/>
      <name val="Tahoma"/>
      <family val="2"/>
      <charset val="222"/>
      <scheme val="minor"/>
    </font>
    <font>
      <sz val="16"/>
      <name val="TH SarabunPSK"/>
      <family val="2"/>
      <charset val="222"/>
    </font>
    <font>
      <b/>
      <sz val="16"/>
      <name val="TH SarabunPSK"/>
      <family val="2"/>
      <charset val="222"/>
    </font>
    <font>
      <sz val="11"/>
      <name val="Tahoma"/>
      <family val="2"/>
      <charset val="222"/>
      <scheme val="minor"/>
    </font>
    <font>
      <b/>
      <sz val="11"/>
      <name val="Tahoma"/>
      <family val="2"/>
      <charset val="22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39997558519241921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</cellStyleXfs>
  <cellXfs count="258">
    <xf numFmtId="0" fontId="0" fillId="0" borderId="0" xfId="0"/>
    <xf numFmtId="0" fontId="7" fillId="0" borderId="0" xfId="0" applyFont="1" applyAlignment="1">
      <alignment horizontal="center" vertical="center"/>
    </xf>
    <xf numFmtId="0" fontId="10" fillId="0" borderId="0" xfId="0" applyFont="1"/>
    <xf numFmtId="0" fontId="10" fillId="0" borderId="0" xfId="0" applyFont="1" applyAlignment="1">
      <alignment vertical="top" wrapText="1"/>
    </xf>
    <xf numFmtId="49" fontId="10" fillId="0" borderId="0" xfId="0" applyNumberFormat="1" applyFont="1" applyAlignment="1">
      <alignment vertical="top"/>
    </xf>
    <xf numFmtId="0" fontId="9" fillId="0" borderId="9" xfId="0" applyFont="1" applyBorder="1" applyAlignment="1">
      <alignment horizontal="center"/>
    </xf>
    <xf numFmtId="0" fontId="7" fillId="0" borderId="1" xfId="0" applyFont="1" applyBorder="1" applyAlignment="1">
      <alignment vertical="center"/>
    </xf>
    <xf numFmtId="0" fontId="8" fillId="0" borderId="0" xfId="0" applyFont="1" applyAlignment="1">
      <alignment horizontal="center" vertical="center"/>
    </xf>
    <xf numFmtId="0" fontId="7" fillId="0" borderId="0" xfId="0" applyFont="1" applyAlignment="1" applyProtection="1">
      <alignment horizontal="center" vertical="center"/>
      <protection locked="0"/>
    </xf>
    <xf numFmtId="0" fontId="8" fillId="0" borderId="0" xfId="0" applyFont="1" applyAlignment="1">
      <alignment horizontal="right" vertical="center"/>
    </xf>
    <xf numFmtId="0" fontId="8" fillId="0" borderId="1" xfId="0" applyFont="1" applyBorder="1" applyAlignment="1">
      <alignment horizontal="center" vertical="center"/>
    </xf>
    <xf numFmtId="43" fontId="7" fillId="0" borderId="0" xfId="0" applyNumberFormat="1" applyFont="1" applyAlignment="1">
      <alignment horizontal="center" vertical="center"/>
    </xf>
    <xf numFmtId="187" fontId="0" fillId="0" borderId="0" xfId="1" applyNumberFormat="1" applyFont="1"/>
    <xf numFmtId="187" fontId="8" fillId="0" borderId="0" xfId="1" applyNumberFormat="1" applyFont="1" applyAlignment="1">
      <alignment vertical="center"/>
    </xf>
    <xf numFmtId="187" fontId="13" fillId="0" borderId="0" xfId="1" applyNumberFormat="1" applyFont="1" applyAlignment="1">
      <alignment vertical="center"/>
    </xf>
    <xf numFmtId="187" fontId="8" fillId="0" borderId="0" xfId="1" applyNumberFormat="1" applyFont="1" applyAlignment="1">
      <alignment horizontal="left" vertical="center"/>
    </xf>
    <xf numFmtId="187" fontId="13" fillId="0" borderId="0" xfId="1" applyNumberFormat="1" applyFont="1" applyAlignment="1">
      <alignment horizontal="left" vertical="center"/>
    </xf>
    <xf numFmtId="187" fontId="7" fillId="0" borderId="0" xfId="1" applyNumberFormat="1" applyFont="1" applyAlignment="1">
      <alignment horizontal="right" vertical="center"/>
    </xf>
    <xf numFmtId="187" fontId="8" fillId="0" borderId="4" xfId="1" applyNumberFormat="1" applyFont="1" applyBorder="1" applyAlignment="1">
      <alignment horizontal="center" vertical="center"/>
    </xf>
    <xf numFmtId="187" fontId="8" fillId="0" borderId="3" xfId="1" applyNumberFormat="1" applyFont="1" applyBorder="1" applyAlignment="1">
      <alignment horizontal="center" vertical="center"/>
    </xf>
    <xf numFmtId="187" fontId="8" fillId="0" borderId="1" xfId="1" applyNumberFormat="1" applyFont="1" applyBorder="1" applyAlignment="1">
      <alignment horizontal="center" vertical="center"/>
    </xf>
    <xf numFmtId="187" fontId="13" fillId="0" borderId="1" xfId="1" applyNumberFormat="1" applyFont="1" applyBorder="1" applyAlignment="1">
      <alignment horizontal="center" vertical="center"/>
    </xf>
    <xf numFmtId="187" fontId="13" fillId="4" borderId="12" xfId="1" applyNumberFormat="1" applyFont="1" applyFill="1" applyBorder="1" applyAlignment="1">
      <alignment horizontal="left" vertical="center"/>
    </xf>
    <xf numFmtId="187" fontId="13" fillId="4" borderId="3" xfId="1" applyNumberFormat="1" applyFont="1" applyFill="1" applyBorder="1" applyAlignment="1">
      <alignment horizontal="center" vertical="center"/>
    </xf>
    <xf numFmtId="187" fontId="13" fillId="4" borderId="7" xfId="1" applyNumberFormat="1" applyFont="1" applyFill="1" applyBorder="1" applyAlignment="1">
      <alignment horizontal="center" vertical="center"/>
    </xf>
    <xf numFmtId="187" fontId="11" fillId="0" borderId="0" xfId="1" applyNumberFormat="1" applyFont="1"/>
    <xf numFmtId="187" fontId="8" fillId="0" borderId="2" xfId="1" applyNumberFormat="1" applyFont="1" applyBorder="1" applyAlignment="1">
      <alignment vertical="center"/>
    </xf>
    <xf numFmtId="187" fontId="7" fillId="0" borderId="13" xfId="1" applyNumberFormat="1" applyFont="1" applyBorder="1" applyAlignment="1">
      <alignment horizontal="center" vertical="center"/>
    </xf>
    <xf numFmtId="187" fontId="7" fillId="0" borderId="1" xfId="1" applyNumberFormat="1" applyFont="1" applyBorder="1" applyAlignment="1">
      <alignment horizontal="center" vertical="center"/>
    </xf>
    <xf numFmtId="187" fontId="7" fillId="3" borderId="1" xfId="1" applyNumberFormat="1" applyFont="1" applyFill="1" applyBorder="1" applyAlignment="1">
      <alignment horizontal="center" vertical="center"/>
    </xf>
    <xf numFmtId="187" fontId="8" fillId="0" borderId="12" xfId="1" applyNumberFormat="1" applyFont="1" applyBorder="1" applyAlignment="1">
      <alignment vertical="center"/>
    </xf>
    <xf numFmtId="187" fontId="12" fillId="0" borderId="12" xfId="1" applyNumberFormat="1" applyFont="1" applyBorder="1" applyAlignment="1">
      <alignment vertical="center"/>
    </xf>
    <xf numFmtId="187" fontId="12" fillId="0" borderId="13" xfId="1" applyNumberFormat="1" applyFont="1" applyBorder="1" applyAlignment="1">
      <alignment horizontal="center" vertical="center"/>
    </xf>
    <xf numFmtId="187" fontId="12" fillId="3" borderId="1" xfId="1" applyNumberFormat="1" applyFont="1" applyFill="1" applyBorder="1" applyAlignment="1">
      <alignment horizontal="center" vertical="center"/>
    </xf>
    <xf numFmtId="187" fontId="12" fillId="0" borderId="7" xfId="1" applyNumberFormat="1" applyFont="1" applyBorder="1" applyAlignment="1">
      <alignment vertical="center"/>
    </xf>
    <xf numFmtId="187" fontId="12" fillId="0" borderId="7" xfId="1" applyNumberFormat="1" applyFont="1" applyBorder="1" applyAlignment="1">
      <alignment horizontal="left" vertical="center"/>
    </xf>
    <xf numFmtId="187" fontId="12" fillId="0" borderId="1" xfId="1" applyNumberFormat="1" applyFont="1" applyBorder="1" applyAlignment="1">
      <alignment horizontal="center" vertical="center"/>
    </xf>
    <xf numFmtId="187" fontId="13" fillId="2" borderId="1" xfId="1" applyNumberFormat="1" applyFont="1" applyFill="1" applyBorder="1" applyAlignment="1">
      <alignment horizontal="center" vertical="center"/>
    </xf>
    <xf numFmtId="187" fontId="8" fillId="0" borderId="0" xfId="1" applyNumberFormat="1" applyFont="1" applyBorder="1" applyAlignment="1">
      <alignment horizontal="left" vertical="center" indent="4"/>
    </xf>
    <xf numFmtId="187" fontId="13" fillId="0" borderId="0" xfId="1" applyNumberFormat="1" applyFont="1" applyBorder="1" applyAlignment="1">
      <alignment horizontal="left" vertical="center" indent="4"/>
    </xf>
    <xf numFmtId="187" fontId="7" fillId="0" borderId="0" xfId="1" applyNumberFormat="1" applyFont="1" applyBorder="1" applyAlignment="1">
      <alignment horizontal="center" vertical="center"/>
    </xf>
    <xf numFmtId="187" fontId="8" fillId="0" borderId="0" xfId="1" applyNumberFormat="1" applyFont="1" applyBorder="1" applyAlignment="1">
      <alignment horizontal="left" vertical="center"/>
    </xf>
    <xf numFmtId="187" fontId="13" fillId="0" borderId="0" xfId="1" applyNumberFormat="1" applyFont="1" applyAlignment="1">
      <alignment horizontal="center" vertical="center"/>
    </xf>
    <xf numFmtId="187" fontId="13" fillId="0" borderId="0" xfId="1" applyNumberFormat="1" applyFont="1" applyBorder="1" applyAlignment="1">
      <alignment horizontal="center" vertical="center"/>
    </xf>
    <xf numFmtId="187" fontId="11" fillId="0" borderId="0" xfId="1" applyNumberFormat="1" applyFont="1" applyAlignment="1">
      <alignment horizontal="center"/>
    </xf>
    <xf numFmtId="187" fontId="13" fillId="0" borderId="0" xfId="1" applyNumberFormat="1" applyFont="1" applyAlignment="1">
      <alignment horizontal="right" vertical="center"/>
    </xf>
    <xf numFmtId="187" fontId="13" fillId="5" borderId="1" xfId="1" applyNumberFormat="1" applyFont="1" applyFill="1" applyBorder="1" applyAlignment="1">
      <alignment horizontal="center" vertical="center"/>
    </xf>
    <xf numFmtId="187" fontId="8" fillId="2" borderId="1" xfId="1" applyNumberFormat="1" applyFont="1" applyFill="1" applyBorder="1" applyAlignment="1">
      <alignment horizontal="center" vertical="center"/>
    </xf>
    <xf numFmtId="187" fontId="7" fillId="2" borderId="1" xfId="1" applyNumberFormat="1" applyFont="1" applyFill="1" applyBorder="1" applyAlignment="1">
      <alignment horizontal="center" vertical="center"/>
    </xf>
    <xf numFmtId="187" fontId="12" fillId="0" borderId="2" xfId="1" applyNumberFormat="1" applyFont="1" applyBorder="1" applyAlignment="1">
      <alignment horizontal="left" vertical="center"/>
    </xf>
    <xf numFmtId="187" fontId="7" fillId="0" borderId="2" xfId="1" applyNumberFormat="1" applyFont="1" applyBorder="1" applyAlignment="1">
      <alignment horizontal="left" vertical="center" wrapText="1"/>
    </xf>
    <xf numFmtId="187" fontId="7" fillId="0" borderId="7" xfId="1" applyNumberFormat="1" applyFont="1" applyBorder="1" applyAlignment="1">
      <alignment horizontal="left" vertical="center"/>
    </xf>
    <xf numFmtId="187" fontId="7" fillId="0" borderId="2" xfId="1" applyNumberFormat="1" applyFont="1" applyBorder="1" applyAlignment="1">
      <alignment horizontal="left" vertical="center"/>
    </xf>
    <xf numFmtId="187" fontId="7" fillId="0" borderId="7" xfId="1" applyNumberFormat="1" applyFont="1" applyBorder="1" applyAlignment="1">
      <alignment vertical="center"/>
    </xf>
    <xf numFmtId="187" fontId="8" fillId="0" borderId="7" xfId="1" applyNumberFormat="1" applyFont="1" applyBorder="1" applyAlignment="1">
      <alignment horizontal="left" vertical="center"/>
    </xf>
    <xf numFmtId="187" fontId="12" fillId="0" borderId="12" xfId="1" applyNumberFormat="1" applyFont="1" applyBorder="1" applyAlignment="1">
      <alignment vertical="center" wrapText="1"/>
    </xf>
    <xf numFmtId="187" fontId="12" fillId="0" borderId="7" xfId="1" applyNumberFormat="1" applyFont="1" applyBorder="1" applyAlignment="1">
      <alignment vertical="center" wrapText="1"/>
    </xf>
    <xf numFmtId="187" fontId="0" fillId="3" borderId="0" xfId="1" applyNumberFormat="1" applyFont="1" applyFill="1"/>
    <xf numFmtId="187" fontId="8" fillId="0" borderId="0" xfId="1" applyNumberFormat="1" applyFont="1"/>
    <xf numFmtId="187" fontId="8" fillId="3" borderId="0" xfId="1" applyNumberFormat="1" applyFont="1" applyFill="1"/>
    <xf numFmtId="187" fontId="8" fillId="5" borderId="0" xfId="1" applyNumberFormat="1" applyFont="1" applyFill="1"/>
    <xf numFmtId="187" fontId="11" fillId="5" borderId="0" xfId="1" applyNumberFormat="1" applyFont="1" applyFill="1"/>
    <xf numFmtId="187" fontId="16" fillId="0" borderId="12" xfId="1" applyNumberFormat="1" applyFont="1" applyBorder="1" applyAlignment="1">
      <alignment vertical="center"/>
    </xf>
    <xf numFmtId="187" fontId="16" fillId="0" borderId="13" xfId="1" applyNumberFormat="1" applyFont="1" applyBorder="1" applyAlignment="1">
      <alignment horizontal="center" vertical="center"/>
    </xf>
    <xf numFmtId="187" fontId="17" fillId="0" borderId="1" xfId="1" applyNumberFormat="1" applyFont="1" applyBorder="1" applyAlignment="1">
      <alignment horizontal="center" vertical="center"/>
    </xf>
    <xf numFmtId="187" fontId="18" fillId="0" borderId="0" xfId="1" applyNumberFormat="1" applyFont="1"/>
    <xf numFmtId="187" fontId="19" fillId="0" borderId="0" xfId="1" applyNumberFormat="1" applyFont="1"/>
    <xf numFmtId="187" fontId="10" fillId="0" borderId="2" xfId="1" applyNumberFormat="1" applyFont="1" applyBorder="1" applyAlignment="1">
      <alignment horizontal="left" vertical="center"/>
    </xf>
    <xf numFmtId="187" fontId="10" fillId="0" borderId="1" xfId="1" applyNumberFormat="1" applyFont="1" applyBorder="1" applyAlignment="1">
      <alignment horizontal="center" vertical="center"/>
    </xf>
    <xf numFmtId="187" fontId="9" fillId="0" borderId="0" xfId="1" applyNumberFormat="1" applyFont="1" applyAlignment="1">
      <alignment horizontal="left" vertical="center"/>
    </xf>
    <xf numFmtId="187" fontId="9" fillId="0" borderId="0" xfId="1" applyNumberFormat="1" applyFont="1" applyAlignment="1">
      <alignment vertical="center"/>
    </xf>
    <xf numFmtId="187" fontId="17" fillId="0" borderId="0" xfId="1" applyNumberFormat="1" applyFont="1" applyAlignment="1">
      <alignment vertical="center"/>
    </xf>
    <xf numFmtId="187" fontId="17" fillId="0" borderId="0" xfId="1" applyNumberFormat="1" applyFont="1" applyAlignment="1">
      <alignment horizontal="left" vertical="center"/>
    </xf>
    <xf numFmtId="187" fontId="10" fillId="0" borderId="0" xfId="1" applyNumberFormat="1" applyFont="1" applyAlignment="1">
      <alignment horizontal="right" vertical="center"/>
    </xf>
    <xf numFmtId="187" fontId="9" fillId="0" borderId="4" xfId="1" applyNumberFormat="1" applyFont="1" applyBorder="1" applyAlignment="1">
      <alignment horizontal="center" vertical="center"/>
    </xf>
    <xf numFmtId="187" fontId="9" fillId="0" borderId="3" xfId="1" applyNumberFormat="1" applyFont="1" applyBorder="1" applyAlignment="1">
      <alignment horizontal="center" vertical="center"/>
    </xf>
    <xf numFmtId="187" fontId="9" fillId="0" borderId="1" xfId="1" applyNumberFormat="1" applyFont="1" applyBorder="1" applyAlignment="1">
      <alignment horizontal="center" vertical="center"/>
    </xf>
    <xf numFmtId="187" fontId="17" fillId="4" borderId="12" xfId="1" applyNumberFormat="1" applyFont="1" applyFill="1" applyBorder="1" applyAlignment="1">
      <alignment horizontal="left" vertical="center"/>
    </xf>
    <xf numFmtId="187" fontId="17" fillId="4" borderId="3" xfId="1" applyNumberFormat="1" applyFont="1" applyFill="1" applyBorder="1" applyAlignment="1">
      <alignment horizontal="center" vertical="center"/>
    </xf>
    <xf numFmtId="187" fontId="17" fillId="4" borderId="7" xfId="1" applyNumberFormat="1" applyFont="1" applyFill="1" applyBorder="1" applyAlignment="1">
      <alignment horizontal="center" vertical="center"/>
    </xf>
    <xf numFmtId="187" fontId="19" fillId="5" borderId="0" xfId="1" applyNumberFormat="1" applyFont="1" applyFill="1"/>
    <xf numFmtId="187" fontId="9" fillId="0" borderId="2" xfId="1" applyNumberFormat="1" applyFont="1" applyBorder="1" applyAlignment="1">
      <alignment vertical="center"/>
    </xf>
    <xf numFmtId="187" fontId="10" fillId="0" borderId="13" xfId="1" applyNumberFormat="1" applyFont="1" applyBorder="1" applyAlignment="1">
      <alignment horizontal="center" vertical="center"/>
    </xf>
    <xf numFmtId="187" fontId="16" fillId="0" borderId="7" xfId="1" applyNumberFormat="1" applyFont="1" applyBorder="1" applyAlignment="1">
      <alignment vertical="center"/>
    </xf>
    <xf numFmtId="187" fontId="9" fillId="0" borderId="12" xfId="1" applyNumberFormat="1" applyFont="1" applyBorder="1" applyAlignment="1">
      <alignment vertical="center"/>
    </xf>
    <xf numFmtId="187" fontId="16" fillId="0" borderId="1" xfId="1" applyNumberFormat="1" applyFont="1" applyBorder="1" applyAlignment="1">
      <alignment horizontal="center" vertical="center"/>
    </xf>
    <xf numFmtId="187" fontId="10" fillId="0" borderId="2" xfId="1" applyNumberFormat="1" applyFont="1" applyBorder="1" applyAlignment="1">
      <alignment horizontal="left" vertical="center" wrapText="1"/>
    </xf>
    <xf numFmtId="187" fontId="10" fillId="0" borderId="7" xfId="1" applyNumberFormat="1" applyFont="1" applyBorder="1" applyAlignment="1">
      <alignment horizontal="left" vertical="center"/>
    </xf>
    <xf numFmtId="187" fontId="17" fillId="4" borderId="1" xfId="1" applyNumberFormat="1" applyFont="1" applyFill="1" applyBorder="1" applyAlignment="1">
      <alignment horizontal="center" vertical="center"/>
    </xf>
    <xf numFmtId="187" fontId="9" fillId="0" borderId="0" xfId="1" applyNumberFormat="1" applyFont="1" applyBorder="1" applyAlignment="1">
      <alignment horizontal="left" vertical="center" indent="4"/>
    </xf>
    <xf numFmtId="187" fontId="17" fillId="0" borderId="0" xfId="1" applyNumberFormat="1" applyFont="1" applyBorder="1" applyAlignment="1">
      <alignment horizontal="left" vertical="center" indent="4"/>
    </xf>
    <xf numFmtId="187" fontId="10" fillId="0" borderId="0" xfId="1" applyNumberFormat="1" applyFont="1" applyBorder="1" applyAlignment="1">
      <alignment horizontal="center" vertical="center"/>
    </xf>
    <xf numFmtId="187" fontId="9" fillId="0" borderId="0" xfId="1" applyNumberFormat="1" applyFont="1" applyBorder="1" applyAlignment="1">
      <alignment horizontal="left" vertical="center"/>
    </xf>
    <xf numFmtId="187" fontId="13" fillId="6" borderId="2" xfId="1" applyNumberFormat="1" applyFont="1" applyFill="1" applyBorder="1" applyAlignment="1">
      <alignment vertical="center"/>
    </xf>
    <xf numFmtId="187" fontId="13" fillId="6" borderId="1" xfId="1" applyNumberFormat="1" applyFont="1" applyFill="1" applyBorder="1" applyAlignment="1">
      <alignment horizontal="center" vertical="center"/>
    </xf>
    <xf numFmtId="187" fontId="13" fillId="6" borderId="12" xfId="1" applyNumberFormat="1" applyFont="1" applyFill="1" applyBorder="1" applyAlignment="1">
      <alignment vertical="center"/>
    </xf>
    <xf numFmtId="187" fontId="13" fillId="6" borderId="7" xfId="1" applyNumberFormat="1" applyFont="1" applyFill="1" applyBorder="1" applyAlignment="1">
      <alignment vertical="center"/>
    </xf>
    <xf numFmtId="187" fontId="13" fillId="7" borderId="2" xfId="1" applyNumberFormat="1" applyFont="1" applyFill="1" applyBorder="1" applyAlignment="1">
      <alignment vertical="center"/>
    </xf>
    <xf numFmtId="187" fontId="13" fillId="7" borderId="1" xfId="1" applyNumberFormat="1" applyFont="1" applyFill="1" applyBorder="1" applyAlignment="1">
      <alignment horizontal="center" vertical="center"/>
    </xf>
    <xf numFmtId="187" fontId="13" fillId="7" borderId="7" xfId="1" applyNumberFormat="1" applyFont="1" applyFill="1" applyBorder="1" applyAlignment="1">
      <alignment horizontal="center" vertical="center"/>
    </xf>
    <xf numFmtId="187" fontId="13" fillId="7" borderId="7" xfId="1" applyNumberFormat="1" applyFont="1" applyFill="1" applyBorder="1" applyAlignment="1">
      <alignment horizontal="left" vertical="center" indent="2"/>
    </xf>
    <xf numFmtId="187" fontId="13" fillId="7" borderId="12" xfId="1" applyNumberFormat="1" applyFont="1" applyFill="1" applyBorder="1" applyAlignment="1">
      <alignment vertical="center"/>
    </xf>
    <xf numFmtId="187" fontId="13" fillId="6" borderId="2" xfId="1" applyNumberFormat="1" applyFont="1" applyFill="1" applyBorder="1" applyAlignment="1">
      <alignment horizontal="left" vertical="center"/>
    </xf>
    <xf numFmtId="187" fontId="13" fillId="6" borderId="12" xfId="1" applyNumberFormat="1" applyFont="1" applyFill="1" applyBorder="1" applyAlignment="1">
      <alignment horizontal="left" vertical="center"/>
    </xf>
    <xf numFmtId="187" fontId="6" fillId="0" borderId="12" xfId="1" applyNumberFormat="1" applyFont="1" applyBorder="1" applyAlignment="1">
      <alignment vertical="center"/>
    </xf>
    <xf numFmtId="187" fontId="6" fillId="0" borderId="2" xfId="1" applyNumberFormat="1" applyFont="1" applyBorder="1" applyAlignment="1">
      <alignment horizontal="left" vertical="center" wrapText="1"/>
    </xf>
    <xf numFmtId="187" fontId="13" fillId="6" borderId="7" xfId="1" applyNumberFormat="1" applyFont="1" applyFill="1" applyBorder="1" applyAlignment="1">
      <alignment horizontal="left" vertical="center"/>
    </xf>
    <xf numFmtId="187" fontId="6" fillId="0" borderId="7" xfId="1" applyNumberFormat="1" applyFont="1" applyBorder="1" applyAlignment="1">
      <alignment vertical="center"/>
    </xf>
    <xf numFmtId="187" fontId="8" fillId="7" borderId="2" xfId="1" applyNumberFormat="1" applyFont="1" applyFill="1" applyBorder="1" applyAlignment="1">
      <alignment vertical="center"/>
    </xf>
    <xf numFmtId="187" fontId="8" fillId="7" borderId="1" xfId="1" applyNumberFormat="1" applyFont="1" applyFill="1" applyBorder="1" applyAlignment="1">
      <alignment horizontal="center" vertical="center"/>
    </xf>
    <xf numFmtId="187" fontId="8" fillId="7" borderId="7" xfId="1" applyNumberFormat="1" applyFont="1" applyFill="1" applyBorder="1" applyAlignment="1">
      <alignment horizontal="left" vertical="center" indent="2"/>
    </xf>
    <xf numFmtId="187" fontId="7" fillId="7" borderId="1" xfId="1" applyNumberFormat="1" applyFont="1" applyFill="1" applyBorder="1" applyAlignment="1">
      <alignment horizontal="center" vertical="center"/>
    </xf>
    <xf numFmtId="187" fontId="8" fillId="6" borderId="12" xfId="1" applyNumberFormat="1" applyFont="1" applyFill="1" applyBorder="1" applyAlignment="1">
      <alignment vertical="center"/>
    </xf>
    <xf numFmtId="187" fontId="7" fillId="6" borderId="1" xfId="1" applyNumberFormat="1" applyFont="1" applyFill="1" applyBorder="1" applyAlignment="1">
      <alignment horizontal="center" vertical="center"/>
    </xf>
    <xf numFmtId="187" fontId="17" fillId="7" borderId="2" xfId="1" applyNumberFormat="1" applyFont="1" applyFill="1" applyBorder="1" applyAlignment="1">
      <alignment vertical="center"/>
    </xf>
    <xf numFmtId="187" fontId="17" fillId="7" borderId="1" xfId="1" applyNumberFormat="1" applyFont="1" applyFill="1" applyBorder="1" applyAlignment="1">
      <alignment horizontal="center" vertical="center"/>
    </xf>
    <xf numFmtId="187" fontId="17" fillId="7" borderId="7" xfId="1" applyNumberFormat="1" applyFont="1" applyFill="1" applyBorder="1" applyAlignment="1">
      <alignment horizontal="center" vertical="center"/>
    </xf>
    <xf numFmtId="187" fontId="17" fillId="7" borderId="7" xfId="1" applyNumberFormat="1" applyFont="1" applyFill="1" applyBorder="1" applyAlignment="1">
      <alignment horizontal="left" vertical="center" indent="2"/>
    </xf>
    <xf numFmtId="187" fontId="17" fillId="6" borderId="2" xfId="1" applyNumberFormat="1" applyFont="1" applyFill="1" applyBorder="1" applyAlignment="1">
      <alignment vertical="center"/>
    </xf>
    <xf numFmtId="187" fontId="17" fillId="6" borderId="1" xfId="1" applyNumberFormat="1" applyFont="1" applyFill="1" applyBorder="1" applyAlignment="1">
      <alignment horizontal="center" vertical="center"/>
    </xf>
    <xf numFmtId="187" fontId="17" fillId="6" borderId="12" xfId="1" applyNumberFormat="1" applyFont="1" applyFill="1" applyBorder="1" applyAlignment="1">
      <alignment vertical="center"/>
    </xf>
    <xf numFmtId="187" fontId="17" fillId="6" borderId="7" xfId="1" applyNumberFormat="1" applyFont="1" applyFill="1" applyBorder="1" applyAlignment="1">
      <alignment horizontal="left" vertical="center"/>
    </xf>
    <xf numFmtId="187" fontId="6" fillId="0" borderId="12" xfId="1" applyNumberFormat="1" applyFont="1" applyBorder="1" applyAlignment="1">
      <alignment vertical="center" wrapText="1"/>
    </xf>
    <xf numFmtId="187" fontId="9" fillId="0" borderId="12" xfId="1" quotePrefix="1" applyNumberFormat="1" applyFont="1" applyBorder="1" applyAlignment="1">
      <alignment vertical="center"/>
    </xf>
    <xf numFmtId="187" fontId="9" fillId="0" borderId="7" xfId="1" applyNumberFormat="1" applyFont="1" applyBorder="1" applyAlignment="1">
      <alignment vertical="center"/>
    </xf>
    <xf numFmtId="187" fontId="5" fillId="0" borderId="12" xfId="1" applyNumberFormat="1" applyFont="1" applyBorder="1" applyAlignment="1">
      <alignment vertical="center"/>
    </xf>
    <xf numFmtId="187" fontId="7" fillId="0" borderId="12" xfId="1" applyNumberFormat="1" applyFont="1" applyBorder="1" applyAlignment="1">
      <alignment vertical="center"/>
    </xf>
    <xf numFmtId="43" fontId="7" fillId="0" borderId="0" xfId="1" applyFont="1" applyBorder="1" applyAlignment="1">
      <alignment horizontal="center" vertical="center"/>
    </xf>
    <xf numFmtId="187" fontId="13" fillId="0" borderId="1" xfId="1" applyNumberFormat="1" applyFont="1" applyFill="1" applyBorder="1" applyAlignment="1">
      <alignment horizontal="center" vertical="center"/>
    </xf>
    <xf numFmtId="187" fontId="12" fillId="0" borderId="1" xfId="1" applyNumberFormat="1" applyFont="1" applyFill="1" applyBorder="1" applyAlignment="1">
      <alignment horizontal="center" vertical="center"/>
    </xf>
    <xf numFmtId="187" fontId="17" fillId="6" borderId="12" xfId="1" applyNumberFormat="1" applyFont="1" applyFill="1" applyBorder="1" applyAlignment="1">
      <alignment horizontal="left" vertical="center"/>
    </xf>
    <xf numFmtId="187" fontId="7" fillId="0" borderId="1" xfId="2" applyNumberFormat="1" applyFont="1" applyBorder="1" applyAlignment="1">
      <alignment horizontal="center" vertical="center"/>
    </xf>
    <xf numFmtId="187" fontId="4" fillId="3" borderId="1" xfId="2" applyNumberFormat="1" applyFont="1" applyFill="1" applyBorder="1" applyAlignment="1">
      <alignment horizontal="center" vertical="center"/>
    </xf>
    <xf numFmtId="187" fontId="7" fillId="3" borderId="1" xfId="2" applyNumberFormat="1" applyFont="1" applyFill="1" applyBorder="1" applyAlignment="1">
      <alignment horizontal="center" vertical="center"/>
    </xf>
    <xf numFmtId="187" fontId="16" fillId="3" borderId="1" xfId="2" applyNumberFormat="1" applyFont="1" applyFill="1" applyBorder="1" applyAlignment="1">
      <alignment horizontal="center" vertical="center"/>
    </xf>
    <xf numFmtId="187" fontId="10" fillId="0" borderId="1" xfId="2" applyNumberFormat="1" applyFont="1" applyBorder="1" applyAlignment="1">
      <alignment horizontal="center" vertical="center"/>
    </xf>
    <xf numFmtId="187" fontId="10" fillId="3" borderId="1" xfId="2" applyNumberFormat="1" applyFont="1" applyFill="1" applyBorder="1" applyAlignment="1">
      <alignment horizontal="center" vertical="center"/>
    </xf>
    <xf numFmtId="187" fontId="7" fillId="0" borderId="1" xfId="3" applyNumberFormat="1" applyFont="1" applyBorder="1" applyAlignment="1">
      <alignment horizontal="center" vertical="center"/>
    </xf>
    <xf numFmtId="187" fontId="7" fillId="3" borderId="1" xfId="3" applyNumberFormat="1" applyFont="1" applyFill="1" applyBorder="1" applyAlignment="1">
      <alignment horizontal="center" vertical="center"/>
    </xf>
    <xf numFmtId="187" fontId="3" fillId="3" borderId="1" xfId="3" applyNumberFormat="1" applyFont="1" applyFill="1" applyBorder="1" applyAlignment="1">
      <alignment horizontal="center" vertical="center"/>
    </xf>
    <xf numFmtId="187" fontId="3" fillId="0" borderId="1" xfId="3" applyNumberFormat="1" applyFont="1" applyBorder="1" applyAlignment="1">
      <alignment horizontal="center" vertical="center"/>
    </xf>
    <xf numFmtId="187" fontId="16" fillId="3" borderId="1" xfId="3" applyNumberFormat="1" applyFont="1" applyFill="1" applyBorder="1" applyAlignment="1">
      <alignment horizontal="center" vertical="center"/>
    </xf>
    <xf numFmtId="187" fontId="7" fillId="0" borderId="1" xfId="4" applyNumberFormat="1" applyFont="1" applyBorder="1" applyAlignment="1">
      <alignment horizontal="center" vertical="center"/>
    </xf>
    <xf numFmtId="187" fontId="2" fillId="3" borderId="1" xfId="4" applyNumberFormat="1" applyFont="1" applyFill="1" applyBorder="1" applyAlignment="1">
      <alignment horizontal="center" vertical="center"/>
    </xf>
    <xf numFmtId="187" fontId="7" fillId="3" borderId="1" xfId="4" applyNumberFormat="1" applyFont="1" applyFill="1" applyBorder="1" applyAlignment="1">
      <alignment horizontal="center" vertical="center"/>
    </xf>
    <xf numFmtId="187" fontId="16" fillId="3" borderId="1" xfId="4" applyNumberFormat="1" applyFont="1" applyFill="1" applyBorder="1" applyAlignment="1">
      <alignment horizontal="center" vertical="center"/>
    </xf>
    <xf numFmtId="187" fontId="9" fillId="3" borderId="0" xfId="1" applyNumberFormat="1" applyFont="1" applyFill="1"/>
    <xf numFmtId="187" fontId="7" fillId="0" borderId="1" xfId="5" applyNumberFormat="1" applyFont="1" applyBorder="1" applyAlignment="1">
      <alignment horizontal="center" vertical="center"/>
    </xf>
    <xf numFmtId="187" fontId="9" fillId="0" borderId="0" xfId="1" applyNumberFormat="1" applyFont="1"/>
    <xf numFmtId="187" fontId="16" fillId="3" borderId="1" xfId="5" applyNumberFormat="1" applyFont="1" applyFill="1" applyBorder="1" applyAlignment="1">
      <alignment horizontal="center" vertical="center"/>
    </xf>
    <xf numFmtId="187" fontId="10" fillId="0" borderId="1" xfId="5" applyNumberFormat="1" applyFont="1" applyBorder="1" applyAlignment="1">
      <alignment horizontal="center" vertical="center"/>
    </xf>
    <xf numFmtId="187" fontId="10" fillId="3" borderId="1" xfId="5" applyNumberFormat="1" applyFont="1" applyFill="1" applyBorder="1" applyAlignment="1">
      <alignment horizontal="center" vertical="center"/>
    </xf>
    <xf numFmtId="187" fontId="7" fillId="3" borderId="1" xfId="5" applyNumberFormat="1" applyFont="1" applyFill="1" applyBorder="1" applyAlignment="1">
      <alignment horizontal="center" vertical="center"/>
    </xf>
    <xf numFmtId="187" fontId="1" fillId="0" borderId="12" xfId="1" applyNumberFormat="1" applyFont="1" applyBorder="1" applyAlignment="1">
      <alignment vertical="center"/>
    </xf>
    <xf numFmtId="187" fontId="16" fillId="0" borderId="12" xfId="1" applyNumberFormat="1" applyFont="1" applyBorder="1" applyAlignment="1">
      <alignment vertical="center" wrapText="1"/>
    </xf>
    <xf numFmtId="187" fontId="16" fillId="0" borderId="12" xfId="1" applyNumberFormat="1" applyFont="1" applyBorder="1" applyAlignment="1">
      <alignment horizontal="left" vertical="center" wrapText="1"/>
    </xf>
    <xf numFmtId="187" fontId="10" fillId="0" borderId="12" xfId="1" applyNumberFormat="1" applyFont="1" applyBorder="1" applyAlignment="1">
      <alignment vertical="center"/>
    </xf>
    <xf numFmtId="187" fontId="10" fillId="0" borderId="12" xfId="1" quotePrefix="1" applyNumberFormat="1" applyFont="1" applyBorder="1" applyAlignment="1">
      <alignment vertical="center"/>
    </xf>
    <xf numFmtId="187" fontId="10" fillId="0" borderId="7" xfId="1" applyNumberFormat="1" applyFont="1" applyBorder="1" applyAlignment="1">
      <alignment vertical="center"/>
    </xf>
    <xf numFmtId="187" fontId="9" fillId="6" borderId="12" xfId="1" applyNumberFormat="1" applyFont="1" applyFill="1" applyBorder="1" applyAlignment="1">
      <alignment horizontal="left" vertical="center"/>
    </xf>
    <xf numFmtId="187" fontId="9" fillId="6" borderId="1" xfId="1" applyNumberFormat="1" applyFont="1" applyFill="1" applyBorder="1" applyAlignment="1">
      <alignment horizontal="center" vertical="center"/>
    </xf>
    <xf numFmtId="187" fontId="9" fillId="6" borderId="7" xfId="1" applyNumberFormat="1" applyFont="1" applyFill="1" applyBorder="1" applyAlignment="1">
      <alignment horizontal="left" vertical="center"/>
    </xf>
    <xf numFmtId="187" fontId="9" fillId="7" borderId="2" xfId="1" applyNumberFormat="1" applyFont="1" applyFill="1" applyBorder="1" applyAlignment="1">
      <alignment vertical="center"/>
    </xf>
    <xf numFmtId="187" fontId="9" fillId="7" borderId="13" xfId="1" applyNumberFormat="1" applyFont="1" applyFill="1" applyBorder="1" applyAlignment="1">
      <alignment horizontal="center" vertical="center"/>
    </xf>
    <xf numFmtId="187" fontId="9" fillId="7" borderId="1" xfId="1" applyNumberFormat="1" applyFont="1" applyFill="1" applyBorder="1" applyAlignment="1">
      <alignment horizontal="center" vertical="center"/>
    </xf>
    <xf numFmtId="187" fontId="9" fillId="7" borderId="7" xfId="1" applyNumberFormat="1" applyFont="1" applyFill="1" applyBorder="1" applyAlignment="1">
      <alignment horizontal="left" vertical="center" indent="2"/>
    </xf>
    <xf numFmtId="187" fontId="9" fillId="0" borderId="2" xfId="1" applyNumberFormat="1" applyFont="1" applyBorder="1" applyAlignment="1">
      <alignment horizontal="left" vertical="center"/>
    </xf>
    <xf numFmtId="187" fontId="9" fillId="0" borderId="12" xfId="1" applyNumberFormat="1" applyFont="1" applyBorder="1" applyAlignment="1">
      <alignment horizontal="left" vertical="center"/>
    </xf>
    <xf numFmtId="187" fontId="10" fillId="0" borderId="12" xfId="1" applyNumberFormat="1" applyFont="1" applyBorder="1" applyAlignment="1">
      <alignment horizontal="left" vertical="center"/>
    </xf>
    <xf numFmtId="187" fontId="10" fillId="0" borderId="7" xfId="1" quotePrefix="1" applyNumberFormat="1" applyFont="1" applyBorder="1" applyAlignment="1">
      <alignment vertical="center"/>
    </xf>
    <xf numFmtId="187" fontId="9" fillId="2" borderId="1" xfId="1" applyNumberFormat="1" applyFont="1" applyFill="1" applyBorder="1" applyAlignment="1">
      <alignment horizontal="center" vertical="center"/>
    </xf>
    <xf numFmtId="187" fontId="8" fillId="0" borderId="0" xfId="1" applyNumberFormat="1" applyFont="1" applyAlignment="1">
      <alignment horizontal="center" vertical="center"/>
    </xf>
    <xf numFmtId="0" fontId="8" fillId="0" borderId="1" xfId="0" applyFont="1" applyBorder="1" applyAlignment="1">
      <alignment horizontal="left" vertical="center"/>
    </xf>
    <xf numFmtId="43" fontId="8" fillId="0" borderId="1" xfId="1" applyFont="1" applyFill="1" applyBorder="1" applyAlignment="1">
      <alignment horizontal="center" vertical="center"/>
    </xf>
    <xf numFmtId="0" fontId="8" fillId="0" borderId="1" xfId="0" applyFont="1" applyBorder="1" applyAlignment="1">
      <alignment horizontal="left" vertical="center" indent="2"/>
    </xf>
    <xf numFmtId="43" fontId="7" fillId="0" borderId="1" xfId="1" applyFont="1" applyFill="1" applyBorder="1" applyAlignment="1">
      <alignment horizontal="center" vertical="center"/>
    </xf>
    <xf numFmtId="188" fontId="7" fillId="0" borderId="0" xfId="0" applyNumberFormat="1" applyFont="1" applyAlignment="1">
      <alignment horizontal="center" vertical="center"/>
    </xf>
    <xf numFmtId="43" fontId="7" fillId="0" borderId="14" xfId="0" applyNumberFormat="1" applyFont="1" applyBorder="1" applyAlignment="1">
      <alignment horizontal="center" vertical="center"/>
    </xf>
    <xf numFmtId="187" fontId="7" fillId="0" borderId="0" xfId="1" applyNumberFormat="1" applyFont="1" applyAlignment="1">
      <alignment horizontal="center" vertical="center"/>
    </xf>
    <xf numFmtId="43" fontId="7" fillId="0" borderId="0" xfId="1" applyFont="1" applyAlignment="1">
      <alignment horizontal="center" vertical="center"/>
    </xf>
    <xf numFmtId="43" fontId="7" fillId="0" borderId="14" xfId="1" applyFont="1" applyBorder="1" applyAlignment="1">
      <alignment horizontal="center" vertical="center"/>
    </xf>
    <xf numFmtId="187" fontId="1" fillId="0" borderId="7" xfId="1" applyNumberFormat="1" applyFont="1" applyBorder="1" applyAlignment="1">
      <alignment vertical="center"/>
    </xf>
    <xf numFmtId="187" fontId="1" fillId="0" borderId="13" xfId="1" applyNumberFormat="1" applyFont="1" applyBorder="1" applyAlignment="1">
      <alignment horizontal="center" vertical="center"/>
    </xf>
    <xf numFmtId="187" fontId="10" fillId="0" borderId="12" xfId="1" applyNumberFormat="1" applyFont="1" applyBorder="1" applyAlignment="1">
      <alignment horizontal="left" vertical="center" wrapText="1"/>
    </xf>
    <xf numFmtId="187" fontId="10" fillId="0" borderId="1" xfId="1" applyNumberFormat="1" applyFont="1" applyFill="1" applyBorder="1" applyAlignment="1">
      <alignment horizontal="center" vertical="center"/>
    </xf>
    <xf numFmtId="187" fontId="1" fillId="0" borderId="12" xfId="1" applyNumberFormat="1" applyFont="1" applyBorder="1" applyAlignment="1">
      <alignment vertical="center" wrapText="1"/>
    </xf>
    <xf numFmtId="187" fontId="8" fillId="0" borderId="15" xfId="1" applyNumberFormat="1" applyFont="1" applyBorder="1" applyAlignment="1">
      <alignment horizontal="center" vertical="center"/>
    </xf>
    <xf numFmtId="187" fontId="9" fillId="0" borderId="15" xfId="1" applyNumberFormat="1" applyFont="1" applyBorder="1" applyAlignment="1">
      <alignment horizontal="center" vertical="center"/>
    </xf>
    <xf numFmtId="187" fontId="10" fillId="0" borderId="1" xfId="5" applyNumberFormat="1" applyFont="1" applyFill="1" applyBorder="1" applyAlignment="1">
      <alignment horizontal="center" vertical="center"/>
    </xf>
    <xf numFmtId="187" fontId="16" fillId="0" borderId="1" xfId="2" applyNumberFormat="1" applyFont="1" applyFill="1" applyBorder="1" applyAlignment="1">
      <alignment horizontal="center" vertical="center"/>
    </xf>
    <xf numFmtId="187" fontId="10" fillId="0" borderId="1" xfId="2" applyNumberFormat="1" applyFont="1" applyFill="1" applyBorder="1" applyAlignment="1">
      <alignment horizontal="center" vertical="center"/>
    </xf>
    <xf numFmtId="187" fontId="8" fillId="0" borderId="1" xfId="1" applyNumberFormat="1" applyFont="1" applyBorder="1" applyAlignment="1">
      <alignment vertical="center"/>
    </xf>
    <xf numFmtId="187" fontId="1" fillId="3" borderId="1" xfId="5" applyNumberFormat="1" applyFont="1" applyFill="1" applyBorder="1" applyAlignment="1">
      <alignment horizontal="center" vertical="center"/>
    </xf>
    <xf numFmtId="187" fontId="1" fillId="3" borderId="1" xfId="4" applyNumberFormat="1" applyFont="1" applyFill="1" applyBorder="1" applyAlignment="1">
      <alignment horizontal="center" vertical="center"/>
    </xf>
    <xf numFmtId="187" fontId="1" fillId="3" borderId="1" xfId="1" applyNumberFormat="1" applyFont="1" applyFill="1" applyBorder="1" applyAlignment="1">
      <alignment horizontal="center" vertical="center"/>
    </xf>
    <xf numFmtId="187" fontId="1" fillId="3" borderId="1" xfId="2" applyNumberFormat="1" applyFont="1" applyFill="1" applyBorder="1" applyAlignment="1">
      <alignment horizontal="center" vertical="center"/>
    </xf>
    <xf numFmtId="187" fontId="1" fillId="3" borderId="1" xfId="3" applyNumberFormat="1" applyFont="1" applyFill="1" applyBorder="1" applyAlignment="1">
      <alignment horizontal="center" vertical="center"/>
    </xf>
    <xf numFmtId="187" fontId="1" fillId="0" borderId="1" xfId="3" applyNumberFormat="1" applyFont="1" applyBorder="1" applyAlignment="1">
      <alignment horizontal="center" vertical="center"/>
    </xf>
    <xf numFmtId="43" fontId="10" fillId="0" borderId="1" xfId="1" applyFont="1" applyFill="1" applyBorder="1" applyAlignment="1">
      <alignment horizontal="center" vertical="center"/>
    </xf>
    <xf numFmtId="187" fontId="7" fillId="0" borderId="1" xfId="1" applyNumberFormat="1" applyFont="1" applyFill="1" applyBorder="1" applyAlignment="1">
      <alignment horizontal="center" vertical="center"/>
    </xf>
    <xf numFmtId="187" fontId="8" fillId="0" borderId="0" xfId="1" applyNumberFormat="1" applyFont="1" applyAlignment="1">
      <alignment horizontal="right" vertical="center"/>
    </xf>
    <xf numFmtId="187" fontId="16" fillId="0" borderId="1" xfId="1" applyNumberFormat="1" applyFont="1" applyFill="1" applyBorder="1" applyAlignment="1">
      <alignment horizontal="center" vertical="center"/>
    </xf>
    <xf numFmtId="187" fontId="7" fillId="0" borderId="1" xfId="2" applyNumberFormat="1" applyFont="1" applyFill="1" applyBorder="1" applyAlignment="1">
      <alignment horizontal="center" vertical="center"/>
    </xf>
    <xf numFmtId="187" fontId="4" fillId="0" borderId="1" xfId="2" applyNumberFormat="1" applyFont="1" applyFill="1" applyBorder="1" applyAlignment="1">
      <alignment horizontal="center" vertical="center"/>
    </xf>
    <xf numFmtId="187" fontId="9" fillId="0" borderId="0" xfId="1" applyNumberFormat="1" applyFont="1" applyAlignment="1">
      <alignment horizontal="right" vertical="center"/>
    </xf>
    <xf numFmtId="187" fontId="6" fillId="0" borderId="7" xfId="1" applyNumberFormat="1" applyFont="1" applyBorder="1" applyAlignment="1">
      <alignment vertical="center" wrapText="1"/>
    </xf>
    <xf numFmtId="187" fontId="11" fillId="3" borderId="0" xfId="1" applyNumberFormat="1" applyFont="1" applyFill="1"/>
    <xf numFmtId="187" fontId="13" fillId="3" borderId="0" xfId="1" applyNumberFormat="1" applyFont="1" applyFill="1" applyBorder="1" applyAlignment="1">
      <alignment horizontal="left" vertical="center" indent="4"/>
    </xf>
    <xf numFmtId="187" fontId="19" fillId="3" borderId="0" xfId="1" applyNumberFormat="1" applyFont="1" applyFill="1"/>
    <xf numFmtId="187" fontId="11" fillId="3" borderId="0" xfId="1" applyNumberFormat="1" applyFont="1" applyFill="1" applyAlignment="1">
      <alignment horizontal="center"/>
    </xf>
    <xf numFmtId="0" fontId="8" fillId="0" borderId="0" xfId="0" applyFont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187" fontId="8" fillId="0" borderId="0" xfId="1" applyNumberFormat="1" applyFont="1" applyAlignment="1">
      <alignment horizontal="center" vertical="center"/>
    </xf>
    <xf numFmtId="187" fontId="13" fillId="2" borderId="12" xfId="1" applyNumberFormat="1" applyFont="1" applyFill="1" applyBorder="1" applyAlignment="1">
      <alignment horizontal="center" vertical="center"/>
    </xf>
    <xf numFmtId="187" fontId="13" fillId="2" borderId="7" xfId="1" applyNumberFormat="1" applyFont="1" applyFill="1" applyBorder="1" applyAlignment="1">
      <alignment horizontal="center" vertical="center"/>
    </xf>
    <xf numFmtId="187" fontId="8" fillId="0" borderId="2" xfId="1" applyNumberFormat="1" applyFont="1" applyBorder="1" applyAlignment="1">
      <alignment horizontal="center" vertical="center"/>
    </xf>
    <xf numFmtId="187" fontId="8" fillId="0" borderId="7" xfId="1" applyNumberFormat="1" applyFont="1" applyBorder="1" applyAlignment="1">
      <alignment horizontal="center" vertical="center"/>
    </xf>
    <xf numFmtId="187" fontId="13" fillId="0" borderId="2" xfId="1" applyNumberFormat="1" applyFont="1" applyBorder="1" applyAlignment="1">
      <alignment horizontal="center" vertical="center"/>
    </xf>
    <xf numFmtId="187" fontId="13" fillId="0" borderId="7" xfId="1" applyNumberFormat="1" applyFont="1" applyBorder="1" applyAlignment="1">
      <alignment horizontal="center" vertical="center"/>
    </xf>
    <xf numFmtId="187" fontId="8" fillId="0" borderId="15" xfId="1" applyNumberFormat="1" applyFont="1" applyBorder="1" applyAlignment="1">
      <alignment horizontal="center" vertical="center"/>
    </xf>
    <xf numFmtId="187" fontId="8" fillId="0" borderId="16" xfId="1" applyNumberFormat="1" applyFont="1" applyBorder="1" applyAlignment="1">
      <alignment horizontal="center" vertical="center"/>
    </xf>
    <xf numFmtId="187" fontId="13" fillId="0" borderId="1" xfId="1" applyNumberFormat="1" applyFont="1" applyBorder="1" applyAlignment="1">
      <alignment horizontal="center" vertical="center"/>
    </xf>
    <xf numFmtId="187" fontId="9" fillId="2" borderId="2" xfId="1" applyNumberFormat="1" applyFont="1" applyFill="1" applyBorder="1" applyAlignment="1">
      <alignment horizontal="center" vertical="center"/>
    </xf>
    <xf numFmtId="187" fontId="9" fillId="2" borderId="7" xfId="1" applyNumberFormat="1" applyFont="1" applyFill="1" applyBorder="1" applyAlignment="1">
      <alignment horizontal="center" vertical="center"/>
    </xf>
    <xf numFmtId="187" fontId="8" fillId="0" borderId="1" xfId="1" applyNumberFormat="1" applyFont="1" applyBorder="1" applyAlignment="1">
      <alignment horizontal="center" vertical="center"/>
    </xf>
    <xf numFmtId="187" fontId="8" fillId="2" borderId="12" xfId="1" applyNumberFormat="1" applyFont="1" applyFill="1" applyBorder="1" applyAlignment="1">
      <alignment horizontal="center" vertical="center"/>
    </xf>
    <xf numFmtId="187" fontId="8" fillId="2" borderId="7" xfId="1" applyNumberFormat="1" applyFont="1" applyFill="1" applyBorder="1" applyAlignment="1">
      <alignment horizontal="center" vertical="center"/>
    </xf>
    <xf numFmtId="187" fontId="13" fillId="2" borderId="2" xfId="1" applyNumberFormat="1" applyFont="1" applyFill="1" applyBorder="1" applyAlignment="1">
      <alignment horizontal="center" vertical="center"/>
    </xf>
    <xf numFmtId="187" fontId="13" fillId="4" borderId="2" xfId="1" applyNumberFormat="1" applyFont="1" applyFill="1" applyBorder="1" applyAlignment="1">
      <alignment horizontal="center" vertical="center"/>
    </xf>
    <xf numFmtId="187" fontId="13" fillId="4" borderId="7" xfId="1" applyNumberFormat="1" applyFont="1" applyFill="1" applyBorder="1" applyAlignment="1">
      <alignment horizontal="center" vertical="center"/>
    </xf>
    <xf numFmtId="187" fontId="9" fillId="0" borderId="0" xfId="1" applyNumberFormat="1" applyFont="1" applyAlignment="1">
      <alignment horizontal="center" vertical="center"/>
    </xf>
    <xf numFmtId="187" fontId="9" fillId="0" borderId="2" xfId="1" applyNumberFormat="1" applyFont="1" applyBorder="1" applyAlignment="1">
      <alignment horizontal="center" vertical="center"/>
    </xf>
    <xf numFmtId="187" fontId="9" fillId="0" borderId="7" xfId="1" applyNumberFormat="1" applyFont="1" applyBorder="1" applyAlignment="1">
      <alignment horizontal="center" vertical="center"/>
    </xf>
    <xf numFmtId="187" fontId="17" fillId="0" borderId="2" xfId="1" applyNumberFormat="1" applyFont="1" applyBorder="1" applyAlignment="1">
      <alignment horizontal="center" vertical="center"/>
    </xf>
    <xf numFmtId="187" fontId="17" fillId="0" borderId="7" xfId="1" applyNumberFormat="1" applyFont="1" applyBorder="1" applyAlignment="1">
      <alignment horizontal="center" vertical="center"/>
    </xf>
    <xf numFmtId="187" fontId="9" fillId="0" borderId="1" xfId="1" applyNumberFormat="1" applyFont="1" applyBorder="1" applyAlignment="1">
      <alignment horizontal="center" vertical="center"/>
    </xf>
    <xf numFmtId="187" fontId="9" fillId="0" borderId="15" xfId="1" applyNumberFormat="1" applyFont="1" applyBorder="1" applyAlignment="1">
      <alignment horizontal="center" vertical="center"/>
    </xf>
    <xf numFmtId="187" fontId="9" fillId="0" borderId="16" xfId="1" applyNumberFormat="1" applyFont="1" applyBorder="1" applyAlignment="1">
      <alignment horizontal="center" vertical="center"/>
    </xf>
    <xf numFmtId="187" fontId="9" fillId="0" borderId="13" xfId="1" applyNumberFormat="1" applyFont="1" applyBorder="1" applyAlignment="1">
      <alignment horizontal="center" vertical="center"/>
    </xf>
    <xf numFmtId="0" fontId="10" fillId="0" borderId="4" xfId="0" applyFont="1" applyBorder="1" applyAlignment="1">
      <alignment horizontal="left"/>
    </xf>
    <xf numFmtId="0" fontId="10" fillId="0" borderId="8" xfId="0" applyFont="1" applyBorder="1" applyAlignment="1">
      <alignment horizontal="left"/>
    </xf>
    <xf numFmtId="0" fontId="10" fillId="0" borderId="5" xfId="0" applyFont="1" applyBorder="1" applyAlignment="1">
      <alignment horizontal="left"/>
    </xf>
    <xf numFmtId="0" fontId="9" fillId="0" borderId="0" xfId="0" applyFont="1" applyAlignment="1">
      <alignment horizontal="center"/>
    </xf>
    <xf numFmtId="0" fontId="10" fillId="0" borderId="10" xfId="0" applyFont="1" applyBorder="1" applyAlignment="1">
      <alignment horizontal="left"/>
    </xf>
    <xf numFmtId="0" fontId="10" fillId="0" borderId="0" xfId="0" applyFont="1" applyAlignment="1">
      <alignment horizontal="left"/>
    </xf>
    <xf numFmtId="0" fontId="10" fillId="0" borderId="11" xfId="0" applyFont="1" applyBorder="1" applyAlignment="1">
      <alignment horizontal="left"/>
    </xf>
    <xf numFmtId="0" fontId="10" fillId="0" borderId="10" xfId="0" applyFont="1" applyBorder="1" applyAlignment="1">
      <alignment horizontal="left" indent="6"/>
    </xf>
    <xf numFmtId="0" fontId="10" fillId="0" borderId="0" xfId="0" applyFont="1" applyAlignment="1">
      <alignment horizontal="left" indent="6"/>
    </xf>
    <xf numFmtId="0" fontId="10" fillId="0" borderId="11" xfId="0" applyFont="1" applyBorder="1" applyAlignment="1">
      <alignment horizontal="left" indent="6"/>
    </xf>
    <xf numFmtId="0" fontId="10" fillId="0" borderId="10" xfId="0" applyFont="1" applyBorder="1" applyAlignment="1">
      <alignment horizontal="left" vertical="center"/>
    </xf>
    <xf numFmtId="0" fontId="10" fillId="0" borderId="0" xfId="0" applyFont="1" applyAlignment="1">
      <alignment horizontal="left" vertical="center"/>
    </xf>
    <xf numFmtId="0" fontId="10" fillId="0" borderId="11" xfId="0" applyFont="1" applyBorder="1" applyAlignment="1">
      <alignment horizontal="left" vertical="center"/>
    </xf>
    <xf numFmtId="0" fontId="10" fillId="0" borderId="3" xfId="0" applyFont="1" applyBorder="1" applyAlignment="1">
      <alignment horizontal="left"/>
    </xf>
    <xf numFmtId="0" fontId="10" fillId="0" borderId="9" xfId="0" applyFont="1" applyBorder="1" applyAlignment="1">
      <alignment horizontal="left"/>
    </xf>
    <xf numFmtId="0" fontId="10" fillId="0" borderId="6" xfId="0" applyFont="1" applyBorder="1" applyAlignment="1">
      <alignment horizontal="left"/>
    </xf>
    <xf numFmtId="0" fontId="10" fillId="0" borderId="10" xfId="0" applyFont="1" applyBorder="1" applyAlignment="1">
      <alignment horizontal="left" indent="7"/>
    </xf>
    <xf numFmtId="0" fontId="10" fillId="0" borderId="0" xfId="0" applyFont="1" applyAlignment="1">
      <alignment horizontal="left" indent="7"/>
    </xf>
    <xf numFmtId="0" fontId="10" fillId="0" borderId="11" xfId="0" applyFont="1" applyBorder="1" applyAlignment="1">
      <alignment horizontal="left" indent="7"/>
    </xf>
  </cellXfs>
  <cellStyles count="6">
    <cellStyle name="จุลภาค" xfId="1" builtinId="3"/>
    <cellStyle name="จุลภาค 2" xfId="2" xr:uid="{D9B1878A-043B-48F3-9554-29D4A8854B19}"/>
    <cellStyle name="จุลภาค 3" xfId="3" xr:uid="{0D841649-D972-49B6-884C-C256448835BD}"/>
    <cellStyle name="จุลภาค 4" xfId="4" xr:uid="{3FBCA6CD-1A97-4B58-996F-104C86D5C392}"/>
    <cellStyle name="จุลภาค 5" xfId="5" xr:uid="{1D5E1C0B-57D0-49FF-9A47-6FFF9D01E16A}"/>
    <cellStyle name="ปกติ" xfId="0" builtinId="0"/>
  </cellStyles>
  <dxfs count="0"/>
  <tableStyles count="0" defaultTableStyle="TableStyleMedium2" defaultPivotStyle="PivotStyleLight16"/>
  <colors>
    <mruColors>
      <color rgb="FF3399FF"/>
      <color rgb="FFCC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461B95-B3E0-4EC9-85C9-ECE36541A6FB}">
  <dimension ref="A1:E87"/>
  <sheetViews>
    <sheetView tabSelected="1" showWhiteSpace="0" topLeftCell="A53" zoomScale="80" zoomScaleNormal="80" workbookViewId="0">
      <selection activeCell="N58" sqref="N58"/>
    </sheetView>
  </sheetViews>
  <sheetFormatPr defaultColWidth="9" defaultRowHeight="24" outlineLevelRow="1" x14ac:dyDescent="0.2"/>
  <cols>
    <col min="1" max="1" width="44.75" style="1" customWidth="1"/>
    <col min="2" max="2" width="17.25" style="1" customWidth="1"/>
    <col min="3" max="3" width="18" style="1" customWidth="1"/>
    <col min="4" max="4" width="20" style="1" customWidth="1"/>
    <col min="5" max="5" width="22.375" style="1" customWidth="1"/>
    <col min="6" max="16384" width="9" style="1"/>
  </cols>
  <sheetData>
    <row r="1" spans="1:5" x14ac:dyDescent="0.2">
      <c r="A1" s="210" t="s">
        <v>182</v>
      </c>
      <c r="B1" s="210"/>
      <c r="C1" s="210"/>
      <c r="D1" s="210"/>
      <c r="E1" s="210"/>
    </row>
    <row r="2" spans="1:5" ht="19.5" customHeight="1" x14ac:dyDescent="0.2">
      <c r="A2" s="210" t="s">
        <v>21</v>
      </c>
      <c r="B2" s="210"/>
      <c r="C2" s="210"/>
      <c r="D2" s="210"/>
      <c r="E2" s="210"/>
    </row>
    <row r="3" spans="1:5" ht="19.5" customHeight="1" x14ac:dyDescent="0.2"/>
    <row r="4" spans="1:5" x14ac:dyDescent="0.2">
      <c r="E4" s="9" t="s">
        <v>20</v>
      </c>
    </row>
    <row r="5" spans="1:5" x14ac:dyDescent="0.2">
      <c r="A5" s="211" t="s">
        <v>154</v>
      </c>
      <c r="B5" s="10" t="s">
        <v>0</v>
      </c>
      <c r="C5" s="10" t="s">
        <v>3</v>
      </c>
      <c r="D5" s="10" t="s">
        <v>4</v>
      </c>
      <c r="E5" s="10" t="s">
        <v>5</v>
      </c>
    </row>
    <row r="6" spans="1:5" s="7" customFormat="1" ht="24" customHeight="1" x14ac:dyDescent="0.2">
      <c r="A6" s="211"/>
      <c r="B6" s="10" t="s">
        <v>1</v>
      </c>
      <c r="C6" s="10" t="s">
        <v>1</v>
      </c>
      <c r="D6" s="10" t="s">
        <v>1</v>
      </c>
      <c r="E6" s="10" t="s">
        <v>1</v>
      </c>
    </row>
    <row r="7" spans="1:5" s="8" customFormat="1" ht="20.25" customHeight="1" x14ac:dyDescent="0.2">
      <c r="A7" s="172" t="s">
        <v>99</v>
      </c>
      <c r="B7" s="173">
        <f>B64</f>
        <v>130045810</v>
      </c>
      <c r="C7" s="173">
        <f>C64</f>
        <v>71268160</v>
      </c>
      <c r="D7" s="173">
        <f>D64</f>
        <v>36231570</v>
      </c>
      <c r="E7" s="173">
        <f>E64</f>
        <v>22546080</v>
      </c>
    </row>
    <row r="8" spans="1:5" s="8" customFormat="1" ht="20.25" customHeight="1" outlineLevel="1" x14ac:dyDescent="0.2">
      <c r="A8" s="174" t="s">
        <v>183</v>
      </c>
      <c r="B8" s="173">
        <f>SUM(C8:E8)</f>
        <v>4771700</v>
      </c>
      <c r="C8" s="173">
        <f>SUM(C9)</f>
        <v>4771700</v>
      </c>
      <c r="D8" s="173">
        <f t="shared" ref="D8:E8" si="0">SUM(D9)</f>
        <v>0</v>
      </c>
      <c r="E8" s="173">
        <f t="shared" si="0"/>
        <v>0</v>
      </c>
    </row>
    <row r="9" spans="1:5" s="8" customFormat="1" ht="20.25" customHeight="1" outlineLevel="1" x14ac:dyDescent="0.2">
      <c r="A9" s="6" t="s">
        <v>129</v>
      </c>
      <c r="B9" s="175">
        <f>SUM(C9:E9)</f>
        <v>4771700</v>
      </c>
      <c r="C9" s="175">
        <f>'สงม.2 งานรายจ่ายบุคลากร'!H8</f>
        <v>4771700</v>
      </c>
      <c r="D9" s="175">
        <f>'สงม.2 งานรายจ่ายบุคลากร'!M8</f>
        <v>0</v>
      </c>
      <c r="E9" s="175">
        <f>'สงม.2 งานรายจ่ายบุคลากร'!R8</f>
        <v>0</v>
      </c>
    </row>
    <row r="10" spans="1:5" s="8" customFormat="1" ht="20.25" customHeight="1" outlineLevel="1" x14ac:dyDescent="0.2">
      <c r="A10" s="174" t="s">
        <v>184</v>
      </c>
      <c r="B10" s="173">
        <f>SUM(C10:E10)</f>
        <v>12471390</v>
      </c>
      <c r="C10" s="173">
        <f>SUM(C11:C11)</f>
        <v>11811880</v>
      </c>
      <c r="D10" s="173">
        <f>SUM(D11:D11)</f>
        <v>455170</v>
      </c>
      <c r="E10" s="173">
        <f>SUM(E11:E11)</f>
        <v>204340</v>
      </c>
    </row>
    <row r="11" spans="1:5" s="8" customFormat="1" ht="20.25" customHeight="1" outlineLevel="1" x14ac:dyDescent="0.2">
      <c r="A11" s="6" t="s">
        <v>146</v>
      </c>
      <c r="B11" s="175">
        <f t="shared" ref="B11:B14" si="1">SUM(C11:E11)</f>
        <v>12471390</v>
      </c>
      <c r="C11" s="175">
        <f>'สงม.2 (ปกครอง)'!H10</f>
        <v>11811880</v>
      </c>
      <c r="D11" s="175">
        <f>'สงม.2 (ปกครอง)'!M10</f>
        <v>455170</v>
      </c>
      <c r="E11" s="175">
        <f>'สงม.2 (ปกครอง)'!R10</f>
        <v>204340</v>
      </c>
    </row>
    <row r="12" spans="1:5" s="8" customFormat="1" ht="20.25" customHeight="1" outlineLevel="1" x14ac:dyDescent="0.2">
      <c r="A12" s="174" t="s">
        <v>185</v>
      </c>
      <c r="B12" s="173">
        <f t="shared" si="1"/>
        <v>681000</v>
      </c>
      <c r="C12" s="173">
        <f>SUM(C13:C14)</f>
        <v>319900</v>
      </c>
      <c r="D12" s="173">
        <f>SUM(D13:D14)</f>
        <v>178200</v>
      </c>
      <c r="E12" s="173">
        <f>SUM(E13:E14)</f>
        <v>182900</v>
      </c>
    </row>
    <row r="13" spans="1:5" s="8" customFormat="1" ht="20.25" customHeight="1" outlineLevel="1" x14ac:dyDescent="0.2">
      <c r="A13" s="6" t="s">
        <v>146</v>
      </c>
      <c r="B13" s="175">
        <f t="shared" si="1"/>
        <v>553500</v>
      </c>
      <c r="C13" s="175">
        <f>'สงม.2 (ปกครอง)'!H43</f>
        <v>319900</v>
      </c>
      <c r="D13" s="175">
        <f>'สงม.2 (ปกครอง)'!M43</f>
        <v>116000</v>
      </c>
      <c r="E13" s="175">
        <f>'สงม.2 (ปกครอง)'!R43</f>
        <v>117600</v>
      </c>
    </row>
    <row r="14" spans="1:5" s="8" customFormat="1" ht="20.25" customHeight="1" outlineLevel="1" x14ac:dyDescent="0.2">
      <c r="A14" s="6" t="s">
        <v>155</v>
      </c>
      <c r="B14" s="175">
        <f t="shared" si="1"/>
        <v>127500</v>
      </c>
      <c r="C14" s="175">
        <f>'สงม.2 (ปกครอง)'!H56</f>
        <v>0</v>
      </c>
      <c r="D14" s="175">
        <f>'สงม.2 (ปกครอง)'!M56</f>
        <v>62200</v>
      </c>
      <c r="E14" s="175">
        <f>'สงม.2 (ปกครอง)'!R56</f>
        <v>65300</v>
      </c>
    </row>
    <row r="15" spans="1:5" ht="20.25" customHeight="1" outlineLevel="1" x14ac:dyDescent="0.2">
      <c r="A15" s="174" t="s">
        <v>186</v>
      </c>
      <c r="B15" s="173">
        <f>SUM(C15:E15)</f>
        <v>1649240</v>
      </c>
      <c r="C15" s="173">
        <f>SUM(C16:C17)</f>
        <v>1211720</v>
      </c>
      <c r="D15" s="173">
        <f>SUM(D16:D17)</f>
        <v>238680</v>
      </c>
      <c r="E15" s="173">
        <f t="shared" ref="E15" si="2">SUM(E16:E17)</f>
        <v>198840</v>
      </c>
    </row>
    <row r="16" spans="1:5" ht="20.25" customHeight="1" outlineLevel="1" x14ac:dyDescent="0.2">
      <c r="A16" s="6" t="s">
        <v>146</v>
      </c>
      <c r="B16" s="175">
        <f>SUM(C16:E16)</f>
        <v>1431740</v>
      </c>
      <c r="C16" s="175">
        <f>'สงม.2 (ทะเบียน)'!H10</f>
        <v>994220</v>
      </c>
      <c r="D16" s="175">
        <f>'สงม.2 (ทะเบียน)'!M10</f>
        <v>238680</v>
      </c>
      <c r="E16" s="175">
        <f>'สงม.2 (ทะเบียน)'!R10</f>
        <v>198840</v>
      </c>
    </row>
    <row r="17" spans="1:5" ht="20.25" customHeight="1" outlineLevel="1" x14ac:dyDescent="0.2">
      <c r="A17" s="6" t="s">
        <v>155</v>
      </c>
      <c r="B17" s="175">
        <f>SUM(C17:E17)</f>
        <v>217500</v>
      </c>
      <c r="C17" s="175">
        <f>'สงม.2 (ทะเบียน)'!H26</f>
        <v>217500</v>
      </c>
      <c r="D17" s="175">
        <f>'สงม.2 (ทะเบียน)'!M26</f>
        <v>0</v>
      </c>
      <c r="E17" s="175">
        <f>'สงม.2 (ทะเบียน)'!R26</f>
        <v>0</v>
      </c>
    </row>
    <row r="18" spans="1:5" ht="20.25" customHeight="1" outlineLevel="1" x14ac:dyDescent="0.2">
      <c r="A18" s="174" t="s">
        <v>187</v>
      </c>
      <c r="B18" s="173">
        <f t="shared" ref="B18:B20" si="3">SUM(C18:E18)</f>
        <v>800740</v>
      </c>
      <c r="C18" s="173">
        <f>SUM(C19)</f>
        <v>428940</v>
      </c>
      <c r="D18" s="173">
        <f t="shared" ref="D18:E18" si="4">SUM(D19)</f>
        <v>148400</v>
      </c>
      <c r="E18" s="173">
        <f t="shared" si="4"/>
        <v>223400</v>
      </c>
    </row>
    <row r="19" spans="1:5" ht="20.25" customHeight="1" outlineLevel="1" x14ac:dyDescent="0.2">
      <c r="A19" s="6" t="s">
        <v>146</v>
      </c>
      <c r="B19" s="175">
        <f t="shared" si="3"/>
        <v>800740</v>
      </c>
      <c r="C19" s="175">
        <f>'สงม.2 (คลัง)'!H9</f>
        <v>428940</v>
      </c>
      <c r="D19" s="175">
        <f>'สงม.2 (คลัง)'!M9</f>
        <v>148400</v>
      </c>
      <c r="E19" s="175">
        <f>'สงม.2 (คลัง)'!R9</f>
        <v>223400</v>
      </c>
    </row>
    <row r="20" spans="1:5" ht="20.25" customHeight="1" outlineLevel="1" x14ac:dyDescent="0.2">
      <c r="A20" s="174" t="s">
        <v>188</v>
      </c>
      <c r="B20" s="173">
        <f t="shared" si="3"/>
        <v>1201240</v>
      </c>
      <c r="C20" s="173">
        <f>SUM(C21)</f>
        <v>828340</v>
      </c>
      <c r="D20" s="173">
        <f t="shared" ref="D20:E20" si="5">SUM(D21)</f>
        <v>215600</v>
      </c>
      <c r="E20" s="173">
        <f t="shared" si="5"/>
        <v>157300</v>
      </c>
    </row>
    <row r="21" spans="1:5" ht="20.25" customHeight="1" x14ac:dyDescent="0.2">
      <c r="A21" s="6" t="s">
        <v>146</v>
      </c>
      <c r="B21" s="175">
        <f>SUM(C21:E21)</f>
        <v>1201240</v>
      </c>
      <c r="C21" s="175">
        <f>'สงม.2 (รายได้)'!H10</f>
        <v>828340</v>
      </c>
      <c r="D21" s="175">
        <f>'สงม.2 (รายได้)'!M10</f>
        <v>215600</v>
      </c>
      <c r="E21" s="175">
        <f>'สงม.2 (รายได้)'!R10</f>
        <v>157300</v>
      </c>
    </row>
    <row r="22" spans="1:5" ht="20.25" customHeight="1" outlineLevel="1" x14ac:dyDescent="0.2">
      <c r="A22" s="174" t="s">
        <v>189</v>
      </c>
      <c r="B22" s="173">
        <f t="shared" ref="B22:B61" si="6">SUM(C22:E22)</f>
        <v>19707800</v>
      </c>
      <c r="C22" s="173">
        <f>SUM(C23:C23)</f>
        <v>6961800</v>
      </c>
      <c r="D22" s="173">
        <f>SUM(D23:D23)</f>
        <v>6753000</v>
      </c>
      <c r="E22" s="173">
        <f>SUM(E23:E23)</f>
        <v>5993000</v>
      </c>
    </row>
    <row r="23" spans="1:5" ht="20.25" customHeight="1" x14ac:dyDescent="0.2">
      <c r="A23" s="6" t="s">
        <v>146</v>
      </c>
      <c r="B23" s="175">
        <f>SUM(C23:E23)</f>
        <v>19707800</v>
      </c>
      <c r="C23" s="175">
        <f>'สงม.2 (รักษา+ปลูก)'!H10</f>
        <v>6961800</v>
      </c>
      <c r="D23" s="175">
        <f>'สงม.2 (รักษา+ปลูก)'!M10</f>
        <v>6753000</v>
      </c>
      <c r="E23" s="175">
        <f>'สงม.2 (รักษา+ปลูก)'!R10</f>
        <v>5993000</v>
      </c>
    </row>
    <row r="24" spans="1:5" ht="20.25" customHeight="1" x14ac:dyDescent="0.2">
      <c r="A24" s="174" t="s">
        <v>190</v>
      </c>
      <c r="B24" s="173">
        <f t="shared" si="6"/>
        <v>1766400</v>
      </c>
      <c r="C24" s="173">
        <f>SUM(C25)</f>
        <v>1024400</v>
      </c>
      <c r="D24" s="173">
        <f t="shared" ref="D24:E24" si="7">SUM(D25)</f>
        <v>742000</v>
      </c>
      <c r="E24" s="173">
        <f t="shared" si="7"/>
        <v>0</v>
      </c>
    </row>
    <row r="25" spans="1:5" ht="20.25" customHeight="1" x14ac:dyDescent="0.2">
      <c r="A25" s="6" t="s">
        <v>146</v>
      </c>
      <c r="B25" s="175">
        <f t="shared" si="6"/>
        <v>1766400</v>
      </c>
      <c r="C25" s="175">
        <f>'สงม.2 (รักษา+ปลูก)'!H31</f>
        <v>1024400</v>
      </c>
      <c r="D25" s="175">
        <f>'สงม.2 (รักษา+ปลูก)'!M31</f>
        <v>742000</v>
      </c>
      <c r="E25" s="175">
        <f>'สงม.2 (รักษา+ปลูก)'!R31</f>
        <v>0</v>
      </c>
    </row>
    <row r="26" spans="1:5" ht="20.25" customHeight="1" x14ac:dyDescent="0.2">
      <c r="A26" s="174" t="s">
        <v>191</v>
      </c>
      <c r="B26" s="173">
        <f t="shared" si="6"/>
        <v>3930100</v>
      </c>
      <c r="C26" s="173">
        <f>SUM(C27:C27)</f>
        <v>1747700</v>
      </c>
      <c r="D26" s="173">
        <f>SUM(D27:D27)</f>
        <v>1501400</v>
      </c>
      <c r="E26" s="173">
        <f>SUM(E27:E27)</f>
        <v>681000</v>
      </c>
    </row>
    <row r="27" spans="1:5" ht="20.25" customHeight="1" x14ac:dyDescent="0.2">
      <c r="A27" s="6" t="s">
        <v>146</v>
      </c>
      <c r="B27" s="175">
        <f t="shared" si="6"/>
        <v>3930100</v>
      </c>
      <c r="C27" s="175">
        <f>'สงม.2 (รักษา+ปลูก)'!H43</f>
        <v>1747700</v>
      </c>
      <c r="D27" s="175">
        <f>'สงม.2 (รักษา+ปลูก)'!M43</f>
        <v>1501400</v>
      </c>
      <c r="E27" s="175">
        <f>'สงม.2 (รักษา+ปลูก)'!R43</f>
        <v>681000</v>
      </c>
    </row>
    <row r="28" spans="1:5" ht="20.25" customHeight="1" x14ac:dyDescent="0.2">
      <c r="A28" s="174" t="s">
        <v>192</v>
      </c>
      <c r="B28" s="173">
        <f t="shared" si="6"/>
        <v>2211500</v>
      </c>
      <c r="C28" s="173">
        <f>SUM(C29:C29)</f>
        <v>829700</v>
      </c>
      <c r="D28" s="173">
        <f>SUM(D29:D29)</f>
        <v>990800</v>
      </c>
      <c r="E28" s="173">
        <f>SUM(E29:E29)</f>
        <v>391000</v>
      </c>
    </row>
    <row r="29" spans="1:5" ht="20.25" customHeight="1" x14ac:dyDescent="0.2">
      <c r="A29" s="6" t="s">
        <v>146</v>
      </c>
      <c r="B29" s="175">
        <f t="shared" si="6"/>
        <v>2211500</v>
      </c>
      <c r="C29" s="175">
        <f>'สงม.2 (รักษา+ปลูก)'!H60</f>
        <v>829700</v>
      </c>
      <c r="D29" s="175">
        <f>'สงม.2 (รักษา+ปลูก)'!M60</f>
        <v>990800</v>
      </c>
      <c r="E29" s="175">
        <f>'สงม.2 (รักษา+ปลูก)'!R60</f>
        <v>391000</v>
      </c>
    </row>
    <row r="30" spans="1:5" ht="21" customHeight="1" x14ac:dyDescent="0.2">
      <c r="A30" s="174" t="s">
        <v>193</v>
      </c>
      <c r="B30" s="173">
        <f t="shared" si="6"/>
        <v>7629400</v>
      </c>
      <c r="C30" s="173">
        <f>SUM(C31)</f>
        <v>3080900</v>
      </c>
      <c r="D30" s="173">
        <f t="shared" ref="D30:E30" si="8">SUM(D31)</f>
        <v>2283000</v>
      </c>
      <c r="E30" s="173">
        <f t="shared" si="8"/>
        <v>2265500</v>
      </c>
    </row>
    <row r="31" spans="1:5" ht="21" customHeight="1" x14ac:dyDescent="0.2">
      <c r="A31" s="6" t="s">
        <v>146</v>
      </c>
      <c r="B31" s="175">
        <f t="shared" si="6"/>
        <v>7629400</v>
      </c>
      <c r="C31" s="175">
        <f>'สงม.2 (เทศกิจ)'!H10</f>
        <v>3080900</v>
      </c>
      <c r="D31" s="175">
        <f>'สงม.2 (เทศกิจ)'!M10</f>
        <v>2283000</v>
      </c>
      <c r="E31" s="175">
        <f>'สงม.2 (เทศกิจ)'!R10</f>
        <v>2265500</v>
      </c>
    </row>
    <row r="32" spans="1:5" ht="21" customHeight="1" x14ac:dyDescent="0.2">
      <c r="A32" s="174" t="s">
        <v>194</v>
      </c>
      <c r="B32" s="173">
        <f t="shared" si="6"/>
        <v>50000</v>
      </c>
      <c r="C32" s="173">
        <f>SUM(C33:C33)</f>
        <v>36000</v>
      </c>
      <c r="D32" s="173">
        <f>SUM(D33:D33)</f>
        <v>14000</v>
      </c>
      <c r="E32" s="173">
        <f>SUM(E33:E33)</f>
        <v>0</v>
      </c>
    </row>
    <row r="33" spans="1:5" ht="21" customHeight="1" x14ac:dyDescent="0.2">
      <c r="A33" s="6" t="s">
        <v>146</v>
      </c>
      <c r="B33" s="175">
        <f t="shared" si="6"/>
        <v>50000</v>
      </c>
      <c r="C33" s="175">
        <f>'สงม.2 (เทศกิจ)'!H27</f>
        <v>36000</v>
      </c>
      <c r="D33" s="175">
        <f>'สงม.2 (เทศกิจ)'!M27</f>
        <v>14000</v>
      </c>
      <c r="E33" s="175">
        <f>'สงม.2 (เทศกิจ)'!R27</f>
        <v>0</v>
      </c>
    </row>
    <row r="34" spans="1:5" ht="21" customHeight="1" x14ac:dyDescent="0.2">
      <c r="A34" s="174" t="s">
        <v>195</v>
      </c>
      <c r="B34" s="173">
        <f t="shared" si="6"/>
        <v>1304900</v>
      </c>
      <c r="C34" s="173">
        <f>SUM(C35)</f>
        <v>553600</v>
      </c>
      <c r="D34" s="173">
        <f t="shared" ref="D34:E34" si="9">SUM(D35)</f>
        <v>424940</v>
      </c>
      <c r="E34" s="173">
        <f t="shared" si="9"/>
        <v>326360</v>
      </c>
    </row>
    <row r="35" spans="1:5" ht="21" customHeight="1" x14ac:dyDescent="0.2">
      <c r="A35" s="6" t="s">
        <v>146</v>
      </c>
      <c r="B35" s="175">
        <f t="shared" si="6"/>
        <v>1304900</v>
      </c>
      <c r="C35" s="175">
        <f>'สงม.2 (โยธา+ระบายน้ำ)'!H10</f>
        <v>553600</v>
      </c>
      <c r="D35" s="175">
        <f>'สงม.2 (โยธา+ระบายน้ำ)'!M10</f>
        <v>424940</v>
      </c>
      <c r="E35" s="175">
        <f>'สงม.2 (โยธา+ระบายน้ำ)'!R10</f>
        <v>326360</v>
      </c>
    </row>
    <row r="36" spans="1:5" ht="21" customHeight="1" x14ac:dyDescent="0.2">
      <c r="A36" s="174" t="s">
        <v>196</v>
      </c>
      <c r="B36" s="173">
        <f t="shared" si="6"/>
        <v>250000</v>
      </c>
      <c r="C36" s="173">
        <f>SUM(C37)</f>
        <v>0</v>
      </c>
      <c r="D36" s="173">
        <f t="shared" ref="D36:E36" si="10">SUM(D37)</f>
        <v>125000</v>
      </c>
      <c r="E36" s="173">
        <f t="shared" si="10"/>
        <v>125000</v>
      </c>
    </row>
    <row r="37" spans="1:5" ht="21" customHeight="1" x14ac:dyDescent="0.2">
      <c r="A37" s="6" t="s">
        <v>146</v>
      </c>
      <c r="B37" s="175">
        <f t="shared" si="6"/>
        <v>250000</v>
      </c>
      <c r="C37" s="175">
        <f>'สงม.2 (โยธา+ระบายน้ำ)'!H26</f>
        <v>0</v>
      </c>
      <c r="D37" s="175">
        <f>'สงม.2 (โยธา+ระบายน้ำ)'!M26</f>
        <v>125000</v>
      </c>
      <c r="E37" s="175">
        <f>'สงม.2 (โยธา+ระบายน้ำ)'!R26</f>
        <v>125000</v>
      </c>
    </row>
    <row r="38" spans="1:5" ht="21" customHeight="1" x14ac:dyDescent="0.2">
      <c r="A38" s="174" t="s">
        <v>197</v>
      </c>
      <c r="B38" s="173">
        <f t="shared" si="6"/>
        <v>6229700</v>
      </c>
      <c r="C38" s="173">
        <f>SUM(C39:C39)</f>
        <v>2052500</v>
      </c>
      <c r="D38" s="173">
        <f>SUM(D39:D39)</f>
        <v>2177200</v>
      </c>
      <c r="E38" s="173">
        <f>SUM(E39:E39)</f>
        <v>2000000</v>
      </c>
    </row>
    <row r="39" spans="1:5" ht="21" customHeight="1" x14ac:dyDescent="0.2">
      <c r="A39" s="6" t="s">
        <v>146</v>
      </c>
      <c r="B39" s="175">
        <f t="shared" si="6"/>
        <v>6229700</v>
      </c>
      <c r="C39" s="175">
        <f>'สงม.2 (โยธา+ระบายน้ำ)'!H33</f>
        <v>2052500</v>
      </c>
      <c r="D39" s="175">
        <f>'สงม.2 (โยธา+ระบายน้ำ)'!M33</f>
        <v>2177200</v>
      </c>
      <c r="E39" s="175">
        <f>'สงม.2 (โยธา+ระบายน้ำ)'!R33</f>
        <v>2000000</v>
      </c>
    </row>
    <row r="40" spans="1:5" ht="21" customHeight="1" x14ac:dyDescent="0.2">
      <c r="A40" s="174" t="s">
        <v>198</v>
      </c>
      <c r="B40" s="173">
        <f t="shared" si="6"/>
        <v>2745900</v>
      </c>
      <c r="C40" s="173">
        <f>SUM(C41)</f>
        <v>2053180</v>
      </c>
      <c r="D40" s="173">
        <f>SUM(D41)</f>
        <v>126800</v>
      </c>
      <c r="E40" s="173">
        <f t="shared" ref="E40" si="11">SUM(E41)</f>
        <v>565920</v>
      </c>
    </row>
    <row r="41" spans="1:5" ht="21" customHeight="1" x14ac:dyDescent="0.2">
      <c r="A41" s="6" t="s">
        <v>146</v>
      </c>
      <c r="B41" s="198">
        <f t="shared" si="6"/>
        <v>2745900</v>
      </c>
      <c r="C41" s="175">
        <f>'สงม.2 (โยธา+ระบายน้ำ)'!H47</f>
        <v>2053180</v>
      </c>
      <c r="D41" s="175">
        <f>'สงม.2 (โยธา+ระบายน้ำ)'!M47</f>
        <v>126800</v>
      </c>
      <c r="E41" s="175">
        <f>'สงม.2 (โยธา+ระบายน้ำ)'!R47</f>
        <v>565920</v>
      </c>
    </row>
    <row r="42" spans="1:5" ht="21" customHeight="1" x14ac:dyDescent="0.2">
      <c r="A42" s="174" t="s">
        <v>199</v>
      </c>
      <c r="B42" s="173">
        <f>SUM(C42:E42)</f>
        <v>10772200</v>
      </c>
      <c r="C42" s="173">
        <f>SUM(C43:C44)</f>
        <v>3600040</v>
      </c>
      <c r="D42" s="173">
        <f t="shared" ref="D42:E42" si="12">SUM(D43:D44)</f>
        <v>3709950</v>
      </c>
      <c r="E42" s="173">
        <f t="shared" si="12"/>
        <v>3462210</v>
      </c>
    </row>
    <row r="43" spans="1:5" ht="21" customHeight="1" x14ac:dyDescent="0.2">
      <c r="A43" s="6" t="s">
        <v>146</v>
      </c>
      <c r="B43" s="175">
        <f>SUM(C43:E43)</f>
        <v>9638200</v>
      </c>
      <c r="C43" s="175">
        <f>'สงม.2 (พัฒนา)'!H10</f>
        <v>3222040</v>
      </c>
      <c r="D43" s="175">
        <f>'สงม.2 (พัฒนา)'!M10</f>
        <v>3331950</v>
      </c>
      <c r="E43" s="175">
        <f>'สงม.2 (พัฒนา)'!R10</f>
        <v>3084210</v>
      </c>
    </row>
    <row r="44" spans="1:5" ht="21" customHeight="1" x14ac:dyDescent="0.2">
      <c r="A44" s="6" t="s">
        <v>156</v>
      </c>
      <c r="B44" s="175">
        <f>SUM(C44:E44)</f>
        <v>1134000</v>
      </c>
      <c r="C44" s="175">
        <f>'สงม.2 (พัฒนา)'!H29</f>
        <v>378000</v>
      </c>
      <c r="D44" s="175">
        <f>'สงม.2 (พัฒนา)'!M29</f>
        <v>378000</v>
      </c>
      <c r="E44" s="175">
        <f>'สงม.2 (พัฒนา)'!R29</f>
        <v>378000</v>
      </c>
    </row>
    <row r="45" spans="1:5" ht="21" customHeight="1" x14ac:dyDescent="0.2">
      <c r="A45" s="174" t="s">
        <v>200</v>
      </c>
      <c r="B45" s="173">
        <f t="shared" si="6"/>
        <v>11840800</v>
      </c>
      <c r="C45" s="173">
        <f>SUM(C46:C47)</f>
        <v>4902920</v>
      </c>
      <c r="D45" s="173">
        <f>SUM(D46:D47)</f>
        <v>3517010</v>
      </c>
      <c r="E45" s="173">
        <f t="shared" ref="E45" si="13">SUM(E46:E47)</f>
        <v>3420870</v>
      </c>
    </row>
    <row r="46" spans="1:5" ht="21" customHeight="1" x14ac:dyDescent="0.2">
      <c r="A46" s="6" t="s">
        <v>146</v>
      </c>
      <c r="B46" s="175">
        <f t="shared" si="6"/>
        <v>6397800</v>
      </c>
      <c r="C46" s="175">
        <f>'สงม.2 (พัฒนา)'!H35</f>
        <v>2599100</v>
      </c>
      <c r="D46" s="175">
        <f>'สงม.2 (พัฒนา)'!M35</f>
        <v>1938700</v>
      </c>
      <c r="E46" s="175">
        <f>'สงม.2 (พัฒนา)'!R35</f>
        <v>1860000</v>
      </c>
    </row>
    <row r="47" spans="1:5" ht="21" customHeight="1" x14ac:dyDescent="0.2">
      <c r="A47" s="6" t="s">
        <v>155</v>
      </c>
      <c r="B47" s="175">
        <f t="shared" si="6"/>
        <v>5443000</v>
      </c>
      <c r="C47" s="175">
        <f>'สงม.2 (พัฒนา)'!H53</f>
        <v>2303820</v>
      </c>
      <c r="D47" s="175">
        <f>'สงม.2 (พัฒนา)'!M53</f>
        <v>1578310</v>
      </c>
      <c r="E47" s="175">
        <f>'สงม.2 (พัฒนา)'!R53</f>
        <v>1560870</v>
      </c>
    </row>
    <row r="48" spans="1:5" ht="21" customHeight="1" x14ac:dyDescent="0.2">
      <c r="A48" s="174" t="s">
        <v>201</v>
      </c>
      <c r="B48" s="173">
        <f t="shared" si="6"/>
        <v>1123400</v>
      </c>
      <c r="C48" s="173">
        <f>SUM(C49)</f>
        <v>886900</v>
      </c>
      <c r="D48" s="173">
        <f t="shared" ref="D48:E48" si="14">SUM(D49)</f>
        <v>177700</v>
      </c>
      <c r="E48" s="173">
        <f t="shared" si="14"/>
        <v>58800</v>
      </c>
    </row>
    <row r="49" spans="1:5" ht="21" customHeight="1" x14ac:dyDescent="0.2">
      <c r="A49" s="6" t="s">
        <v>146</v>
      </c>
      <c r="B49" s="175">
        <f t="shared" si="6"/>
        <v>1123400</v>
      </c>
      <c r="C49" s="175">
        <f>'สงม.2 (สวล)'!H10</f>
        <v>886900</v>
      </c>
      <c r="D49" s="175">
        <f>'สงม.2 (สวล)'!M10</f>
        <v>177700</v>
      </c>
      <c r="E49" s="175">
        <f>'สงม.2 (สวล)'!R10</f>
        <v>58800</v>
      </c>
    </row>
    <row r="50" spans="1:5" ht="21" customHeight="1" x14ac:dyDescent="0.2">
      <c r="A50" s="174" t="s">
        <v>202</v>
      </c>
      <c r="B50" s="173">
        <f t="shared" si="6"/>
        <v>202600</v>
      </c>
      <c r="C50" s="173">
        <f>SUM(C51)</f>
        <v>42840</v>
      </c>
      <c r="D50" s="173">
        <f t="shared" ref="D50:E50" si="15">SUM(D51)</f>
        <v>125880</v>
      </c>
      <c r="E50" s="173">
        <f t="shared" si="15"/>
        <v>33880</v>
      </c>
    </row>
    <row r="51" spans="1:5" ht="21" customHeight="1" x14ac:dyDescent="0.2">
      <c r="A51" s="6" t="s">
        <v>156</v>
      </c>
      <c r="B51" s="175">
        <f t="shared" si="6"/>
        <v>202600</v>
      </c>
      <c r="C51" s="175">
        <f>'สงม.2 (สวล)'!H29</f>
        <v>42840</v>
      </c>
      <c r="D51" s="175">
        <f>'สงม.2 (สวล)'!M29</f>
        <v>125880</v>
      </c>
      <c r="E51" s="175">
        <f>'สงม.2 (สวล)'!R29</f>
        <v>33880</v>
      </c>
    </row>
    <row r="52" spans="1:5" ht="21" customHeight="1" x14ac:dyDescent="0.2">
      <c r="A52" s="174" t="s">
        <v>203</v>
      </c>
      <c r="B52" s="173">
        <f t="shared" si="6"/>
        <v>336600</v>
      </c>
      <c r="C52" s="173">
        <f>SUM(C53:C54)</f>
        <v>100400</v>
      </c>
      <c r="D52" s="173">
        <f t="shared" ref="D52:E52" si="16">SUM(D53:D54)</f>
        <v>135440</v>
      </c>
      <c r="E52" s="173">
        <f t="shared" si="16"/>
        <v>100760</v>
      </c>
    </row>
    <row r="53" spans="1:5" ht="21" customHeight="1" x14ac:dyDescent="0.2">
      <c r="A53" s="6" t="s">
        <v>146</v>
      </c>
      <c r="B53" s="175">
        <f t="shared" si="6"/>
        <v>2200</v>
      </c>
      <c r="C53" s="175">
        <f>'สงม.2 (สวล)'!H35</f>
        <v>2200</v>
      </c>
      <c r="D53" s="175">
        <f>'สงม.2 (สวล)'!M35</f>
        <v>0</v>
      </c>
      <c r="E53" s="175">
        <f>'สงม.2 (สวล)'!R35</f>
        <v>0</v>
      </c>
    </row>
    <row r="54" spans="1:5" ht="21" customHeight="1" x14ac:dyDescent="0.2">
      <c r="A54" s="6" t="s">
        <v>155</v>
      </c>
      <c r="B54" s="175">
        <f t="shared" si="6"/>
        <v>334400</v>
      </c>
      <c r="C54" s="175">
        <f>'สงม.2 (สวล)'!H40</f>
        <v>98200</v>
      </c>
      <c r="D54" s="175">
        <f>'สงม.2 (สวล)'!M40</f>
        <v>135440</v>
      </c>
      <c r="E54" s="175">
        <f>'สงม.2 (สวล)'!R40</f>
        <v>100760</v>
      </c>
    </row>
    <row r="55" spans="1:5" ht="21" customHeight="1" x14ac:dyDescent="0.2">
      <c r="A55" s="174" t="s">
        <v>204</v>
      </c>
      <c r="B55" s="173">
        <f t="shared" si="6"/>
        <v>12184200</v>
      </c>
      <c r="C55" s="173">
        <f>SUM(C56:C57)</f>
        <v>11796500</v>
      </c>
      <c r="D55" s="173">
        <f t="shared" ref="D55:E55" si="17">SUM(D56:D57)</f>
        <v>192700</v>
      </c>
      <c r="E55" s="173">
        <f t="shared" si="17"/>
        <v>195000</v>
      </c>
    </row>
    <row r="56" spans="1:5" ht="21" customHeight="1" x14ac:dyDescent="0.2">
      <c r="A56" s="6" t="s">
        <v>146</v>
      </c>
      <c r="B56" s="175">
        <f t="shared" si="6"/>
        <v>12179200</v>
      </c>
      <c r="C56" s="175">
        <f>'สงม.2 (ศึกษา)'!H10</f>
        <v>11796500</v>
      </c>
      <c r="D56" s="175">
        <f>'สงม.2 (ศึกษา)'!M10</f>
        <v>187700</v>
      </c>
      <c r="E56" s="175">
        <f>'สงม.2 (ศึกษา)'!R10</f>
        <v>195000</v>
      </c>
    </row>
    <row r="57" spans="1:5" ht="21" customHeight="1" x14ac:dyDescent="0.2">
      <c r="A57" s="6" t="s">
        <v>155</v>
      </c>
      <c r="B57" s="175">
        <f t="shared" si="6"/>
        <v>5000</v>
      </c>
      <c r="C57" s="175">
        <f>'สงม.2 (ศึกษา)'!H33</f>
        <v>0</v>
      </c>
      <c r="D57" s="175">
        <f>'สงม.2 (ศึกษา)'!M33</f>
        <v>5000</v>
      </c>
      <c r="E57" s="175">
        <f>'สงม.2 (ศึกษา)'!R33</f>
        <v>0</v>
      </c>
    </row>
    <row r="58" spans="1:5" ht="21" customHeight="1" x14ac:dyDescent="0.2">
      <c r="A58" s="174" t="s">
        <v>205</v>
      </c>
      <c r="B58" s="173">
        <f t="shared" si="6"/>
        <v>26185000</v>
      </c>
      <c r="C58" s="173">
        <f>SUM(C59:C61)</f>
        <v>12226300</v>
      </c>
      <c r="D58" s="173">
        <f>SUM(D59:D61)</f>
        <v>11998700</v>
      </c>
      <c r="E58" s="173">
        <f t="shared" ref="E58" si="18">SUM(E59:E61)</f>
        <v>1960000</v>
      </c>
    </row>
    <row r="59" spans="1:5" ht="21" customHeight="1" x14ac:dyDescent="0.2">
      <c r="A59" s="6" t="s">
        <v>146</v>
      </c>
      <c r="B59" s="175">
        <f t="shared" si="6"/>
        <v>14148000</v>
      </c>
      <c r="C59" s="175">
        <f>'สงม.2 (ศึกษา)'!H39</f>
        <v>6436600</v>
      </c>
      <c r="D59" s="175">
        <f>'สงม.2 (ศึกษา)'!M39</f>
        <v>5751400</v>
      </c>
      <c r="E59" s="175">
        <f>'สงม.2 (ศึกษา)'!R39</f>
        <v>1960000</v>
      </c>
    </row>
    <row r="60" spans="1:5" ht="21" customHeight="1" x14ac:dyDescent="0.2">
      <c r="A60" s="6" t="s">
        <v>157</v>
      </c>
      <c r="B60" s="175">
        <f t="shared" si="6"/>
        <v>10443000</v>
      </c>
      <c r="C60" s="175">
        <f>'สงม.2 (ศึกษา)'!H55</f>
        <v>5221500</v>
      </c>
      <c r="D60" s="175">
        <f>'สงม.2 (ศึกษา)'!M55</f>
        <v>5221500</v>
      </c>
      <c r="E60" s="175">
        <f>'สงม.2 (ศึกษา)'!R55</f>
        <v>0</v>
      </c>
    </row>
    <row r="61" spans="1:5" ht="21" customHeight="1" x14ac:dyDescent="0.2">
      <c r="A61" s="6" t="s">
        <v>130</v>
      </c>
      <c r="B61" s="175">
        <f t="shared" si="6"/>
        <v>1594000</v>
      </c>
      <c r="C61" s="175">
        <f>'สงม.2 (ศึกษา)'!H61</f>
        <v>568200</v>
      </c>
      <c r="D61" s="175">
        <f>'สงม.2 (ศึกษา)'!M61</f>
        <v>1025800</v>
      </c>
      <c r="E61" s="175">
        <f>'สงม.2 (ศึกษา)'!R61</f>
        <v>0</v>
      </c>
    </row>
    <row r="62" spans="1:5" ht="21" customHeight="1" x14ac:dyDescent="0.2">
      <c r="A62" s="10" t="s">
        <v>240</v>
      </c>
      <c r="B62" s="173">
        <f>SUM(C62:E62)</f>
        <v>130045810</v>
      </c>
      <c r="C62" s="173">
        <f>C8+C10+C12+C15+C18+C20+C22+C24+C26+C28+C30+C32+C34+C36+C38+C40+C42+C45+C48+C50+C52+C55+C58</f>
        <v>71268160</v>
      </c>
      <c r="D62" s="173">
        <f>D8+D10+D12+D15+D18+D20+D22+D24+D26+D28+D30+D32+D34+D36+D38+D40+D42+D45+D48+D50+D52+D55+D58</f>
        <v>36231570</v>
      </c>
      <c r="E62" s="173">
        <f>E8+E10+E12+E15+E18+E20+E22+E24+E26+E28+E30+E32+E34+E36+E38+E40+E42+E45+E48+E50+E52+E55+E58</f>
        <v>22546080</v>
      </c>
    </row>
    <row r="63" spans="1:5" ht="21" customHeight="1" x14ac:dyDescent="0.2">
      <c r="A63" s="10" t="s">
        <v>241</v>
      </c>
      <c r="B63" s="173">
        <f>SUM(C63:E63)</f>
        <v>0</v>
      </c>
      <c r="C63" s="173">
        <v>0</v>
      </c>
      <c r="D63" s="173">
        <v>0</v>
      </c>
      <c r="E63" s="173">
        <v>0</v>
      </c>
    </row>
    <row r="64" spans="1:5" ht="21" customHeight="1" x14ac:dyDescent="0.2">
      <c r="A64" s="10" t="s">
        <v>107</v>
      </c>
      <c r="B64" s="173">
        <f>SUM(C64:E64)</f>
        <v>130045810</v>
      </c>
      <c r="C64" s="173">
        <f>SUM(C62:C62:C63)</f>
        <v>71268160</v>
      </c>
      <c r="D64" s="173">
        <f>SUM(D62:D62:D63)</f>
        <v>36231570</v>
      </c>
      <c r="E64" s="173">
        <f>SUM(E62:E62:E63)</f>
        <v>22546080</v>
      </c>
    </row>
    <row r="65" spans="1:5" x14ac:dyDescent="0.2">
      <c r="B65" s="11"/>
    </row>
    <row r="66" spans="1:5" x14ac:dyDescent="0.2">
      <c r="B66" s="11"/>
      <c r="C66" s="176"/>
    </row>
    <row r="67" spans="1:5" hidden="1" x14ac:dyDescent="0.2">
      <c r="A67" s="1" t="s">
        <v>206</v>
      </c>
      <c r="B67" s="11">
        <f>SUM(B11+B13+B16+B19+B21+B23+B25+B27+B29+B31+B33+B35+B37+B39+B41+B43+B46+B49+B53+B56+B59)</f>
        <v>105773110</v>
      </c>
      <c r="C67" s="11">
        <f>SUM(C11+C13+C16+C19+C21+C23+C25+C27+C29+C31+C33+C35+C37+C39+C41+C43+C46+C49+C53+C56+C59)</f>
        <v>57666400</v>
      </c>
    </row>
    <row r="68" spans="1:5" hidden="1" x14ac:dyDescent="0.2">
      <c r="A68" s="1" t="s">
        <v>207</v>
      </c>
      <c r="B68" s="127">
        <f>B75</f>
        <v>30845220</v>
      </c>
      <c r="C68" s="11"/>
    </row>
    <row r="69" spans="1:5" ht="24.75" hidden="1" thickBot="1" x14ac:dyDescent="0.25">
      <c r="A69" s="1" t="s">
        <v>208</v>
      </c>
      <c r="B69" s="177">
        <f>SUM(B67*30/100)</f>
        <v>31731933</v>
      </c>
      <c r="C69" s="177">
        <f>SUM(C67-B68)</f>
        <v>26821180</v>
      </c>
    </row>
    <row r="70" spans="1:5" ht="24.75" hidden="1" thickTop="1" x14ac:dyDescent="0.2">
      <c r="B70" s="178"/>
    </row>
    <row r="71" spans="1:5" hidden="1" x14ac:dyDescent="0.2">
      <c r="A71" s="1" t="s">
        <v>209</v>
      </c>
      <c r="B71" s="179">
        <f>SUM(B64)</f>
        <v>130045810</v>
      </c>
      <c r="C71" s="179">
        <f>SUM(C64)</f>
        <v>71268160</v>
      </c>
    </row>
    <row r="72" spans="1:5" hidden="1" x14ac:dyDescent="0.2">
      <c r="A72" s="1" t="s">
        <v>207</v>
      </c>
      <c r="B72" s="127">
        <f>B75</f>
        <v>30845220</v>
      </c>
      <c r="C72" s="179"/>
    </row>
    <row r="73" spans="1:5" ht="24.75" hidden="1" thickBot="1" x14ac:dyDescent="0.25">
      <c r="A73" s="1" t="s">
        <v>208</v>
      </c>
      <c r="B73" s="180">
        <f>SUM(B71*30/100)</f>
        <v>39013743</v>
      </c>
      <c r="C73" s="180">
        <f>SUM(C71-B72)</f>
        <v>40422940</v>
      </c>
      <c r="D73" s="11"/>
    </row>
    <row r="74" spans="1:5" ht="24.75" hidden="1" thickTop="1" x14ac:dyDescent="0.2">
      <c r="B74" s="178"/>
    </row>
    <row r="75" spans="1:5" hidden="1" x14ac:dyDescent="0.2">
      <c r="A75" s="7" t="s">
        <v>136</v>
      </c>
      <c r="B75" s="171">
        <f>SUM(B76:B86)</f>
        <v>30845220</v>
      </c>
      <c r="E75" s="11"/>
    </row>
    <row r="76" spans="1:5" hidden="1" x14ac:dyDescent="0.2">
      <c r="A76" s="1" t="s">
        <v>210</v>
      </c>
      <c r="B76" s="178">
        <f>'สงม.2 (ปกครอง)'!C69</f>
        <v>9354400</v>
      </c>
    </row>
    <row r="77" spans="1:5" hidden="1" x14ac:dyDescent="0.2">
      <c r="A77" s="1" t="s">
        <v>211</v>
      </c>
      <c r="B77" s="178">
        <f>'สงม.2 (ทะเบียน)'!C36</f>
        <v>421140</v>
      </c>
    </row>
    <row r="78" spans="1:5" hidden="1" x14ac:dyDescent="0.2">
      <c r="A78" s="1" t="s">
        <v>212</v>
      </c>
      <c r="B78" s="178">
        <f>'สงม.2 (คลัง)'!C28</f>
        <v>221840</v>
      </c>
    </row>
    <row r="79" spans="1:5" hidden="1" x14ac:dyDescent="0.2">
      <c r="A79" s="1" t="s">
        <v>213</v>
      </c>
      <c r="B79" s="178">
        <f>'สงม.2 (รายได้)'!C31</f>
        <v>672040</v>
      </c>
    </row>
    <row r="80" spans="1:5" hidden="1" x14ac:dyDescent="0.2">
      <c r="A80" s="1" t="s">
        <v>214</v>
      </c>
      <c r="B80" s="178">
        <f>'สงม.2 (รักษา+ปลูก)'!C78</f>
        <v>392000</v>
      </c>
    </row>
    <row r="81" spans="1:2" hidden="1" x14ac:dyDescent="0.2">
      <c r="A81" s="1" t="s">
        <v>215</v>
      </c>
      <c r="B81" s="178">
        <f>'สงม.2 (เทศกิจ)'!C42</f>
        <v>533600</v>
      </c>
    </row>
    <row r="82" spans="1:2" hidden="1" x14ac:dyDescent="0.2">
      <c r="A82" s="1" t="s">
        <v>216</v>
      </c>
      <c r="B82" s="178">
        <f>'สงม.2 (โยธา+ระบายน้ำ)'!C66</f>
        <v>233000</v>
      </c>
    </row>
    <row r="83" spans="1:2" hidden="1" x14ac:dyDescent="0.2">
      <c r="A83" s="1" t="s">
        <v>217</v>
      </c>
      <c r="B83" s="178">
        <f>'สงม.2 (พัฒนา)'!C79</f>
        <v>105000</v>
      </c>
    </row>
    <row r="84" spans="1:2" hidden="1" x14ac:dyDescent="0.2">
      <c r="A84" s="1" t="s">
        <v>218</v>
      </c>
      <c r="B84" s="178">
        <f>'สงม.2 (สวล)'!C50</f>
        <v>829300</v>
      </c>
    </row>
    <row r="85" spans="1:2" hidden="1" x14ac:dyDescent="0.2">
      <c r="A85" s="1" t="s">
        <v>219</v>
      </c>
      <c r="B85" s="178">
        <f>'สงม.2 (ศึกษา)'!C85</f>
        <v>13311200</v>
      </c>
    </row>
    <row r="86" spans="1:2" hidden="1" x14ac:dyDescent="0.2">
      <c r="A86" s="1" t="s">
        <v>238</v>
      </c>
      <c r="B86" s="179">
        <f>'สงม.2 งานรายจ่ายบุคลากร'!C23</f>
        <v>4771700</v>
      </c>
    </row>
    <row r="87" spans="1:2" hidden="1" x14ac:dyDescent="0.2"/>
  </sheetData>
  <mergeCells count="3">
    <mergeCell ref="A1:E1"/>
    <mergeCell ref="A2:E2"/>
    <mergeCell ref="A5:A6"/>
  </mergeCells>
  <printOptions horizontalCentered="1"/>
  <pageMargins left="0.19685039370078741" right="0.19685039370078741" top="0.59055118110236227" bottom="0.39370078740157483" header="0.31496062992125984" footer="0.31496062992125984"/>
  <pageSetup paperSize="9" scale="99" orientation="landscape" r:id="rId1"/>
  <headerFooter>
    <oddHeader>&amp;R&amp;"TH SarabunPSK,ธรรมดา"&amp;14แบบ สงม. 1</oddHeader>
  </headerFooter>
  <rowBreaks count="4" manualBreakCount="4">
    <brk id="21" max="4" man="1"/>
    <brk id="35" max="4" man="1"/>
    <brk id="51" max="4" man="1"/>
    <brk id="66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FA513A-3639-4F60-BD1A-B7AE2A5512C8}">
  <dimension ref="A1:T23"/>
  <sheetViews>
    <sheetView zoomScale="90" zoomScaleNormal="90" workbookViewId="0">
      <selection activeCell="H4" sqref="H4"/>
    </sheetView>
  </sheetViews>
  <sheetFormatPr defaultRowHeight="14.25" x14ac:dyDescent="0.2"/>
  <cols>
    <col min="1" max="1" width="43.625" style="12" customWidth="1"/>
    <col min="2" max="2" width="8.125" style="12" customWidth="1"/>
    <col min="3" max="3" width="13.125" style="25" bestFit="1" customWidth="1"/>
    <col min="4" max="4" width="12.125" style="12" hidden="1" customWidth="1"/>
    <col min="5" max="6" width="10.25" style="12" hidden="1" customWidth="1"/>
    <col min="7" max="7" width="10.875" style="12" hidden="1" customWidth="1"/>
    <col min="8" max="8" width="66.375" style="25" customWidth="1"/>
    <col min="9" max="12" width="10.25" style="12" hidden="1" customWidth="1"/>
    <col min="13" max="13" width="28.125" style="25" hidden="1" customWidth="1"/>
    <col min="14" max="17" width="10.25" style="12" hidden="1" customWidth="1"/>
    <col min="18" max="18" width="31.125" style="25" hidden="1" customWidth="1"/>
    <col min="19" max="19" width="9" style="12"/>
    <col min="20" max="20" width="14" style="12" bestFit="1" customWidth="1"/>
    <col min="21" max="16384" width="9" style="12"/>
  </cols>
  <sheetData>
    <row r="1" spans="1:20" ht="24" x14ac:dyDescent="0.2">
      <c r="A1" s="212" t="s">
        <v>180</v>
      </c>
      <c r="B1" s="212"/>
      <c r="C1" s="212"/>
      <c r="D1" s="212"/>
      <c r="E1" s="212"/>
      <c r="F1" s="212"/>
      <c r="G1" s="212"/>
      <c r="H1" s="212"/>
      <c r="I1" s="212"/>
      <c r="J1" s="212"/>
      <c r="K1" s="212"/>
      <c r="L1" s="212"/>
      <c r="M1" s="212"/>
      <c r="N1" s="212"/>
      <c r="O1" s="212"/>
      <c r="P1" s="212"/>
      <c r="Q1" s="212"/>
      <c r="R1" s="212"/>
    </row>
    <row r="2" spans="1:20" ht="24" x14ac:dyDescent="0.2">
      <c r="A2" s="13" t="s">
        <v>21</v>
      </c>
      <c r="B2" s="13"/>
      <c r="C2" s="14"/>
      <c r="D2" s="13"/>
      <c r="E2" s="13"/>
      <c r="F2" s="13"/>
    </row>
    <row r="3" spans="1:20" ht="24" x14ac:dyDescent="0.2">
      <c r="A3" s="15"/>
      <c r="B3" s="15"/>
      <c r="C3" s="16"/>
      <c r="D3" s="17"/>
      <c r="E3" s="17"/>
      <c r="F3" s="17"/>
      <c r="H3" s="45" t="s">
        <v>20</v>
      </c>
      <c r="M3" s="45" t="s">
        <v>20</v>
      </c>
      <c r="R3" s="45" t="s">
        <v>20</v>
      </c>
    </row>
    <row r="4" spans="1:20" ht="24" x14ac:dyDescent="0.2">
      <c r="A4" s="15"/>
      <c r="B4" s="15"/>
      <c r="C4" s="16"/>
      <c r="D4" s="17"/>
      <c r="E4" s="17"/>
      <c r="F4" s="17"/>
      <c r="H4" s="45"/>
    </row>
    <row r="5" spans="1:20" ht="24" x14ac:dyDescent="0.2">
      <c r="A5" s="215" t="s">
        <v>19</v>
      </c>
      <c r="B5" s="18" t="s">
        <v>6</v>
      </c>
      <c r="C5" s="217" t="s">
        <v>0</v>
      </c>
      <c r="D5" s="219" t="s">
        <v>131</v>
      </c>
      <c r="E5" s="220"/>
      <c r="F5" s="220"/>
      <c r="G5" s="220"/>
      <c r="H5" s="221" t="s">
        <v>242</v>
      </c>
      <c r="I5" s="219" t="s">
        <v>97</v>
      </c>
      <c r="J5" s="220"/>
      <c r="K5" s="220"/>
      <c r="L5" s="220"/>
      <c r="M5" s="221" t="s">
        <v>228</v>
      </c>
      <c r="N5" s="219" t="s">
        <v>98</v>
      </c>
      <c r="O5" s="220"/>
      <c r="P5" s="220"/>
      <c r="Q5" s="220"/>
      <c r="R5" s="221" t="s">
        <v>229</v>
      </c>
    </row>
    <row r="6" spans="1:20" ht="24" x14ac:dyDescent="0.2">
      <c r="A6" s="216"/>
      <c r="B6" s="19" t="s">
        <v>2</v>
      </c>
      <c r="C6" s="218"/>
      <c r="D6" s="20" t="s">
        <v>132</v>
      </c>
      <c r="E6" s="20" t="s">
        <v>133</v>
      </c>
      <c r="F6" s="20" t="s">
        <v>134</v>
      </c>
      <c r="G6" s="186" t="s">
        <v>135</v>
      </c>
      <c r="H6" s="221"/>
      <c r="I6" s="20" t="s">
        <v>137</v>
      </c>
      <c r="J6" s="20" t="s">
        <v>138</v>
      </c>
      <c r="K6" s="20" t="s">
        <v>139</v>
      </c>
      <c r="L6" s="186" t="s">
        <v>140</v>
      </c>
      <c r="M6" s="221"/>
      <c r="N6" s="20" t="s">
        <v>141</v>
      </c>
      <c r="O6" s="20" t="s">
        <v>142</v>
      </c>
      <c r="P6" s="20" t="s">
        <v>143</v>
      </c>
      <c r="Q6" s="186" t="s">
        <v>144</v>
      </c>
      <c r="R6" s="221"/>
    </row>
    <row r="7" spans="1:20" s="25" customFormat="1" ht="24" x14ac:dyDescent="0.2">
      <c r="A7" s="22" t="s">
        <v>99</v>
      </c>
      <c r="B7" s="23"/>
      <c r="C7" s="24"/>
      <c r="D7" s="24"/>
      <c r="E7" s="24"/>
      <c r="F7" s="24"/>
      <c r="G7" s="24"/>
      <c r="H7" s="24"/>
      <c r="I7" s="24"/>
      <c r="J7" s="24"/>
      <c r="K7" s="24"/>
      <c r="L7" s="24"/>
      <c r="M7" s="24"/>
      <c r="N7" s="24"/>
      <c r="O7" s="24"/>
      <c r="P7" s="24"/>
      <c r="Q7" s="24"/>
      <c r="R7" s="24"/>
    </row>
    <row r="8" spans="1:20" s="25" customFormat="1" ht="24" x14ac:dyDescent="0.2">
      <c r="A8" s="97" t="s">
        <v>158</v>
      </c>
      <c r="B8" s="98" t="s">
        <v>1</v>
      </c>
      <c r="C8" s="99">
        <f>SUM(C10)</f>
        <v>4771700</v>
      </c>
      <c r="D8" s="99">
        <f t="shared" ref="D8:R8" si="0">SUM(D10)</f>
        <v>4771700</v>
      </c>
      <c r="E8" s="99">
        <f t="shared" si="0"/>
        <v>0</v>
      </c>
      <c r="F8" s="99">
        <f t="shared" si="0"/>
        <v>0</v>
      </c>
      <c r="G8" s="99">
        <f t="shared" si="0"/>
        <v>0</v>
      </c>
      <c r="H8" s="99">
        <f t="shared" si="0"/>
        <v>4771700</v>
      </c>
      <c r="I8" s="99">
        <f t="shared" si="0"/>
        <v>0</v>
      </c>
      <c r="J8" s="99">
        <f t="shared" si="0"/>
        <v>0</v>
      </c>
      <c r="K8" s="99">
        <f t="shared" si="0"/>
        <v>0</v>
      </c>
      <c r="L8" s="99">
        <f t="shared" si="0"/>
        <v>0</v>
      </c>
      <c r="M8" s="99">
        <f t="shared" si="0"/>
        <v>0</v>
      </c>
      <c r="N8" s="99">
        <f t="shared" si="0"/>
        <v>0</v>
      </c>
      <c r="O8" s="99">
        <f t="shared" si="0"/>
        <v>0</v>
      </c>
      <c r="P8" s="99">
        <f t="shared" si="0"/>
        <v>0</v>
      </c>
      <c r="Q8" s="99">
        <f t="shared" si="0"/>
        <v>0</v>
      </c>
      <c r="R8" s="99">
        <f t="shared" si="0"/>
        <v>0</v>
      </c>
      <c r="T8" s="61">
        <f>SUM(H8+M8+R8)</f>
        <v>4771700</v>
      </c>
    </row>
    <row r="9" spans="1:20" s="25" customFormat="1" ht="24" x14ac:dyDescent="0.2">
      <c r="A9" s="100"/>
      <c r="B9" s="98" t="s">
        <v>2</v>
      </c>
      <c r="C9" s="98"/>
      <c r="D9" s="98"/>
      <c r="E9" s="98"/>
      <c r="F9" s="98"/>
      <c r="G9" s="98"/>
      <c r="H9" s="98"/>
      <c r="I9" s="98"/>
      <c r="J9" s="98"/>
      <c r="K9" s="98"/>
      <c r="L9" s="98"/>
      <c r="M9" s="98"/>
      <c r="N9" s="98"/>
      <c r="O9" s="98"/>
      <c r="P9" s="98"/>
      <c r="Q9" s="98"/>
      <c r="R9" s="98"/>
      <c r="T9" s="25">
        <f t="shared" ref="T9:T18" si="1">SUM(H9+M9+R9)</f>
        <v>0</v>
      </c>
    </row>
    <row r="10" spans="1:20" s="25" customFormat="1" ht="24" x14ac:dyDescent="0.2">
      <c r="A10" s="93" t="s">
        <v>24</v>
      </c>
      <c r="B10" s="94" t="s">
        <v>1</v>
      </c>
      <c r="C10" s="94">
        <f>SUM(C13:C17)</f>
        <v>4771700</v>
      </c>
      <c r="D10" s="94">
        <f>SUM(D13:D17)</f>
        <v>4771700</v>
      </c>
      <c r="E10" s="94">
        <f t="shared" ref="E10:H10" si="2">SUM(E13:E17)</f>
        <v>0</v>
      </c>
      <c r="F10" s="94">
        <f t="shared" si="2"/>
        <v>0</v>
      </c>
      <c r="G10" s="94">
        <f t="shared" si="2"/>
        <v>0</v>
      </c>
      <c r="H10" s="94">
        <f t="shared" si="2"/>
        <v>4771700</v>
      </c>
      <c r="I10" s="94">
        <f t="shared" ref="I10:R10" si="3">SUM(I17:I17)</f>
        <v>0</v>
      </c>
      <c r="J10" s="94">
        <f t="shared" si="3"/>
        <v>0</v>
      </c>
      <c r="K10" s="94">
        <f t="shared" si="3"/>
        <v>0</v>
      </c>
      <c r="L10" s="94">
        <f t="shared" si="3"/>
        <v>0</v>
      </c>
      <c r="M10" s="94">
        <f t="shared" si="3"/>
        <v>0</v>
      </c>
      <c r="N10" s="94">
        <f t="shared" si="3"/>
        <v>0</v>
      </c>
      <c r="O10" s="94">
        <f t="shared" si="3"/>
        <v>0</v>
      </c>
      <c r="P10" s="94">
        <f t="shared" si="3"/>
        <v>0</v>
      </c>
      <c r="Q10" s="94">
        <f t="shared" si="3"/>
        <v>0</v>
      </c>
      <c r="R10" s="94">
        <f t="shared" si="3"/>
        <v>0</v>
      </c>
      <c r="T10" s="61">
        <f t="shared" si="1"/>
        <v>4771700</v>
      </c>
    </row>
    <row r="11" spans="1:20" s="25" customFormat="1" ht="24" x14ac:dyDescent="0.2">
      <c r="A11" s="95"/>
      <c r="B11" s="94" t="s">
        <v>2</v>
      </c>
      <c r="C11" s="94"/>
      <c r="D11" s="94"/>
      <c r="E11" s="94"/>
      <c r="F11" s="94"/>
      <c r="G11" s="94"/>
      <c r="H11" s="94"/>
      <c r="I11" s="94"/>
      <c r="J11" s="94"/>
      <c r="K11" s="94"/>
      <c r="L11" s="94"/>
      <c r="M11" s="94"/>
      <c r="N11" s="94"/>
      <c r="O11" s="94"/>
      <c r="P11" s="94"/>
      <c r="Q11" s="94"/>
      <c r="R11" s="94"/>
    </row>
    <row r="12" spans="1:20" ht="24" x14ac:dyDescent="0.2">
      <c r="A12" s="26"/>
      <c r="B12" s="27"/>
      <c r="C12" s="21"/>
      <c r="D12" s="28"/>
      <c r="E12" s="28"/>
      <c r="F12" s="28"/>
      <c r="G12" s="28"/>
      <c r="H12" s="21"/>
      <c r="I12" s="28"/>
      <c r="J12" s="28"/>
      <c r="K12" s="28"/>
      <c r="L12" s="28"/>
      <c r="M12" s="21"/>
      <c r="N12" s="28"/>
      <c r="O12" s="28"/>
      <c r="P12" s="28"/>
      <c r="Q12" s="28"/>
      <c r="R12" s="21"/>
      <c r="T12" s="25"/>
    </row>
    <row r="13" spans="1:20" ht="24" x14ac:dyDescent="0.2">
      <c r="A13" s="84" t="s">
        <v>161</v>
      </c>
      <c r="B13" s="27" t="s">
        <v>1</v>
      </c>
      <c r="C13" s="21">
        <v>28200</v>
      </c>
      <c r="D13" s="29">
        <v>28200</v>
      </c>
      <c r="E13" s="29"/>
      <c r="F13" s="29"/>
      <c r="G13" s="29"/>
      <c r="H13" s="128">
        <f t="shared" ref="H13:H16" si="4">SUM(D13:G13)</f>
        <v>28200</v>
      </c>
      <c r="I13" s="29"/>
      <c r="J13" s="29"/>
      <c r="K13" s="29"/>
      <c r="L13" s="29"/>
      <c r="M13" s="46">
        <f t="shared" ref="M13:M16" si="5">SUM(I13:L13)</f>
        <v>0</v>
      </c>
      <c r="N13" s="29"/>
      <c r="O13" s="29"/>
      <c r="P13" s="29"/>
      <c r="Q13" s="29"/>
      <c r="R13" s="46">
        <f t="shared" ref="R13:R16" si="6">SUM(N13:Q13)</f>
        <v>0</v>
      </c>
      <c r="T13" s="25">
        <f t="shared" ref="T13:T16" si="7">SUM(H13+M13+R13)</f>
        <v>28200</v>
      </c>
    </row>
    <row r="14" spans="1:20" ht="24" x14ac:dyDescent="0.2">
      <c r="A14" s="84" t="s">
        <v>227</v>
      </c>
      <c r="B14" s="27" t="s">
        <v>1</v>
      </c>
      <c r="C14" s="21">
        <v>133200</v>
      </c>
      <c r="D14" s="29">
        <v>133200</v>
      </c>
      <c r="E14" s="29"/>
      <c r="F14" s="29"/>
      <c r="G14" s="29"/>
      <c r="H14" s="128">
        <f t="shared" si="4"/>
        <v>133200</v>
      </c>
      <c r="I14" s="29"/>
      <c r="J14" s="29"/>
      <c r="K14" s="29"/>
      <c r="L14" s="29"/>
      <c r="M14" s="46"/>
      <c r="N14" s="29"/>
      <c r="O14" s="29"/>
      <c r="P14" s="29"/>
      <c r="Q14" s="29"/>
      <c r="R14" s="46"/>
      <c r="T14" s="25">
        <f t="shared" si="7"/>
        <v>133200</v>
      </c>
    </row>
    <row r="15" spans="1:20" ht="24" x14ac:dyDescent="0.2">
      <c r="A15" s="123" t="s">
        <v>162</v>
      </c>
      <c r="B15" s="27" t="s">
        <v>1</v>
      </c>
      <c r="C15" s="21">
        <f>1763900+21100+246300</f>
        <v>2031300</v>
      </c>
      <c r="D15" s="29">
        <v>2031300</v>
      </c>
      <c r="E15" s="29"/>
      <c r="F15" s="29"/>
      <c r="G15" s="29"/>
      <c r="H15" s="128">
        <f t="shared" si="4"/>
        <v>2031300</v>
      </c>
      <c r="I15" s="29"/>
      <c r="J15" s="29"/>
      <c r="K15" s="29"/>
      <c r="L15" s="29"/>
      <c r="M15" s="46">
        <f t="shared" si="5"/>
        <v>0</v>
      </c>
      <c r="N15" s="29"/>
      <c r="O15" s="29"/>
      <c r="P15" s="29"/>
      <c r="Q15" s="29"/>
      <c r="R15" s="46">
        <f t="shared" si="6"/>
        <v>0</v>
      </c>
      <c r="T15" s="25">
        <f t="shared" si="7"/>
        <v>2031300</v>
      </c>
    </row>
    <row r="16" spans="1:20" ht="24" x14ac:dyDescent="0.2">
      <c r="A16" s="123" t="s">
        <v>163</v>
      </c>
      <c r="B16" s="27" t="s">
        <v>1</v>
      </c>
      <c r="C16" s="21">
        <f>2329200+21600+97200</f>
        <v>2448000</v>
      </c>
      <c r="D16" s="29">
        <v>2448000</v>
      </c>
      <c r="E16" s="29"/>
      <c r="F16" s="29"/>
      <c r="G16" s="29"/>
      <c r="H16" s="128">
        <f t="shared" si="4"/>
        <v>2448000</v>
      </c>
      <c r="I16" s="29"/>
      <c r="J16" s="29"/>
      <c r="K16" s="29"/>
      <c r="L16" s="29"/>
      <c r="M16" s="46">
        <f t="shared" si="5"/>
        <v>0</v>
      </c>
      <c r="N16" s="29"/>
      <c r="O16" s="29"/>
      <c r="P16" s="29"/>
      <c r="Q16" s="29"/>
      <c r="R16" s="46">
        <f t="shared" si="6"/>
        <v>0</v>
      </c>
      <c r="T16" s="25">
        <f t="shared" si="7"/>
        <v>2448000</v>
      </c>
    </row>
    <row r="17" spans="1:20" ht="24" x14ac:dyDescent="0.2">
      <c r="A17" s="124" t="s">
        <v>164</v>
      </c>
      <c r="B17" s="27" t="s">
        <v>1</v>
      </c>
      <c r="C17" s="21">
        <v>131000</v>
      </c>
      <c r="D17" s="29">
        <v>131000</v>
      </c>
      <c r="E17" s="29"/>
      <c r="F17" s="29"/>
      <c r="G17" s="29"/>
      <c r="H17" s="128">
        <f>SUM(D17:G17)</f>
        <v>131000</v>
      </c>
      <c r="I17" s="29"/>
      <c r="J17" s="29"/>
      <c r="K17" s="29"/>
      <c r="L17" s="29"/>
      <c r="M17" s="46">
        <f>SUM(I17:L17)</f>
        <v>0</v>
      </c>
      <c r="N17" s="29"/>
      <c r="O17" s="29"/>
      <c r="P17" s="29"/>
      <c r="Q17" s="29"/>
      <c r="R17" s="46">
        <f>SUM(N17:Q17)</f>
        <v>0</v>
      </c>
      <c r="T17" s="25">
        <f t="shared" si="1"/>
        <v>131000</v>
      </c>
    </row>
    <row r="18" spans="1:20" s="25" customFormat="1" ht="24" x14ac:dyDescent="0.2">
      <c r="A18" s="213" t="s">
        <v>0</v>
      </c>
      <c r="B18" s="37" t="s">
        <v>1</v>
      </c>
      <c r="C18" s="37">
        <f>SUM(C8)</f>
        <v>4771700</v>
      </c>
      <c r="D18" s="37">
        <f t="shared" ref="D18:R18" si="8">SUM(D8)</f>
        <v>4771700</v>
      </c>
      <c r="E18" s="37">
        <f t="shared" si="8"/>
        <v>0</v>
      </c>
      <c r="F18" s="37">
        <f t="shared" si="8"/>
        <v>0</v>
      </c>
      <c r="G18" s="37">
        <f t="shared" si="8"/>
        <v>0</v>
      </c>
      <c r="H18" s="37">
        <f>SUM(H8)</f>
        <v>4771700</v>
      </c>
      <c r="I18" s="37">
        <f t="shared" si="8"/>
        <v>0</v>
      </c>
      <c r="J18" s="37">
        <f t="shared" si="8"/>
        <v>0</v>
      </c>
      <c r="K18" s="37">
        <f t="shared" si="8"/>
        <v>0</v>
      </c>
      <c r="L18" s="37">
        <f t="shared" si="8"/>
        <v>0</v>
      </c>
      <c r="M18" s="37">
        <f t="shared" si="8"/>
        <v>0</v>
      </c>
      <c r="N18" s="37">
        <f t="shared" si="8"/>
        <v>0</v>
      </c>
      <c r="O18" s="37">
        <f t="shared" si="8"/>
        <v>0</v>
      </c>
      <c r="P18" s="37">
        <f t="shared" si="8"/>
        <v>0</v>
      </c>
      <c r="Q18" s="37">
        <f t="shared" si="8"/>
        <v>0</v>
      </c>
      <c r="R18" s="37">
        <f t="shared" si="8"/>
        <v>0</v>
      </c>
      <c r="T18" s="61">
        <f t="shared" si="1"/>
        <v>4771700</v>
      </c>
    </row>
    <row r="19" spans="1:20" s="25" customFormat="1" ht="24" x14ac:dyDescent="0.2">
      <c r="A19" s="214"/>
      <c r="B19" s="37" t="s">
        <v>2</v>
      </c>
      <c r="C19" s="37"/>
      <c r="D19" s="37"/>
      <c r="E19" s="37"/>
      <c r="F19" s="37"/>
      <c r="G19" s="37"/>
      <c r="H19" s="37"/>
      <c r="I19" s="37"/>
      <c r="J19" s="37"/>
      <c r="K19" s="37"/>
      <c r="L19" s="37"/>
      <c r="M19" s="37"/>
      <c r="N19" s="37"/>
      <c r="O19" s="37"/>
      <c r="P19" s="37"/>
      <c r="Q19" s="37"/>
      <c r="R19" s="37"/>
    </row>
    <row r="20" spans="1:20" ht="24" x14ac:dyDescent="0.2">
      <c r="A20" s="38"/>
      <c r="B20" s="38"/>
      <c r="C20" s="39"/>
      <c r="D20" s="40"/>
      <c r="E20" s="40"/>
      <c r="F20" s="40"/>
    </row>
    <row r="21" spans="1:20" ht="24" x14ac:dyDescent="0.2">
      <c r="A21" s="38"/>
      <c r="B21" s="38"/>
      <c r="C21" s="39"/>
      <c r="D21" s="40"/>
      <c r="E21" s="40"/>
      <c r="F21" s="40"/>
    </row>
    <row r="22" spans="1:20" ht="24" x14ac:dyDescent="0.2">
      <c r="A22" s="41" t="s">
        <v>7</v>
      </c>
      <c r="B22" s="38"/>
      <c r="C22" s="39"/>
      <c r="D22" s="40"/>
      <c r="E22" s="40"/>
      <c r="F22" s="40"/>
    </row>
    <row r="23" spans="1:20" hidden="1" x14ac:dyDescent="0.2">
      <c r="C23" s="206">
        <f>C8</f>
        <v>4771700</v>
      </c>
    </row>
  </sheetData>
  <mergeCells count="10">
    <mergeCell ref="A1:R1"/>
    <mergeCell ref="A18:A19"/>
    <mergeCell ref="A5:A6"/>
    <mergeCell ref="C5:C6"/>
    <mergeCell ref="D5:G5"/>
    <mergeCell ref="H5:H6"/>
    <mergeCell ref="I5:L5"/>
    <mergeCell ref="M5:M6"/>
    <mergeCell ref="N5:Q5"/>
    <mergeCell ref="R5:R6"/>
  </mergeCells>
  <printOptions horizontalCentered="1"/>
  <pageMargins left="0.19685039370078741" right="0.19685039370078741" top="0.59055118110236227" bottom="0.39370078740157483" header="0.31496062992125984" footer="0.31496062992125984"/>
  <pageSetup paperSize="9" scale="95" orientation="landscape" r:id="rId1"/>
  <headerFooter>
    <oddHeader xml:space="preserve">&amp;R&amp;"TH SarabunPSK,ธรรมดา"&amp;16แบบ สงม. 2
(สำนักงานเขต)   
&amp;"-,ธรรมดา"&amp;11
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T69"/>
  <sheetViews>
    <sheetView zoomScale="80" zoomScaleNormal="80" workbookViewId="0">
      <selection activeCell="W10" sqref="W10"/>
    </sheetView>
  </sheetViews>
  <sheetFormatPr defaultRowHeight="14.25" x14ac:dyDescent="0.2"/>
  <cols>
    <col min="1" max="1" width="42.25" style="12" customWidth="1"/>
    <col min="2" max="2" width="8.125" style="12" customWidth="1"/>
    <col min="3" max="3" width="15" style="25" customWidth="1"/>
    <col min="4" max="4" width="12.125" style="12" hidden="1" customWidth="1"/>
    <col min="5" max="6" width="10.25" style="12" hidden="1" customWidth="1"/>
    <col min="7" max="7" width="10.875" style="12" hidden="1" customWidth="1"/>
    <col min="8" max="8" width="65" style="25" hidden="1" customWidth="1"/>
    <col min="9" max="12" width="10.25" style="12" hidden="1" customWidth="1"/>
    <col min="13" max="13" width="61.125" style="25" customWidth="1"/>
    <col min="14" max="17" width="10.25" style="12" hidden="1" customWidth="1"/>
    <col min="18" max="18" width="28.625" style="25" hidden="1" customWidth="1"/>
    <col min="19" max="19" width="9" style="12"/>
    <col min="20" max="20" width="16.125" style="12" hidden="1" customWidth="1"/>
    <col min="21" max="16384" width="9" style="12"/>
  </cols>
  <sheetData>
    <row r="1" spans="1:20" ht="24" x14ac:dyDescent="0.2">
      <c r="A1" s="212" t="s">
        <v>180</v>
      </c>
      <c r="B1" s="212"/>
      <c r="C1" s="212"/>
      <c r="D1" s="212"/>
      <c r="E1" s="212"/>
      <c r="F1" s="212"/>
      <c r="G1" s="212"/>
      <c r="H1" s="212"/>
      <c r="I1" s="212"/>
      <c r="J1" s="212"/>
      <c r="K1" s="212"/>
      <c r="L1" s="212"/>
      <c r="M1" s="212"/>
      <c r="N1" s="212"/>
      <c r="O1" s="212"/>
      <c r="P1" s="212"/>
      <c r="Q1" s="212"/>
      <c r="R1" s="212"/>
    </row>
    <row r="2" spans="1:20" ht="24" x14ac:dyDescent="0.2">
      <c r="A2" s="13" t="s">
        <v>21</v>
      </c>
      <c r="B2" s="13"/>
      <c r="C2" s="14"/>
      <c r="D2" s="13"/>
      <c r="E2" s="13"/>
      <c r="F2" s="13"/>
    </row>
    <row r="3" spans="1:20" ht="24" x14ac:dyDescent="0.2">
      <c r="A3" s="15" t="s">
        <v>22</v>
      </c>
      <c r="B3" s="15"/>
      <c r="C3" s="16"/>
      <c r="D3" s="17"/>
      <c r="E3" s="17"/>
      <c r="F3" s="17"/>
      <c r="H3" s="45" t="s">
        <v>20</v>
      </c>
      <c r="M3" s="45" t="s">
        <v>20</v>
      </c>
      <c r="R3" s="45" t="s">
        <v>20</v>
      </c>
    </row>
    <row r="4" spans="1:20" ht="24" x14ac:dyDescent="0.2">
      <c r="A4" s="15"/>
      <c r="B4" s="15"/>
      <c r="C4" s="16"/>
      <c r="D4" s="17"/>
      <c r="E4" s="17"/>
      <c r="F4" s="17"/>
    </row>
    <row r="5" spans="1:20" ht="24" x14ac:dyDescent="0.2">
      <c r="A5" s="215" t="s">
        <v>19</v>
      </c>
      <c r="B5" s="18" t="s">
        <v>6</v>
      </c>
      <c r="C5" s="217" t="s">
        <v>0</v>
      </c>
      <c r="D5" s="224" t="s">
        <v>131</v>
      </c>
      <c r="E5" s="224"/>
      <c r="F5" s="224"/>
      <c r="G5" s="224"/>
      <c r="H5" s="221" t="s">
        <v>242</v>
      </c>
      <c r="I5" s="224" t="s">
        <v>97</v>
      </c>
      <c r="J5" s="224"/>
      <c r="K5" s="224"/>
      <c r="L5" s="224"/>
      <c r="M5" s="221" t="s">
        <v>228</v>
      </c>
      <c r="N5" s="224" t="s">
        <v>98</v>
      </c>
      <c r="O5" s="224"/>
      <c r="P5" s="224"/>
      <c r="Q5" s="224"/>
      <c r="R5" s="221" t="s">
        <v>229</v>
      </c>
    </row>
    <row r="6" spans="1:20" ht="24" x14ac:dyDescent="0.2">
      <c r="A6" s="216"/>
      <c r="B6" s="19" t="s">
        <v>2</v>
      </c>
      <c r="C6" s="218"/>
      <c r="D6" s="20" t="s">
        <v>132</v>
      </c>
      <c r="E6" s="20" t="s">
        <v>133</v>
      </c>
      <c r="F6" s="20" t="s">
        <v>134</v>
      </c>
      <c r="G6" s="20" t="s">
        <v>135</v>
      </c>
      <c r="H6" s="221"/>
      <c r="I6" s="20" t="s">
        <v>137</v>
      </c>
      <c r="J6" s="20" t="s">
        <v>138</v>
      </c>
      <c r="K6" s="20" t="s">
        <v>139</v>
      </c>
      <c r="L6" s="20" t="s">
        <v>140</v>
      </c>
      <c r="M6" s="221"/>
      <c r="N6" s="20" t="s">
        <v>141</v>
      </c>
      <c r="O6" s="20" t="s">
        <v>142</v>
      </c>
      <c r="P6" s="20" t="s">
        <v>143</v>
      </c>
      <c r="Q6" s="20" t="s">
        <v>144</v>
      </c>
      <c r="R6" s="221"/>
    </row>
    <row r="7" spans="1:20" s="25" customFormat="1" ht="24" x14ac:dyDescent="0.2">
      <c r="A7" s="22" t="s">
        <v>99</v>
      </c>
      <c r="B7" s="23"/>
      <c r="C7" s="24"/>
      <c r="D7" s="24"/>
      <c r="E7" s="24"/>
      <c r="F7" s="24"/>
      <c r="G7" s="24"/>
      <c r="H7" s="24"/>
      <c r="I7" s="24"/>
      <c r="J7" s="24"/>
      <c r="K7" s="24"/>
      <c r="L7" s="24"/>
      <c r="M7" s="24"/>
      <c r="N7" s="24"/>
      <c r="O7" s="24"/>
      <c r="P7" s="24"/>
      <c r="Q7" s="24"/>
      <c r="R7" s="24"/>
    </row>
    <row r="8" spans="1:20" s="25" customFormat="1" ht="24" x14ac:dyDescent="0.2">
      <c r="A8" s="97" t="s">
        <v>100</v>
      </c>
      <c r="B8" s="98" t="s">
        <v>1</v>
      </c>
      <c r="C8" s="99">
        <f t="shared" ref="C8:R8" si="0">SUM(C10+C37)</f>
        <v>12471390</v>
      </c>
      <c r="D8" s="99">
        <f t="shared" si="0"/>
        <v>11365010</v>
      </c>
      <c r="E8" s="99">
        <f t="shared" si="0"/>
        <v>61130</v>
      </c>
      <c r="F8" s="99">
        <f t="shared" si="0"/>
        <v>184470</v>
      </c>
      <c r="G8" s="99">
        <f t="shared" si="0"/>
        <v>201270</v>
      </c>
      <c r="H8" s="99">
        <f t="shared" si="0"/>
        <v>11811880</v>
      </c>
      <c r="I8" s="99">
        <f t="shared" si="0"/>
        <v>291830</v>
      </c>
      <c r="J8" s="99">
        <f t="shared" si="0"/>
        <v>30810</v>
      </c>
      <c r="K8" s="99">
        <f t="shared" si="0"/>
        <v>101600</v>
      </c>
      <c r="L8" s="99">
        <f t="shared" si="0"/>
        <v>30930</v>
      </c>
      <c r="M8" s="99">
        <f t="shared" si="0"/>
        <v>455170</v>
      </c>
      <c r="N8" s="99">
        <f t="shared" si="0"/>
        <v>109020</v>
      </c>
      <c r="O8" s="99">
        <f t="shared" si="0"/>
        <v>32040</v>
      </c>
      <c r="P8" s="99">
        <f t="shared" si="0"/>
        <v>38850</v>
      </c>
      <c r="Q8" s="99">
        <f t="shared" si="0"/>
        <v>24430</v>
      </c>
      <c r="R8" s="99">
        <f t="shared" si="0"/>
        <v>204340</v>
      </c>
      <c r="T8" s="61">
        <f>SUM(H8+M8+R8)</f>
        <v>12471390</v>
      </c>
    </row>
    <row r="9" spans="1:20" s="25" customFormat="1" ht="24" x14ac:dyDescent="0.2">
      <c r="A9" s="100"/>
      <c r="B9" s="98" t="s">
        <v>2</v>
      </c>
      <c r="C9" s="98"/>
      <c r="D9" s="98"/>
      <c r="E9" s="98"/>
      <c r="F9" s="98"/>
      <c r="G9" s="98"/>
      <c r="H9" s="98"/>
      <c r="I9" s="98"/>
      <c r="J9" s="98"/>
      <c r="K9" s="98"/>
      <c r="L9" s="98"/>
      <c r="M9" s="98"/>
      <c r="N9" s="98"/>
      <c r="O9" s="98"/>
      <c r="P9" s="98"/>
      <c r="Q9" s="98"/>
      <c r="R9" s="98"/>
      <c r="T9" s="25">
        <f t="shared" ref="T9:T63" si="1">SUM(H9+M9+R9)</f>
        <v>0</v>
      </c>
    </row>
    <row r="10" spans="1:20" s="25" customFormat="1" ht="24" x14ac:dyDescent="0.2">
      <c r="A10" s="93" t="s">
        <v>145</v>
      </c>
      <c r="B10" s="94" t="s">
        <v>1</v>
      </c>
      <c r="C10" s="94">
        <f>SUM(C14:C36)</f>
        <v>12471390</v>
      </c>
      <c r="D10" s="94">
        <f t="shared" ref="D10:R10" si="2">SUM(D14:D36)</f>
        <v>11365010</v>
      </c>
      <c r="E10" s="94">
        <f t="shared" si="2"/>
        <v>61130</v>
      </c>
      <c r="F10" s="94">
        <f t="shared" si="2"/>
        <v>184470</v>
      </c>
      <c r="G10" s="94">
        <f t="shared" si="2"/>
        <v>201270</v>
      </c>
      <c r="H10" s="94">
        <f t="shared" si="2"/>
        <v>11811880</v>
      </c>
      <c r="I10" s="94">
        <f t="shared" si="2"/>
        <v>291830</v>
      </c>
      <c r="J10" s="94">
        <f t="shared" si="2"/>
        <v>30810</v>
      </c>
      <c r="K10" s="94">
        <f t="shared" si="2"/>
        <v>101600</v>
      </c>
      <c r="L10" s="94">
        <f t="shared" si="2"/>
        <v>30930</v>
      </c>
      <c r="M10" s="94">
        <f t="shared" si="2"/>
        <v>455170</v>
      </c>
      <c r="N10" s="94">
        <f t="shared" si="2"/>
        <v>109020</v>
      </c>
      <c r="O10" s="94">
        <f t="shared" si="2"/>
        <v>32040</v>
      </c>
      <c r="P10" s="94">
        <f t="shared" si="2"/>
        <v>38850</v>
      </c>
      <c r="Q10" s="94">
        <f t="shared" si="2"/>
        <v>24430</v>
      </c>
      <c r="R10" s="94">
        <f t="shared" si="2"/>
        <v>204340</v>
      </c>
      <c r="T10" s="61">
        <f>SUM(H10+M10+R10)</f>
        <v>12471390</v>
      </c>
    </row>
    <row r="11" spans="1:20" s="25" customFormat="1" ht="24" x14ac:dyDescent="0.2">
      <c r="A11" s="95"/>
      <c r="B11" s="94" t="s">
        <v>2</v>
      </c>
      <c r="C11" s="94"/>
      <c r="D11" s="94"/>
      <c r="E11" s="94"/>
      <c r="F11" s="94"/>
      <c r="G11" s="94"/>
      <c r="H11" s="94"/>
      <c r="I11" s="94"/>
      <c r="J11" s="94"/>
      <c r="K11" s="94"/>
      <c r="L11" s="94"/>
      <c r="M11" s="94"/>
      <c r="N11" s="94"/>
      <c r="O11" s="94"/>
      <c r="P11" s="94"/>
      <c r="Q11" s="94"/>
      <c r="R11" s="94"/>
      <c r="T11" s="25">
        <f t="shared" si="1"/>
        <v>0</v>
      </c>
    </row>
    <row r="12" spans="1:20" ht="24" x14ac:dyDescent="0.2">
      <c r="A12" s="81" t="s">
        <v>101</v>
      </c>
      <c r="B12" s="82"/>
      <c r="C12" s="76"/>
      <c r="D12" s="28"/>
      <c r="E12" s="28"/>
      <c r="F12" s="28"/>
      <c r="G12" s="28"/>
      <c r="H12" s="21"/>
      <c r="I12" s="28"/>
      <c r="J12" s="28"/>
      <c r="K12" s="28"/>
      <c r="L12" s="28"/>
      <c r="M12" s="21"/>
      <c r="N12" s="28"/>
      <c r="O12" s="28"/>
      <c r="P12" s="28"/>
      <c r="Q12" s="28"/>
      <c r="R12" s="21"/>
      <c r="T12" s="25"/>
    </row>
    <row r="13" spans="1:20" ht="24" x14ac:dyDescent="0.2">
      <c r="A13" s="84" t="s">
        <v>102</v>
      </c>
      <c r="B13" s="82"/>
      <c r="C13" s="76"/>
      <c r="D13" s="28"/>
      <c r="E13" s="28"/>
      <c r="F13" s="28"/>
      <c r="G13" s="28"/>
      <c r="H13" s="21"/>
      <c r="I13" s="28"/>
      <c r="J13" s="28"/>
      <c r="K13" s="28"/>
      <c r="L13" s="28"/>
      <c r="M13" s="21"/>
      <c r="N13" s="28"/>
      <c r="O13" s="28"/>
      <c r="P13" s="28"/>
      <c r="Q13" s="28"/>
      <c r="R13" s="21"/>
      <c r="T13" s="25"/>
    </row>
    <row r="14" spans="1:20" ht="24" x14ac:dyDescent="0.2">
      <c r="A14" s="156" t="s">
        <v>25</v>
      </c>
      <c r="B14" s="82" t="s">
        <v>1</v>
      </c>
      <c r="C14" s="76">
        <v>384400</v>
      </c>
      <c r="D14" s="196">
        <v>36620</v>
      </c>
      <c r="E14" s="196">
        <v>29130</v>
      </c>
      <c r="F14" s="196">
        <v>34470</v>
      </c>
      <c r="G14" s="196">
        <v>30270</v>
      </c>
      <c r="H14" s="128">
        <f>SUM(D14:G14)</f>
        <v>130490</v>
      </c>
      <c r="I14" s="196">
        <v>32230</v>
      </c>
      <c r="J14" s="196">
        <v>30810</v>
      </c>
      <c r="K14" s="196">
        <v>33600</v>
      </c>
      <c r="L14" s="196">
        <v>30930</v>
      </c>
      <c r="M14" s="128">
        <f>SUM(I14:L14)</f>
        <v>127570</v>
      </c>
      <c r="N14" s="196">
        <v>31020</v>
      </c>
      <c r="O14" s="196">
        <v>32040</v>
      </c>
      <c r="P14" s="196">
        <v>38850</v>
      </c>
      <c r="Q14" s="196">
        <v>24430</v>
      </c>
      <c r="R14" s="128">
        <f>SUM(N14:Q14)</f>
        <v>126340</v>
      </c>
      <c r="T14" s="25">
        <f>SUM(H14+M14+R14)</f>
        <v>384400</v>
      </c>
    </row>
    <row r="15" spans="1:20" ht="24" x14ac:dyDescent="0.2">
      <c r="A15" s="156" t="s">
        <v>58</v>
      </c>
      <c r="B15" s="82" t="s">
        <v>1</v>
      </c>
      <c r="C15" s="76">
        <v>90390</v>
      </c>
      <c r="D15" s="196">
        <v>90390</v>
      </c>
      <c r="E15" s="196"/>
      <c r="F15" s="196"/>
      <c r="G15" s="196"/>
      <c r="H15" s="128">
        <f>SUM(D15:G15)</f>
        <v>90390</v>
      </c>
      <c r="I15" s="196"/>
      <c r="J15" s="196"/>
      <c r="K15" s="196"/>
      <c r="L15" s="196"/>
      <c r="M15" s="128">
        <f>SUM(I15:L15)</f>
        <v>0</v>
      </c>
      <c r="N15" s="196"/>
      <c r="O15" s="196"/>
      <c r="P15" s="196"/>
      <c r="Q15" s="196"/>
      <c r="R15" s="128">
        <f>SUM(N15:Q15)</f>
        <v>0</v>
      </c>
      <c r="T15" s="25">
        <f>SUM(H15+M15+R15)</f>
        <v>90390</v>
      </c>
    </row>
    <row r="16" spans="1:20" ht="24" x14ac:dyDescent="0.2">
      <c r="A16" s="84" t="s">
        <v>103</v>
      </c>
      <c r="B16" s="82"/>
      <c r="C16" s="76"/>
      <c r="D16" s="137"/>
      <c r="E16" s="137"/>
      <c r="F16" s="137"/>
      <c r="G16" s="137"/>
      <c r="H16" s="128"/>
      <c r="I16" s="137"/>
      <c r="J16" s="137"/>
      <c r="K16" s="137"/>
      <c r="L16" s="137"/>
      <c r="M16" s="128"/>
      <c r="N16" s="137"/>
      <c r="O16" s="137"/>
      <c r="P16" s="137"/>
      <c r="Q16" s="137"/>
      <c r="R16" s="128"/>
      <c r="T16" s="25"/>
    </row>
    <row r="17" spans="1:20" ht="24" x14ac:dyDescent="0.2">
      <c r="A17" s="156" t="s">
        <v>26</v>
      </c>
      <c r="B17" s="82" t="s">
        <v>1</v>
      </c>
      <c r="C17" s="76">
        <v>309600</v>
      </c>
      <c r="D17" s="196"/>
      <c r="E17" s="196"/>
      <c r="F17" s="196">
        <v>150000</v>
      </c>
      <c r="G17" s="196">
        <v>0</v>
      </c>
      <c r="H17" s="128">
        <f>SUM(D17:G17)</f>
        <v>150000</v>
      </c>
      <c r="I17" s="196">
        <v>159600</v>
      </c>
      <c r="J17" s="196"/>
      <c r="K17" s="196"/>
      <c r="L17" s="196"/>
      <c r="M17" s="128">
        <f>SUM(I17:L17)</f>
        <v>159600</v>
      </c>
      <c r="N17" s="196"/>
      <c r="O17" s="196"/>
      <c r="P17" s="196"/>
      <c r="Q17" s="196"/>
      <c r="R17" s="128">
        <f>SUM(N17:Q17)</f>
        <v>0</v>
      </c>
      <c r="T17" s="25">
        <f t="shared" si="1"/>
        <v>309600</v>
      </c>
    </row>
    <row r="18" spans="1:20" ht="24" x14ac:dyDescent="0.2">
      <c r="A18" s="156" t="s">
        <v>147</v>
      </c>
      <c r="B18" s="82" t="s">
        <v>1</v>
      </c>
      <c r="C18" s="76">
        <v>10000</v>
      </c>
      <c r="D18" s="196">
        <v>10000</v>
      </c>
      <c r="E18" s="196"/>
      <c r="F18" s="196"/>
      <c r="G18" s="196"/>
      <c r="H18" s="128">
        <f>SUM(D18:G18)</f>
        <v>10000</v>
      </c>
      <c r="I18" s="196"/>
      <c r="J18" s="196"/>
      <c r="K18" s="196"/>
      <c r="L18" s="196"/>
      <c r="M18" s="128"/>
      <c r="N18" s="196"/>
      <c r="O18" s="196"/>
      <c r="P18" s="196"/>
      <c r="Q18" s="196"/>
      <c r="R18" s="128"/>
      <c r="T18" s="25">
        <f>SUM(H18+M18+R18)</f>
        <v>10000</v>
      </c>
    </row>
    <row r="19" spans="1:20" ht="24" x14ac:dyDescent="0.2">
      <c r="A19" s="156" t="s">
        <v>27</v>
      </c>
      <c r="B19" s="82" t="s">
        <v>1</v>
      </c>
      <c r="C19" s="76">
        <v>35100</v>
      </c>
      <c r="D19" s="196">
        <v>35100</v>
      </c>
      <c r="E19" s="196"/>
      <c r="F19" s="196"/>
      <c r="G19" s="196"/>
      <c r="H19" s="128">
        <f t="shared" ref="H19:H27" si="3">SUM(D19:G19)</f>
        <v>35100</v>
      </c>
      <c r="I19" s="196"/>
      <c r="J19" s="196"/>
      <c r="K19" s="196"/>
      <c r="L19" s="196"/>
      <c r="M19" s="128">
        <f t="shared" ref="M19:M27" si="4">SUM(I19:L19)</f>
        <v>0</v>
      </c>
      <c r="N19" s="196"/>
      <c r="O19" s="196"/>
      <c r="P19" s="196"/>
      <c r="Q19" s="196"/>
      <c r="R19" s="128">
        <f t="shared" ref="R19:R27" si="5">SUM(N19:Q19)</f>
        <v>0</v>
      </c>
      <c r="T19" s="25">
        <f t="shared" si="1"/>
        <v>35100</v>
      </c>
    </row>
    <row r="20" spans="1:20" ht="24" x14ac:dyDescent="0.2">
      <c r="A20" s="156" t="s">
        <v>34</v>
      </c>
      <c r="B20" s="82" t="s">
        <v>1</v>
      </c>
      <c r="C20" s="76">
        <v>4800</v>
      </c>
      <c r="D20" s="196">
        <v>4800</v>
      </c>
      <c r="E20" s="196"/>
      <c r="F20" s="196"/>
      <c r="G20" s="196"/>
      <c r="H20" s="128">
        <f t="shared" si="3"/>
        <v>4800</v>
      </c>
      <c r="I20" s="196"/>
      <c r="J20" s="196"/>
      <c r="K20" s="196"/>
      <c r="L20" s="196"/>
      <c r="M20" s="128">
        <f>SUM(I20:L20)</f>
        <v>0</v>
      </c>
      <c r="N20" s="196"/>
      <c r="O20" s="196"/>
      <c r="P20" s="196"/>
      <c r="Q20" s="196"/>
      <c r="R20" s="128">
        <f t="shared" si="5"/>
        <v>0</v>
      </c>
      <c r="T20" s="25">
        <f t="shared" si="1"/>
        <v>4800</v>
      </c>
    </row>
    <row r="21" spans="1:20" ht="24" x14ac:dyDescent="0.2">
      <c r="A21" s="156" t="s">
        <v>28</v>
      </c>
      <c r="B21" s="82" t="s">
        <v>1</v>
      </c>
      <c r="C21" s="76">
        <v>32000</v>
      </c>
      <c r="D21" s="196"/>
      <c r="E21" s="196">
        <v>32000</v>
      </c>
      <c r="F21" s="196"/>
      <c r="G21" s="196"/>
      <c r="H21" s="128">
        <f t="shared" si="3"/>
        <v>32000</v>
      </c>
      <c r="I21" s="196"/>
      <c r="J21" s="196"/>
      <c r="K21" s="196"/>
      <c r="L21" s="196"/>
      <c r="M21" s="128">
        <f t="shared" si="4"/>
        <v>0</v>
      </c>
      <c r="N21" s="196"/>
      <c r="O21" s="196"/>
      <c r="P21" s="196"/>
      <c r="Q21" s="196"/>
      <c r="R21" s="128">
        <f t="shared" si="5"/>
        <v>0</v>
      </c>
      <c r="T21" s="25">
        <f t="shared" si="1"/>
        <v>32000</v>
      </c>
    </row>
    <row r="22" spans="1:20" ht="24" x14ac:dyDescent="0.2">
      <c r="A22" s="158" t="s">
        <v>35</v>
      </c>
      <c r="B22" s="82" t="s">
        <v>1</v>
      </c>
      <c r="C22" s="76">
        <v>1915200</v>
      </c>
      <c r="D22" s="196">
        <v>1915200</v>
      </c>
      <c r="E22" s="196"/>
      <c r="F22" s="196"/>
      <c r="G22" s="196"/>
      <c r="H22" s="128">
        <f t="shared" si="3"/>
        <v>1915200</v>
      </c>
      <c r="I22" s="196"/>
      <c r="J22" s="196"/>
      <c r="K22" s="196"/>
      <c r="L22" s="196"/>
      <c r="M22" s="128">
        <f t="shared" si="4"/>
        <v>0</v>
      </c>
      <c r="N22" s="196"/>
      <c r="O22" s="196"/>
      <c r="P22" s="196"/>
      <c r="Q22" s="196"/>
      <c r="R22" s="128">
        <f t="shared" si="5"/>
        <v>0</v>
      </c>
      <c r="T22" s="25">
        <f t="shared" si="1"/>
        <v>1915200</v>
      </c>
    </row>
    <row r="23" spans="1:20" ht="24" x14ac:dyDescent="0.2">
      <c r="A23" s="156" t="s">
        <v>36</v>
      </c>
      <c r="B23" s="82" t="s">
        <v>1</v>
      </c>
      <c r="C23" s="76">
        <v>7095600</v>
      </c>
      <c r="D23" s="196">
        <v>7095600</v>
      </c>
      <c r="E23" s="196"/>
      <c r="F23" s="196"/>
      <c r="G23" s="196"/>
      <c r="H23" s="128">
        <f t="shared" si="3"/>
        <v>7095600</v>
      </c>
      <c r="I23" s="196"/>
      <c r="J23" s="196"/>
      <c r="K23" s="196"/>
      <c r="L23" s="196"/>
      <c r="M23" s="128">
        <f t="shared" si="4"/>
        <v>0</v>
      </c>
      <c r="N23" s="196"/>
      <c r="O23" s="196"/>
      <c r="P23" s="196"/>
      <c r="Q23" s="196"/>
      <c r="R23" s="128">
        <f t="shared" si="5"/>
        <v>0</v>
      </c>
      <c r="T23" s="25">
        <f t="shared" si="1"/>
        <v>7095600</v>
      </c>
    </row>
    <row r="24" spans="1:20" ht="24" x14ac:dyDescent="0.2">
      <c r="A24" s="156" t="s">
        <v>37</v>
      </c>
      <c r="B24" s="82" t="s">
        <v>1</v>
      </c>
      <c r="C24" s="76">
        <v>1705000</v>
      </c>
      <c r="D24" s="196">
        <v>1705000</v>
      </c>
      <c r="E24" s="196"/>
      <c r="F24" s="196"/>
      <c r="G24" s="196"/>
      <c r="H24" s="128">
        <f t="shared" si="3"/>
        <v>1705000</v>
      </c>
      <c r="I24" s="196"/>
      <c r="J24" s="196"/>
      <c r="K24" s="196"/>
      <c r="L24" s="196"/>
      <c r="M24" s="128">
        <f t="shared" si="4"/>
        <v>0</v>
      </c>
      <c r="N24" s="196"/>
      <c r="O24" s="196"/>
      <c r="P24" s="196"/>
      <c r="Q24" s="196"/>
      <c r="R24" s="128">
        <f t="shared" si="5"/>
        <v>0</v>
      </c>
      <c r="T24" s="25">
        <f t="shared" si="1"/>
        <v>1705000</v>
      </c>
    </row>
    <row r="25" spans="1:20" ht="24" x14ac:dyDescent="0.2">
      <c r="A25" s="156" t="s">
        <v>38</v>
      </c>
      <c r="B25" s="82" t="s">
        <v>1</v>
      </c>
      <c r="C25" s="76">
        <v>216000</v>
      </c>
      <c r="D25" s="196">
        <v>216000</v>
      </c>
      <c r="E25" s="196"/>
      <c r="F25" s="196"/>
      <c r="G25" s="196"/>
      <c r="H25" s="128">
        <f t="shared" si="3"/>
        <v>216000</v>
      </c>
      <c r="I25" s="196"/>
      <c r="J25" s="196"/>
      <c r="K25" s="196"/>
      <c r="L25" s="196"/>
      <c r="M25" s="128">
        <f t="shared" si="4"/>
        <v>0</v>
      </c>
      <c r="N25" s="196"/>
      <c r="O25" s="196"/>
      <c r="P25" s="196"/>
      <c r="Q25" s="196"/>
      <c r="R25" s="128">
        <f t="shared" si="5"/>
        <v>0</v>
      </c>
      <c r="T25" s="25">
        <f t="shared" si="1"/>
        <v>216000</v>
      </c>
    </row>
    <row r="26" spans="1:20" ht="24" x14ac:dyDescent="0.2">
      <c r="A26" s="156" t="s">
        <v>39</v>
      </c>
      <c r="B26" s="82" t="s">
        <v>1</v>
      </c>
      <c r="C26" s="76">
        <v>64000</v>
      </c>
      <c r="D26" s="196">
        <v>64000</v>
      </c>
      <c r="E26" s="196"/>
      <c r="F26" s="196"/>
      <c r="G26" s="196"/>
      <c r="H26" s="128">
        <f t="shared" si="3"/>
        <v>64000</v>
      </c>
      <c r="I26" s="196"/>
      <c r="J26" s="196"/>
      <c r="K26" s="196"/>
      <c r="L26" s="196"/>
      <c r="M26" s="128">
        <f t="shared" si="4"/>
        <v>0</v>
      </c>
      <c r="N26" s="196"/>
      <c r="O26" s="196"/>
      <c r="P26" s="196"/>
      <c r="Q26" s="196"/>
      <c r="R26" s="128">
        <f t="shared" si="5"/>
        <v>0</v>
      </c>
      <c r="T26" s="25">
        <f t="shared" si="1"/>
        <v>64000</v>
      </c>
    </row>
    <row r="27" spans="1:20" ht="24" x14ac:dyDescent="0.2">
      <c r="A27" s="156" t="s">
        <v>40</v>
      </c>
      <c r="B27" s="82" t="s">
        <v>1</v>
      </c>
      <c r="C27" s="76">
        <v>4000</v>
      </c>
      <c r="D27" s="196">
        <v>4000</v>
      </c>
      <c r="E27" s="196"/>
      <c r="F27" s="196"/>
      <c r="G27" s="196"/>
      <c r="H27" s="128">
        <f t="shared" si="3"/>
        <v>4000</v>
      </c>
      <c r="I27" s="196"/>
      <c r="J27" s="196"/>
      <c r="K27" s="196"/>
      <c r="L27" s="196"/>
      <c r="M27" s="128">
        <f t="shared" si="4"/>
        <v>0</v>
      </c>
      <c r="N27" s="196"/>
      <c r="O27" s="196"/>
      <c r="P27" s="196"/>
      <c r="Q27" s="196"/>
      <c r="R27" s="128">
        <f t="shared" si="5"/>
        <v>0</v>
      </c>
      <c r="T27" s="25">
        <f t="shared" si="1"/>
        <v>4000</v>
      </c>
    </row>
    <row r="28" spans="1:20" ht="24" x14ac:dyDescent="0.2">
      <c r="A28" s="84" t="s">
        <v>104</v>
      </c>
      <c r="B28" s="82"/>
      <c r="C28" s="76"/>
      <c r="D28" s="137"/>
      <c r="E28" s="137"/>
      <c r="F28" s="137"/>
      <c r="G28" s="137"/>
      <c r="H28" s="128"/>
      <c r="I28" s="137"/>
      <c r="J28" s="137"/>
      <c r="K28" s="137"/>
      <c r="L28" s="137"/>
      <c r="M28" s="128"/>
      <c r="N28" s="137"/>
      <c r="O28" s="137"/>
      <c r="P28" s="137"/>
      <c r="Q28" s="137"/>
      <c r="R28" s="128"/>
      <c r="T28" s="25"/>
    </row>
    <row r="29" spans="1:20" ht="24" x14ac:dyDescent="0.2">
      <c r="A29" s="156" t="s">
        <v>29</v>
      </c>
      <c r="B29" s="82" t="s">
        <v>1</v>
      </c>
      <c r="C29" s="76">
        <v>127600</v>
      </c>
      <c r="D29" s="196">
        <v>127600</v>
      </c>
      <c r="E29" s="196"/>
      <c r="F29" s="196"/>
      <c r="G29" s="196"/>
      <c r="H29" s="128">
        <f>SUM(D29:G29)</f>
        <v>127600</v>
      </c>
      <c r="I29" s="196"/>
      <c r="J29" s="196"/>
      <c r="K29" s="196"/>
      <c r="L29" s="196"/>
      <c r="M29" s="128">
        <f>SUM(I29:L29)</f>
        <v>0</v>
      </c>
      <c r="N29" s="196"/>
      <c r="O29" s="196"/>
      <c r="P29" s="196"/>
      <c r="Q29" s="196"/>
      <c r="R29" s="128">
        <f>SUM(N29:Q29)</f>
        <v>0</v>
      </c>
      <c r="T29" s="25">
        <f t="shared" si="1"/>
        <v>127600</v>
      </c>
    </row>
    <row r="30" spans="1:20" ht="24" x14ac:dyDescent="0.2">
      <c r="A30" s="156" t="s">
        <v>30</v>
      </c>
      <c r="B30" s="82" t="s">
        <v>1</v>
      </c>
      <c r="C30" s="76">
        <v>178000</v>
      </c>
      <c r="D30" s="196"/>
      <c r="E30" s="196"/>
      <c r="F30" s="196"/>
      <c r="G30" s="196"/>
      <c r="H30" s="128">
        <f t="shared" ref="H30:H36" si="6">SUM(D30:G30)</f>
        <v>0</v>
      </c>
      <c r="I30" s="196">
        <v>100000</v>
      </c>
      <c r="J30" s="196"/>
      <c r="K30" s="196"/>
      <c r="L30" s="196"/>
      <c r="M30" s="128">
        <f t="shared" ref="M30:M36" si="7">SUM(I30:L30)</f>
        <v>100000</v>
      </c>
      <c r="N30" s="196">
        <v>78000</v>
      </c>
      <c r="O30" s="196"/>
      <c r="P30" s="196"/>
      <c r="Q30" s="196"/>
      <c r="R30" s="128">
        <f t="shared" ref="R30:R36" si="8">SUM(N30:Q30)</f>
        <v>78000</v>
      </c>
      <c r="T30" s="25">
        <f t="shared" si="1"/>
        <v>178000</v>
      </c>
    </row>
    <row r="31" spans="1:20" ht="24" x14ac:dyDescent="0.2">
      <c r="A31" s="156" t="s">
        <v>31</v>
      </c>
      <c r="B31" s="82" t="s">
        <v>1</v>
      </c>
      <c r="C31" s="76">
        <v>71000</v>
      </c>
      <c r="D31" s="196"/>
      <c r="E31" s="196"/>
      <c r="F31" s="196"/>
      <c r="G31" s="196">
        <v>71000</v>
      </c>
      <c r="H31" s="128">
        <f t="shared" si="6"/>
        <v>71000</v>
      </c>
      <c r="I31" s="196"/>
      <c r="J31" s="196"/>
      <c r="K31" s="196"/>
      <c r="L31" s="196"/>
      <c r="M31" s="128">
        <f t="shared" si="7"/>
        <v>0</v>
      </c>
      <c r="N31" s="196"/>
      <c r="O31" s="196"/>
      <c r="P31" s="196"/>
      <c r="Q31" s="196"/>
      <c r="R31" s="128">
        <f t="shared" si="8"/>
        <v>0</v>
      </c>
      <c r="T31" s="25">
        <f t="shared" si="1"/>
        <v>71000</v>
      </c>
    </row>
    <row r="32" spans="1:20" ht="24" x14ac:dyDescent="0.2">
      <c r="A32" s="156" t="s">
        <v>32</v>
      </c>
      <c r="B32" s="82" t="s">
        <v>1</v>
      </c>
      <c r="C32" s="76">
        <v>23500</v>
      </c>
      <c r="D32" s="196">
        <v>23500</v>
      </c>
      <c r="E32" s="196"/>
      <c r="F32" s="196"/>
      <c r="G32" s="196"/>
      <c r="H32" s="128">
        <f t="shared" si="6"/>
        <v>23500</v>
      </c>
      <c r="I32" s="196"/>
      <c r="J32" s="196"/>
      <c r="K32" s="196"/>
      <c r="L32" s="196"/>
      <c r="M32" s="128">
        <f t="shared" si="7"/>
        <v>0</v>
      </c>
      <c r="N32" s="196"/>
      <c r="O32" s="196"/>
      <c r="P32" s="196"/>
      <c r="Q32" s="196"/>
      <c r="R32" s="128">
        <f t="shared" si="8"/>
        <v>0</v>
      </c>
      <c r="T32" s="25">
        <f t="shared" si="1"/>
        <v>23500</v>
      </c>
    </row>
    <row r="33" spans="1:20" ht="24" x14ac:dyDescent="0.2">
      <c r="A33" s="157" t="s">
        <v>23</v>
      </c>
      <c r="B33" s="82" t="s">
        <v>1</v>
      </c>
      <c r="C33" s="76">
        <v>13200</v>
      </c>
      <c r="D33" s="138">
        <v>13200</v>
      </c>
      <c r="E33" s="138"/>
      <c r="F33" s="138"/>
      <c r="G33" s="138"/>
      <c r="H33" s="128">
        <f>SUM(D33:G33)</f>
        <v>13200</v>
      </c>
      <c r="I33" s="138"/>
      <c r="J33" s="138"/>
      <c r="K33" s="138"/>
      <c r="L33" s="138"/>
      <c r="M33" s="128">
        <f>SUM(I33:L33)</f>
        <v>0</v>
      </c>
      <c r="N33" s="138"/>
      <c r="O33" s="138"/>
      <c r="P33" s="138"/>
      <c r="Q33" s="138"/>
      <c r="R33" s="128">
        <f>SUM(N33:Q33)</f>
        <v>0</v>
      </c>
      <c r="T33" s="25">
        <f>SUM(H33+M33+R33)</f>
        <v>13200</v>
      </c>
    </row>
    <row r="34" spans="1:20" ht="24" x14ac:dyDescent="0.2">
      <c r="A34" s="156" t="s">
        <v>232</v>
      </c>
      <c r="B34" s="82" t="s">
        <v>1</v>
      </c>
      <c r="C34" s="76">
        <v>158000</v>
      </c>
      <c r="D34" s="196"/>
      <c r="E34" s="196"/>
      <c r="F34" s="196"/>
      <c r="G34" s="196">
        <v>100000</v>
      </c>
      <c r="H34" s="128">
        <f t="shared" si="6"/>
        <v>100000</v>
      </c>
      <c r="I34" s="196"/>
      <c r="J34" s="196"/>
      <c r="K34" s="196">
        <v>58000</v>
      </c>
      <c r="L34" s="196"/>
      <c r="M34" s="128">
        <f t="shared" si="7"/>
        <v>58000</v>
      </c>
      <c r="N34" s="196"/>
      <c r="O34" s="196"/>
      <c r="P34" s="196"/>
      <c r="Q34" s="196"/>
      <c r="R34" s="128">
        <f t="shared" si="8"/>
        <v>0</v>
      </c>
      <c r="T34" s="25">
        <f t="shared" si="1"/>
        <v>158000</v>
      </c>
    </row>
    <row r="35" spans="1:20" ht="24" x14ac:dyDescent="0.2">
      <c r="A35" s="156" t="s">
        <v>41</v>
      </c>
      <c r="B35" s="82" t="s">
        <v>1</v>
      </c>
      <c r="C35" s="76">
        <v>24000</v>
      </c>
      <c r="D35" s="196">
        <v>24000</v>
      </c>
      <c r="E35" s="196"/>
      <c r="F35" s="196"/>
      <c r="G35" s="196"/>
      <c r="H35" s="128">
        <f t="shared" si="6"/>
        <v>24000</v>
      </c>
      <c r="I35" s="196"/>
      <c r="J35" s="196"/>
      <c r="K35" s="196"/>
      <c r="L35" s="196"/>
      <c r="M35" s="128">
        <f t="shared" si="7"/>
        <v>0</v>
      </c>
      <c r="N35" s="196"/>
      <c r="O35" s="196"/>
      <c r="P35" s="196"/>
      <c r="Q35" s="196"/>
      <c r="R35" s="128">
        <f t="shared" si="8"/>
        <v>0</v>
      </c>
      <c r="T35" s="25">
        <f t="shared" si="1"/>
        <v>24000</v>
      </c>
    </row>
    <row r="36" spans="1:20" ht="24" x14ac:dyDescent="0.2">
      <c r="A36" s="158" t="s">
        <v>42</v>
      </c>
      <c r="B36" s="68" t="s">
        <v>1</v>
      </c>
      <c r="C36" s="76">
        <v>10000</v>
      </c>
      <c r="D36" s="196"/>
      <c r="E36" s="196"/>
      <c r="F36" s="196"/>
      <c r="G36" s="196"/>
      <c r="H36" s="128">
        <f t="shared" si="6"/>
        <v>0</v>
      </c>
      <c r="I36" s="196"/>
      <c r="J36" s="196"/>
      <c r="K36" s="196">
        <v>10000</v>
      </c>
      <c r="L36" s="196"/>
      <c r="M36" s="128">
        <f t="shared" si="7"/>
        <v>10000</v>
      </c>
      <c r="N36" s="196"/>
      <c r="O36" s="196"/>
      <c r="P36" s="196"/>
      <c r="Q36" s="196"/>
      <c r="R36" s="128">
        <f t="shared" si="8"/>
        <v>0</v>
      </c>
      <c r="T36" s="25">
        <f t="shared" si="1"/>
        <v>10000</v>
      </c>
    </row>
    <row r="37" spans="1:20" s="25" customFormat="1" ht="24" hidden="1" x14ac:dyDescent="0.2">
      <c r="A37" s="159" t="s">
        <v>152</v>
      </c>
      <c r="B37" s="160" t="s">
        <v>1</v>
      </c>
      <c r="C37" s="160">
        <f>SUM(C39)</f>
        <v>0</v>
      </c>
      <c r="D37" s="94">
        <f t="shared" ref="D37:R37" si="9">SUM(D39)</f>
        <v>0</v>
      </c>
      <c r="E37" s="94">
        <f t="shared" si="9"/>
        <v>0</v>
      </c>
      <c r="F37" s="94">
        <f t="shared" si="9"/>
        <v>0</v>
      </c>
      <c r="G37" s="94">
        <f t="shared" si="9"/>
        <v>0</v>
      </c>
      <c r="H37" s="94">
        <f>SUM(H39)</f>
        <v>0</v>
      </c>
      <c r="I37" s="94">
        <f>SUM(I39)</f>
        <v>0</v>
      </c>
      <c r="J37" s="94">
        <f t="shared" si="9"/>
        <v>0</v>
      </c>
      <c r="K37" s="94">
        <f t="shared" si="9"/>
        <v>0</v>
      </c>
      <c r="L37" s="94">
        <f t="shared" si="9"/>
        <v>0</v>
      </c>
      <c r="M37" s="94">
        <f t="shared" si="9"/>
        <v>0</v>
      </c>
      <c r="N37" s="94">
        <f t="shared" si="9"/>
        <v>0</v>
      </c>
      <c r="O37" s="94">
        <f t="shared" si="9"/>
        <v>0</v>
      </c>
      <c r="P37" s="94">
        <f t="shared" si="9"/>
        <v>0</v>
      </c>
      <c r="Q37" s="94">
        <f t="shared" si="9"/>
        <v>0</v>
      </c>
      <c r="R37" s="94">
        <f t="shared" si="9"/>
        <v>0</v>
      </c>
      <c r="T37" s="61">
        <f>SUM(H37+M37+R37)</f>
        <v>0</v>
      </c>
    </row>
    <row r="38" spans="1:20" s="25" customFormat="1" ht="24" hidden="1" x14ac:dyDescent="0.2">
      <c r="A38" s="161"/>
      <c r="B38" s="160" t="s">
        <v>2</v>
      </c>
      <c r="C38" s="160"/>
      <c r="D38" s="94"/>
      <c r="E38" s="94"/>
      <c r="F38" s="94"/>
      <c r="G38" s="94"/>
      <c r="H38" s="94"/>
      <c r="I38" s="94"/>
      <c r="J38" s="94"/>
      <c r="K38" s="94"/>
      <c r="L38" s="94"/>
      <c r="M38" s="94"/>
      <c r="N38" s="94"/>
      <c r="O38" s="94"/>
      <c r="P38" s="94"/>
      <c r="Q38" s="94"/>
      <c r="R38" s="94"/>
      <c r="T38" s="25">
        <f t="shared" ref="T38:T40" si="10">SUM(H38+M38+R38)</f>
        <v>0</v>
      </c>
    </row>
    <row r="39" spans="1:20" ht="48" hidden="1" x14ac:dyDescent="0.2">
      <c r="A39" s="86" t="s">
        <v>165</v>
      </c>
      <c r="B39" s="68" t="s">
        <v>1</v>
      </c>
      <c r="C39" s="76"/>
      <c r="D39" s="139"/>
      <c r="E39" s="139"/>
      <c r="F39" s="139"/>
      <c r="G39" s="139"/>
      <c r="H39" s="46">
        <f>SUM(D39:G39)</f>
        <v>0</v>
      </c>
      <c r="I39" s="139"/>
      <c r="J39" s="139"/>
      <c r="K39" s="139"/>
      <c r="L39" s="139"/>
      <c r="M39" s="46">
        <f>SUM(I39:L39)</f>
        <v>0</v>
      </c>
      <c r="N39" s="139"/>
      <c r="O39" s="139"/>
      <c r="P39" s="139"/>
      <c r="Q39" s="139"/>
      <c r="R39" s="46">
        <f>SUM(N39:Q39)</f>
        <v>0</v>
      </c>
      <c r="T39" s="25">
        <f t="shared" si="10"/>
        <v>0</v>
      </c>
    </row>
    <row r="40" spans="1:20" ht="24" hidden="1" x14ac:dyDescent="0.2">
      <c r="A40" s="87"/>
      <c r="B40" s="68" t="s">
        <v>2</v>
      </c>
      <c r="C40" s="76"/>
      <c r="D40" s="140"/>
      <c r="E40" s="140"/>
      <c r="F40" s="140"/>
      <c r="G40" s="140"/>
      <c r="H40" s="21"/>
      <c r="I40" s="140"/>
      <c r="J40" s="140"/>
      <c r="K40" s="140"/>
      <c r="L40" s="140"/>
      <c r="M40" s="21"/>
      <c r="N40" s="140"/>
      <c r="O40" s="140"/>
      <c r="P40" s="140"/>
      <c r="Q40" s="140"/>
      <c r="R40" s="21"/>
      <c r="T40" s="25">
        <f t="shared" si="10"/>
        <v>0</v>
      </c>
    </row>
    <row r="41" spans="1:20" s="25" customFormat="1" ht="24" x14ac:dyDescent="0.2">
      <c r="A41" s="162" t="s">
        <v>105</v>
      </c>
      <c r="B41" s="163" t="s">
        <v>1</v>
      </c>
      <c r="C41" s="164">
        <f>SUM(C43+C56)</f>
        <v>681000</v>
      </c>
      <c r="D41" s="98">
        <f t="shared" ref="D41:R41" si="11">SUM(D43+D56)</f>
        <v>194500</v>
      </c>
      <c r="E41" s="98">
        <f t="shared" si="11"/>
        <v>29000</v>
      </c>
      <c r="F41" s="98">
        <f t="shared" si="11"/>
        <v>29800</v>
      </c>
      <c r="G41" s="98">
        <f t="shared" si="11"/>
        <v>66600</v>
      </c>
      <c r="H41" s="98">
        <f t="shared" si="11"/>
        <v>319900</v>
      </c>
      <c r="I41" s="98">
        <f t="shared" si="11"/>
        <v>34600</v>
      </c>
      <c r="J41" s="98">
        <f t="shared" si="11"/>
        <v>79800</v>
      </c>
      <c r="K41" s="98">
        <f t="shared" si="11"/>
        <v>29000</v>
      </c>
      <c r="L41" s="98">
        <f t="shared" si="11"/>
        <v>34800</v>
      </c>
      <c r="M41" s="98">
        <f t="shared" si="11"/>
        <v>178200</v>
      </c>
      <c r="N41" s="98">
        <f t="shared" si="11"/>
        <v>94300</v>
      </c>
      <c r="O41" s="98">
        <f t="shared" si="11"/>
        <v>29800</v>
      </c>
      <c r="P41" s="98">
        <f t="shared" si="11"/>
        <v>29800</v>
      </c>
      <c r="Q41" s="98">
        <f t="shared" si="11"/>
        <v>29000</v>
      </c>
      <c r="R41" s="98">
        <f t="shared" si="11"/>
        <v>182900</v>
      </c>
      <c r="T41" s="61">
        <f t="shared" si="1"/>
        <v>681000</v>
      </c>
    </row>
    <row r="42" spans="1:20" s="25" customFormat="1" ht="24" x14ac:dyDescent="0.2">
      <c r="A42" s="165"/>
      <c r="B42" s="163" t="s">
        <v>2</v>
      </c>
      <c r="C42" s="164"/>
      <c r="D42" s="98"/>
      <c r="E42" s="98"/>
      <c r="F42" s="98"/>
      <c r="G42" s="98"/>
      <c r="H42" s="98"/>
      <c r="I42" s="98"/>
      <c r="J42" s="98"/>
      <c r="K42" s="98"/>
      <c r="L42" s="98"/>
      <c r="M42" s="98"/>
      <c r="N42" s="98"/>
      <c r="O42" s="98"/>
      <c r="P42" s="98"/>
      <c r="Q42" s="98"/>
      <c r="R42" s="98"/>
      <c r="T42" s="25">
        <f t="shared" si="1"/>
        <v>0</v>
      </c>
    </row>
    <row r="43" spans="1:20" s="25" customFormat="1" ht="24" x14ac:dyDescent="0.2">
      <c r="A43" s="159" t="s">
        <v>145</v>
      </c>
      <c r="B43" s="160" t="s">
        <v>1</v>
      </c>
      <c r="C43" s="160">
        <f>SUM(C47:C55)</f>
        <v>553500</v>
      </c>
      <c r="D43" s="94">
        <f t="shared" ref="D43:R43" si="12">SUM(D47:D55)</f>
        <v>194500</v>
      </c>
      <c r="E43" s="94">
        <f t="shared" si="12"/>
        <v>29000</v>
      </c>
      <c r="F43" s="94">
        <f t="shared" si="12"/>
        <v>29800</v>
      </c>
      <c r="G43" s="94">
        <f t="shared" si="12"/>
        <v>66600</v>
      </c>
      <c r="H43" s="94">
        <f t="shared" si="12"/>
        <v>319900</v>
      </c>
      <c r="I43" s="94">
        <f t="shared" si="12"/>
        <v>27400</v>
      </c>
      <c r="J43" s="94">
        <f t="shared" si="12"/>
        <v>29800</v>
      </c>
      <c r="K43" s="94">
        <f t="shared" si="12"/>
        <v>29000</v>
      </c>
      <c r="L43" s="94">
        <f t="shared" si="12"/>
        <v>29800</v>
      </c>
      <c r="M43" s="94">
        <f t="shared" si="12"/>
        <v>116000</v>
      </c>
      <c r="N43" s="94">
        <f t="shared" si="12"/>
        <v>29000</v>
      </c>
      <c r="O43" s="94">
        <f t="shared" si="12"/>
        <v>29800</v>
      </c>
      <c r="P43" s="94">
        <f t="shared" si="12"/>
        <v>29800</v>
      </c>
      <c r="Q43" s="94">
        <f t="shared" si="12"/>
        <v>29000</v>
      </c>
      <c r="R43" s="94">
        <f t="shared" si="12"/>
        <v>117600</v>
      </c>
      <c r="T43" s="61">
        <f t="shared" si="1"/>
        <v>553500</v>
      </c>
    </row>
    <row r="44" spans="1:20" s="25" customFormat="1" ht="21" customHeight="1" x14ac:dyDescent="0.2">
      <c r="A44" s="159"/>
      <c r="B44" s="160" t="s">
        <v>2</v>
      </c>
      <c r="C44" s="160"/>
      <c r="D44" s="94"/>
      <c r="E44" s="94"/>
      <c r="F44" s="94"/>
      <c r="G44" s="94"/>
      <c r="H44" s="94"/>
      <c r="I44" s="94"/>
      <c r="J44" s="94"/>
      <c r="K44" s="94"/>
      <c r="L44" s="94"/>
      <c r="M44" s="94"/>
      <c r="N44" s="94"/>
      <c r="O44" s="94"/>
      <c r="P44" s="94"/>
      <c r="Q44" s="94"/>
      <c r="R44" s="94"/>
      <c r="T44" s="25">
        <f t="shared" si="1"/>
        <v>0</v>
      </c>
    </row>
    <row r="45" spans="1:20" ht="24" x14ac:dyDescent="0.2">
      <c r="A45" s="166" t="s">
        <v>101</v>
      </c>
      <c r="B45" s="82"/>
      <c r="C45" s="76"/>
      <c r="D45" s="28"/>
      <c r="E45" s="28"/>
      <c r="F45" s="28"/>
      <c r="G45" s="28"/>
      <c r="H45" s="21"/>
      <c r="I45" s="28"/>
      <c r="J45" s="28"/>
      <c r="K45" s="28"/>
      <c r="L45" s="28"/>
      <c r="M45" s="21"/>
      <c r="N45" s="28"/>
      <c r="O45" s="28"/>
      <c r="P45" s="28"/>
      <c r="Q45" s="28"/>
      <c r="R45" s="21"/>
      <c r="T45" s="25">
        <f t="shared" si="1"/>
        <v>0</v>
      </c>
    </row>
    <row r="46" spans="1:20" ht="24" x14ac:dyDescent="0.2">
      <c r="A46" s="84" t="s">
        <v>102</v>
      </c>
      <c r="B46" s="82"/>
      <c r="C46" s="76"/>
      <c r="D46" s="28"/>
      <c r="E46" s="28"/>
      <c r="F46" s="28"/>
      <c r="G46" s="28"/>
      <c r="H46" s="21"/>
      <c r="I46" s="28"/>
      <c r="J46" s="28"/>
      <c r="K46" s="28"/>
      <c r="L46" s="28"/>
      <c r="M46" s="21"/>
      <c r="N46" s="28"/>
      <c r="O46" s="28"/>
      <c r="P46" s="28"/>
      <c r="Q46" s="28"/>
      <c r="R46" s="21"/>
      <c r="T46" s="25"/>
    </row>
    <row r="47" spans="1:20" ht="24" x14ac:dyDescent="0.2">
      <c r="A47" s="156" t="s">
        <v>166</v>
      </c>
      <c r="B47" s="82" t="s">
        <v>1</v>
      </c>
      <c r="C47" s="76">
        <v>292000</v>
      </c>
      <c r="D47" s="196">
        <v>24800</v>
      </c>
      <c r="E47" s="196">
        <v>24000</v>
      </c>
      <c r="F47" s="196">
        <v>24800</v>
      </c>
      <c r="G47" s="196">
        <v>24800</v>
      </c>
      <c r="H47" s="128">
        <f>SUM(D47:G47)</f>
        <v>98400</v>
      </c>
      <c r="I47" s="196">
        <v>22400</v>
      </c>
      <c r="J47" s="196">
        <v>24800</v>
      </c>
      <c r="K47" s="196">
        <v>24000</v>
      </c>
      <c r="L47" s="196">
        <v>24800</v>
      </c>
      <c r="M47" s="128">
        <f>SUM(I47:L47)</f>
        <v>96000</v>
      </c>
      <c r="N47" s="196">
        <v>24000</v>
      </c>
      <c r="O47" s="196">
        <v>24800</v>
      </c>
      <c r="P47" s="196">
        <v>24800</v>
      </c>
      <c r="Q47" s="196">
        <v>24000</v>
      </c>
      <c r="R47" s="128">
        <f>SUM(N47:Q47)</f>
        <v>97600</v>
      </c>
      <c r="T47" s="25">
        <f>SUM(H47+M47+R47)</f>
        <v>292000</v>
      </c>
    </row>
    <row r="48" spans="1:20" ht="24" x14ac:dyDescent="0.2">
      <c r="A48" s="167" t="s">
        <v>103</v>
      </c>
      <c r="B48" s="82"/>
      <c r="C48" s="76"/>
      <c r="D48" s="28"/>
      <c r="E48" s="28"/>
      <c r="F48" s="28"/>
      <c r="G48" s="28"/>
      <c r="H48" s="128"/>
      <c r="I48" s="28"/>
      <c r="J48" s="28"/>
      <c r="K48" s="28"/>
      <c r="L48" s="28"/>
      <c r="M48" s="128"/>
      <c r="N48" s="28"/>
      <c r="O48" s="28"/>
      <c r="P48" s="28"/>
      <c r="Q48" s="28"/>
      <c r="R48" s="128"/>
      <c r="T48" s="25">
        <f t="shared" si="1"/>
        <v>0</v>
      </c>
    </row>
    <row r="49" spans="1:20" ht="24" x14ac:dyDescent="0.2">
      <c r="A49" s="168" t="s">
        <v>27</v>
      </c>
      <c r="B49" s="82" t="s">
        <v>1</v>
      </c>
      <c r="C49" s="76">
        <v>32600</v>
      </c>
      <c r="D49" s="196">
        <v>32600</v>
      </c>
      <c r="E49" s="196"/>
      <c r="F49" s="196"/>
      <c r="G49" s="196"/>
      <c r="H49" s="128">
        <f t="shared" ref="H49" si="13">SUM(D49:G49)</f>
        <v>32600</v>
      </c>
      <c r="I49" s="196"/>
      <c r="J49" s="196"/>
      <c r="K49" s="196"/>
      <c r="L49" s="196"/>
      <c r="M49" s="128">
        <f t="shared" ref="M49" si="14">SUM(I49:L49)</f>
        <v>0</v>
      </c>
      <c r="N49" s="194"/>
      <c r="O49" s="194"/>
      <c r="P49" s="194"/>
      <c r="Q49" s="194"/>
      <c r="R49" s="128">
        <f t="shared" ref="R49" si="15">SUM(N49:Q49)</f>
        <v>0</v>
      </c>
      <c r="T49" s="25">
        <f t="shared" si="1"/>
        <v>32600</v>
      </c>
    </row>
    <row r="50" spans="1:20" ht="24" x14ac:dyDescent="0.2">
      <c r="A50" s="167" t="s">
        <v>104</v>
      </c>
      <c r="B50" s="82"/>
      <c r="C50" s="76"/>
      <c r="D50" s="137"/>
      <c r="E50" s="137"/>
      <c r="F50" s="137"/>
      <c r="G50" s="137"/>
      <c r="H50" s="128"/>
      <c r="I50" s="137"/>
      <c r="J50" s="137"/>
      <c r="K50" s="137"/>
      <c r="L50" s="137"/>
      <c r="M50" s="128"/>
      <c r="N50" s="28"/>
      <c r="O50" s="28"/>
      <c r="P50" s="28"/>
      <c r="Q50" s="28"/>
      <c r="R50" s="128"/>
      <c r="T50" s="25">
        <f t="shared" si="1"/>
        <v>0</v>
      </c>
    </row>
    <row r="51" spans="1:20" ht="24" x14ac:dyDescent="0.2">
      <c r="A51" s="168" t="s">
        <v>29</v>
      </c>
      <c r="B51" s="82" t="s">
        <v>1</v>
      </c>
      <c r="C51" s="76">
        <v>54100</v>
      </c>
      <c r="D51" s="196">
        <v>54100</v>
      </c>
      <c r="E51" s="196"/>
      <c r="F51" s="196"/>
      <c r="G51" s="196"/>
      <c r="H51" s="128">
        <f>SUM(D51:G51)</f>
        <v>54100</v>
      </c>
      <c r="I51" s="196"/>
      <c r="J51" s="196"/>
      <c r="K51" s="196"/>
      <c r="L51" s="196"/>
      <c r="M51" s="128">
        <f>SUM(I51:L51)</f>
        <v>0</v>
      </c>
      <c r="N51" s="194"/>
      <c r="O51" s="194"/>
      <c r="P51" s="194"/>
      <c r="Q51" s="194"/>
      <c r="R51" s="128">
        <f>SUM(N51:Q51)</f>
        <v>0</v>
      </c>
      <c r="T51" s="25">
        <f t="shared" si="1"/>
        <v>54100</v>
      </c>
    </row>
    <row r="52" spans="1:20" ht="24" x14ac:dyDescent="0.2">
      <c r="A52" s="168" t="s">
        <v>30</v>
      </c>
      <c r="B52" s="82" t="s">
        <v>1</v>
      </c>
      <c r="C52" s="76">
        <v>54000</v>
      </c>
      <c r="D52" s="196">
        <v>54000</v>
      </c>
      <c r="E52" s="196"/>
      <c r="F52" s="196"/>
      <c r="G52" s="196"/>
      <c r="H52" s="128">
        <f t="shared" ref="H52:H54" si="16">SUM(D52:G52)</f>
        <v>54000</v>
      </c>
      <c r="I52" s="196"/>
      <c r="J52" s="196"/>
      <c r="K52" s="196"/>
      <c r="L52" s="196"/>
      <c r="M52" s="128">
        <f t="shared" ref="M52:M54" si="17">SUM(I52:L52)</f>
        <v>0</v>
      </c>
      <c r="N52" s="194"/>
      <c r="O52" s="194"/>
      <c r="P52" s="194"/>
      <c r="Q52" s="194"/>
      <c r="R52" s="128">
        <f t="shared" ref="R52:R54" si="18">SUM(N52:Q52)</f>
        <v>0</v>
      </c>
      <c r="T52" s="25">
        <f t="shared" si="1"/>
        <v>54000</v>
      </c>
    </row>
    <row r="53" spans="1:20" ht="24" x14ac:dyDescent="0.2">
      <c r="A53" s="168" t="s">
        <v>31</v>
      </c>
      <c r="B53" s="82" t="s">
        <v>1</v>
      </c>
      <c r="C53" s="76">
        <v>36800</v>
      </c>
      <c r="D53" s="196"/>
      <c r="E53" s="196"/>
      <c r="F53" s="196"/>
      <c r="G53" s="196">
        <v>36800</v>
      </c>
      <c r="H53" s="128">
        <f t="shared" si="16"/>
        <v>36800</v>
      </c>
      <c r="I53" s="196"/>
      <c r="J53" s="196"/>
      <c r="K53" s="196"/>
      <c r="L53" s="196"/>
      <c r="M53" s="128">
        <f t="shared" si="17"/>
        <v>0</v>
      </c>
      <c r="N53" s="194"/>
      <c r="O53" s="194"/>
      <c r="P53" s="194"/>
      <c r="Q53" s="194"/>
      <c r="R53" s="128">
        <f t="shared" si="18"/>
        <v>0</v>
      </c>
      <c r="T53" s="25">
        <f t="shared" si="1"/>
        <v>36800</v>
      </c>
    </row>
    <row r="54" spans="1:20" ht="24" x14ac:dyDescent="0.2">
      <c r="A54" s="168" t="s">
        <v>32</v>
      </c>
      <c r="B54" s="82" t="s">
        <v>1</v>
      </c>
      <c r="C54" s="76">
        <v>24000</v>
      </c>
      <c r="D54" s="196">
        <v>24000</v>
      </c>
      <c r="E54" s="196"/>
      <c r="F54" s="196"/>
      <c r="G54" s="196"/>
      <c r="H54" s="128">
        <f t="shared" si="16"/>
        <v>24000</v>
      </c>
      <c r="I54" s="196"/>
      <c r="J54" s="196"/>
      <c r="K54" s="196"/>
      <c r="L54" s="196"/>
      <c r="M54" s="128">
        <f t="shared" si="17"/>
        <v>0</v>
      </c>
      <c r="N54" s="194"/>
      <c r="O54" s="194"/>
      <c r="P54" s="194"/>
      <c r="Q54" s="194"/>
      <c r="R54" s="128">
        <f t="shared" si="18"/>
        <v>0</v>
      </c>
      <c r="T54" s="25">
        <f t="shared" si="1"/>
        <v>24000</v>
      </c>
    </row>
    <row r="55" spans="1:20" ht="24" x14ac:dyDescent="0.2">
      <c r="A55" s="169" t="s">
        <v>167</v>
      </c>
      <c r="B55" s="82" t="s">
        <v>1</v>
      </c>
      <c r="C55" s="76">
        <v>60000</v>
      </c>
      <c r="D55" s="138">
        <v>5000</v>
      </c>
      <c r="E55" s="138">
        <v>5000</v>
      </c>
      <c r="F55" s="138">
        <v>5000</v>
      </c>
      <c r="G55" s="138">
        <v>5000</v>
      </c>
      <c r="H55" s="128">
        <f>SUM(D55:G55)</f>
        <v>20000</v>
      </c>
      <c r="I55" s="138">
        <v>5000</v>
      </c>
      <c r="J55" s="138">
        <v>5000</v>
      </c>
      <c r="K55" s="138">
        <v>5000</v>
      </c>
      <c r="L55" s="138">
        <v>5000</v>
      </c>
      <c r="M55" s="128">
        <f>SUM(I55:L55)</f>
        <v>20000</v>
      </c>
      <c r="N55" s="29">
        <v>5000</v>
      </c>
      <c r="O55" s="29">
        <v>5000</v>
      </c>
      <c r="P55" s="29">
        <v>5000</v>
      </c>
      <c r="Q55" s="29">
        <v>5000</v>
      </c>
      <c r="R55" s="128">
        <f>SUM(N55:Q55)</f>
        <v>20000</v>
      </c>
      <c r="T55" s="25">
        <f>SUM(H55+M55+R55)</f>
        <v>60000</v>
      </c>
    </row>
    <row r="56" spans="1:20" s="25" customFormat="1" ht="24" x14ac:dyDescent="0.2">
      <c r="A56" s="159" t="s">
        <v>152</v>
      </c>
      <c r="B56" s="160" t="s">
        <v>1</v>
      </c>
      <c r="C56" s="160">
        <f>SUM(C58:C60)</f>
        <v>127500</v>
      </c>
      <c r="D56" s="160">
        <f t="shared" ref="D56:G56" si="19">SUM(D58:D60)</f>
        <v>0</v>
      </c>
      <c r="E56" s="160">
        <f t="shared" si="19"/>
        <v>0</v>
      </c>
      <c r="F56" s="160">
        <f t="shared" si="19"/>
        <v>0</v>
      </c>
      <c r="G56" s="160">
        <f t="shared" si="19"/>
        <v>0</v>
      </c>
      <c r="H56" s="94">
        <f>SUM(H58:H60)</f>
        <v>0</v>
      </c>
      <c r="I56" s="94">
        <f>SUM(I58:I60)</f>
        <v>7200</v>
      </c>
      <c r="J56" s="94">
        <f t="shared" ref="J56:R56" si="20">SUM(J58:J60)</f>
        <v>50000</v>
      </c>
      <c r="K56" s="94">
        <f t="shared" si="20"/>
        <v>0</v>
      </c>
      <c r="L56" s="94">
        <f t="shared" si="20"/>
        <v>5000</v>
      </c>
      <c r="M56" s="94">
        <f t="shared" si="20"/>
        <v>62200</v>
      </c>
      <c r="N56" s="94">
        <f t="shared" si="20"/>
        <v>65300</v>
      </c>
      <c r="O56" s="94">
        <f t="shared" si="20"/>
        <v>0</v>
      </c>
      <c r="P56" s="94">
        <f t="shared" si="20"/>
        <v>0</v>
      </c>
      <c r="Q56" s="94">
        <f t="shared" si="20"/>
        <v>0</v>
      </c>
      <c r="R56" s="94">
        <f t="shared" si="20"/>
        <v>65300</v>
      </c>
      <c r="T56" s="61">
        <f t="shared" si="1"/>
        <v>127500</v>
      </c>
    </row>
    <row r="57" spans="1:20" s="25" customFormat="1" ht="24" x14ac:dyDescent="0.2">
      <c r="A57" s="161"/>
      <c r="B57" s="160" t="s">
        <v>2</v>
      </c>
      <c r="C57" s="160"/>
      <c r="D57" s="94"/>
      <c r="E57" s="94"/>
      <c r="F57" s="94"/>
      <c r="G57" s="94"/>
      <c r="H57" s="94"/>
      <c r="I57" s="94"/>
      <c r="J57" s="94"/>
      <c r="K57" s="94"/>
      <c r="L57" s="94"/>
      <c r="M57" s="94"/>
      <c r="N57" s="94"/>
      <c r="O57" s="94"/>
      <c r="P57" s="94"/>
      <c r="Q57" s="94"/>
      <c r="R57" s="94"/>
      <c r="T57" s="25">
        <f t="shared" si="1"/>
        <v>0</v>
      </c>
    </row>
    <row r="58" spans="1:20" ht="48" x14ac:dyDescent="0.2">
      <c r="A58" s="86" t="s">
        <v>106</v>
      </c>
      <c r="B58" s="68" t="s">
        <v>1</v>
      </c>
      <c r="C58" s="76">
        <v>86000</v>
      </c>
      <c r="D58" s="139"/>
      <c r="E58" s="139"/>
      <c r="F58" s="139"/>
      <c r="G58" s="139"/>
      <c r="H58" s="128">
        <f>SUM(D58:G58)</f>
        <v>0</v>
      </c>
      <c r="I58" s="196">
        <v>7200</v>
      </c>
      <c r="J58" s="196">
        <v>50000</v>
      </c>
      <c r="K58" s="196"/>
      <c r="L58" s="196">
        <v>5000</v>
      </c>
      <c r="M58" s="128">
        <f>SUM(I58:L58)</f>
        <v>62200</v>
      </c>
      <c r="N58" s="196">
        <v>23800</v>
      </c>
      <c r="O58" s="196"/>
      <c r="P58" s="196"/>
      <c r="Q58" s="196"/>
      <c r="R58" s="128">
        <f>SUM(N58:Q58)</f>
        <v>23800</v>
      </c>
      <c r="T58" s="25">
        <f t="shared" si="1"/>
        <v>86000</v>
      </c>
    </row>
    <row r="59" spans="1:20" ht="23.25" customHeight="1" x14ac:dyDescent="0.2">
      <c r="A59" s="87"/>
      <c r="B59" s="68" t="s">
        <v>2</v>
      </c>
      <c r="C59" s="76"/>
      <c r="D59" s="140"/>
      <c r="E59" s="140"/>
      <c r="F59" s="140"/>
      <c r="G59" s="140"/>
      <c r="H59" s="128"/>
      <c r="I59" s="197"/>
      <c r="J59" s="197"/>
      <c r="K59" s="197"/>
      <c r="L59" s="197"/>
      <c r="M59" s="128"/>
      <c r="N59" s="197"/>
      <c r="O59" s="197"/>
      <c r="P59" s="197"/>
      <c r="Q59" s="197"/>
      <c r="R59" s="128"/>
      <c r="T59" s="25">
        <f t="shared" si="1"/>
        <v>0</v>
      </c>
    </row>
    <row r="60" spans="1:20" ht="78.75" customHeight="1" x14ac:dyDescent="0.2">
      <c r="A60" s="86" t="s">
        <v>233</v>
      </c>
      <c r="B60" s="68" t="s">
        <v>1</v>
      </c>
      <c r="C60" s="76">
        <v>41500</v>
      </c>
      <c r="D60" s="139"/>
      <c r="E60" s="139"/>
      <c r="F60" s="139"/>
      <c r="G60" s="139"/>
      <c r="H60" s="128">
        <f t="shared" ref="H60" si="21">SUM(D60:G60)</f>
        <v>0</v>
      </c>
      <c r="I60" s="196"/>
      <c r="J60" s="196"/>
      <c r="K60" s="196"/>
      <c r="L60" s="196"/>
      <c r="M60" s="128">
        <f t="shared" ref="M60" si="22">SUM(I60:L60)</f>
        <v>0</v>
      </c>
      <c r="N60" s="196">
        <v>41500</v>
      </c>
      <c r="O60" s="196"/>
      <c r="P60" s="196"/>
      <c r="Q60" s="196"/>
      <c r="R60" s="128">
        <f t="shared" ref="R60" si="23">SUM(N60:Q60)</f>
        <v>41500</v>
      </c>
      <c r="T60" s="25">
        <f t="shared" si="1"/>
        <v>41500</v>
      </c>
    </row>
    <row r="61" spans="1:20" ht="24" x14ac:dyDescent="0.2">
      <c r="A61" s="87"/>
      <c r="B61" s="68" t="s">
        <v>2</v>
      </c>
      <c r="C61" s="76"/>
      <c r="D61" s="140"/>
      <c r="E61" s="140"/>
      <c r="F61" s="140"/>
      <c r="G61" s="140"/>
      <c r="H61" s="21"/>
      <c r="I61" s="140"/>
      <c r="J61" s="140"/>
      <c r="K61" s="140"/>
      <c r="L61" s="140"/>
      <c r="M61" s="21"/>
      <c r="N61" s="140"/>
      <c r="O61" s="140"/>
      <c r="P61" s="140"/>
      <c r="Q61" s="140"/>
      <c r="R61" s="21"/>
      <c r="T61" s="25"/>
    </row>
    <row r="62" spans="1:20" s="25" customFormat="1" ht="24" x14ac:dyDescent="0.2">
      <c r="A62" s="222" t="s">
        <v>0</v>
      </c>
      <c r="B62" s="170" t="s">
        <v>1</v>
      </c>
      <c r="C62" s="170">
        <f t="shared" ref="C62:R62" si="24">SUM(C8+C41)</f>
        <v>13152390</v>
      </c>
      <c r="D62" s="37">
        <f t="shared" si="24"/>
        <v>11559510</v>
      </c>
      <c r="E62" s="37">
        <f t="shared" si="24"/>
        <v>90130</v>
      </c>
      <c r="F62" s="37">
        <f t="shared" si="24"/>
        <v>214270</v>
      </c>
      <c r="G62" s="37">
        <f t="shared" si="24"/>
        <v>267870</v>
      </c>
      <c r="H62" s="37">
        <f t="shared" si="24"/>
        <v>12131780</v>
      </c>
      <c r="I62" s="37">
        <f t="shared" si="24"/>
        <v>326430</v>
      </c>
      <c r="J62" s="37">
        <f t="shared" si="24"/>
        <v>110610</v>
      </c>
      <c r="K62" s="37">
        <f t="shared" si="24"/>
        <v>130600</v>
      </c>
      <c r="L62" s="37">
        <f t="shared" si="24"/>
        <v>65730</v>
      </c>
      <c r="M62" s="37">
        <f t="shared" si="24"/>
        <v>633370</v>
      </c>
      <c r="N62" s="37">
        <f t="shared" si="24"/>
        <v>203320</v>
      </c>
      <c r="O62" s="37">
        <f t="shared" si="24"/>
        <v>61840</v>
      </c>
      <c r="P62" s="37">
        <f t="shared" si="24"/>
        <v>68650</v>
      </c>
      <c r="Q62" s="37">
        <f t="shared" si="24"/>
        <v>53430</v>
      </c>
      <c r="R62" s="37">
        <f t="shared" si="24"/>
        <v>387240</v>
      </c>
      <c r="T62" s="61">
        <f>SUM(H62+M62+R62)</f>
        <v>13152390</v>
      </c>
    </row>
    <row r="63" spans="1:20" s="25" customFormat="1" ht="24" x14ac:dyDescent="0.2">
      <c r="A63" s="223"/>
      <c r="B63" s="170" t="s">
        <v>2</v>
      </c>
      <c r="C63" s="170"/>
      <c r="D63" s="37"/>
      <c r="E63" s="37"/>
      <c r="F63" s="37"/>
      <c r="G63" s="37"/>
      <c r="H63" s="37"/>
      <c r="I63" s="37"/>
      <c r="J63" s="37"/>
      <c r="K63" s="37"/>
      <c r="L63" s="37"/>
      <c r="M63" s="37"/>
      <c r="N63" s="37"/>
      <c r="O63" s="37"/>
      <c r="P63" s="37"/>
      <c r="Q63" s="37"/>
      <c r="R63" s="37"/>
      <c r="T63" s="25">
        <f t="shared" si="1"/>
        <v>0</v>
      </c>
    </row>
    <row r="64" spans="1:20" ht="24" x14ac:dyDescent="0.2">
      <c r="A64" s="38"/>
      <c r="B64" s="38"/>
      <c r="C64" s="39"/>
      <c r="D64" s="40"/>
      <c r="E64" s="40"/>
      <c r="F64" s="40"/>
    </row>
    <row r="65" spans="1:6" ht="24" x14ac:dyDescent="0.2">
      <c r="A65" s="38"/>
      <c r="B65" s="38"/>
      <c r="C65" s="39"/>
      <c r="D65" s="40"/>
      <c r="E65" s="40"/>
      <c r="F65" s="40"/>
    </row>
    <row r="66" spans="1:6" ht="24" x14ac:dyDescent="0.2">
      <c r="A66" s="38"/>
      <c r="B66" s="38"/>
      <c r="C66" s="39"/>
      <c r="D66" s="40"/>
      <c r="E66" s="40"/>
      <c r="F66" s="40"/>
    </row>
    <row r="67" spans="1:6" ht="24" x14ac:dyDescent="0.2">
      <c r="A67" s="41" t="s">
        <v>7</v>
      </c>
      <c r="B67" s="38"/>
      <c r="C67" s="39"/>
      <c r="D67" s="40"/>
      <c r="E67" s="40"/>
      <c r="F67" s="40"/>
    </row>
    <row r="68" spans="1:6" ht="24" x14ac:dyDescent="0.2">
      <c r="A68" s="41"/>
      <c r="B68" s="38"/>
      <c r="C68" s="39"/>
      <c r="D68" s="40"/>
      <c r="E68" s="40"/>
      <c r="F68" s="40"/>
    </row>
    <row r="69" spans="1:6" hidden="1" x14ac:dyDescent="0.2">
      <c r="C69" s="206">
        <f>C22+C23+C25+C29</f>
        <v>9354400</v>
      </c>
    </row>
  </sheetData>
  <mergeCells count="10">
    <mergeCell ref="A1:R1"/>
    <mergeCell ref="A62:A63"/>
    <mergeCell ref="A5:A6"/>
    <mergeCell ref="C5:C6"/>
    <mergeCell ref="D5:G5"/>
    <mergeCell ref="H5:H6"/>
    <mergeCell ref="I5:L5"/>
    <mergeCell ref="M5:M6"/>
    <mergeCell ref="N5:Q5"/>
    <mergeCell ref="R5:R6"/>
  </mergeCells>
  <printOptions horizontalCentered="1"/>
  <pageMargins left="0.19685039370078741" right="0.19685039370078741" top="0.59055118110236227" bottom="0.39370078740157483" header="0.31496062992125984" footer="0.31496062992125984"/>
  <pageSetup paperSize="9" scale="98" orientation="landscape" r:id="rId1"/>
  <headerFooter>
    <oddHeader xml:space="preserve">&amp;R&amp;"TH SarabunPSK,ธรรมดา"&amp;16แบบ สงม. 2   
(สำนักงานเขต) &amp;"-,ธรรมดา"&amp;11
</oddHeader>
  </headerFooter>
  <rowBreaks count="2" manualBreakCount="2">
    <brk id="36" max="16383" man="1"/>
    <brk id="55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5E7A59-D398-4230-92BD-A4F892A8469C}">
  <dimension ref="A1:T37"/>
  <sheetViews>
    <sheetView topLeftCell="M25" zoomScale="90" zoomScaleNormal="90" workbookViewId="0">
      <selection activeCell="W10" sqref="W10"/>
    </sheetView>
  </sheetViews>
  <sheetFormatPr defaultRowHeight="14.25" x14ac:dyDescent="0.2"/>
  <cols>
    <col min="1" max="1" width="45.5" style="12" bestFit="1" customWidth="1"/>
    <col min="2" max="2" width="8.125" style="12" customWidth="1"/>
    <col min="3" max="3" width="15" style="25" customWidth="1"/>
    <col min="4" max="7" width="10.375" style="12" hidden="1" customWidth="1"/>
    <col min="8" max="8" width="65" style="12" hidden="1" customWidth="1"/>
    <col min="9" max="12" width="10.375" style="12" hidden="1" customWidth="1"/>
    <col min="13" max="13" width="71.625" style="12" customWidth="1"/>
    <col min="14" max="17" width="10.375" style="12" hidden="1" customWidth="1"/>
    <col min="18" max="18" width="27.125" style="12" hidden="1" customWidth="1"/>
    <col min="19" max="19" width="9" style="12"/>
    <col min="20" max="20" width="14.75" style="12" customWidth="1"/>
    <col min="21" max="16384" width="9" style="12"/>
  </cols>
  <sheetData>
    <row r="1" spans="1:20" ht="24" x14ac:dyDescent="0.2">
      <c r="A1" s="212" t="s">
        <v>180</v>
      </c>
      <c r="B1" s="212"/>
      <c r="C1" s="212"/>
      <c r="D1" s="212"/>
      <c r="E1" s="212"/>
      <c r="F1" s="212"/>
      <c r="G1" s="212"/>
      <c r="H1" s="212"/>
      <c r="I1" s="212"/>
      <c r="J1" s="212"/>
      <c r="K1" s="212"/>
      <c r="L1" s="212"/>
      <c r="M1" s="212"/>
      <c r="N1" s="212"/>
      <c r="O1" s="212"/>
      <c r="P1" s="212"/>
      <c r="Q1" s="212"/>
      <c r="R1" s="212"/>
    </row>
    <row r="2" spans="1:20" ht="24" x14ac:dyDescent="0.2">
      <c r="A2" s="13" t="s">
        <v>21</v>
      </c>
      <c r="B2" s="13"/>
      <c r="C2" s="14"/>
      <c r="D2" s="13"/>
      <c r="E2" s="13"/>
      <c r="F2" s="13"/>
    </row>
    <row r="3" spans="1:20" ht="24" x14ac:dyDescent="0.2">
      <c r="A3" s="15" t="s">
        <v>43</v>
      </c>
      <c r="B3" s="15"/>
      <c r="C3" s="16"/>
      <c r="D3" s="17"/>
      <c r="E3" s="17"/>
      <c r="F3" s="17"/>
      <c r="H3" s="200" t="s">
        <v>20</v>
      </c>
      <c r="M3" s="45" t="s">
        <v>20</v>
      </c>
      <c r="N3" s="25"/>
      <c r="O3" s="25"/>
      <c r="P3" s="25"/>
      <c r="Q3" s="25"/>
      <c r="R3" s="45" t="s">
        <v>20</v>
      </c>
    </row>
    <row r="4" spans="1:20" ht="24" x14ac:dyDescent="0.2">
      <c r="A4" s="15"/>
      <c r="B4" s="15"/>
      <c r="C4" s="16"/>
      <c r="D4" s="17"/>
      <c r="E4" s="17"/>
      <c r="F4" s="17"/>
    </row>
    <row r="5" spans="1:20" ht="24" x14ac:dyDescent="0.2">
      <c r="A5" s="215" t="s">
        <v>19</v>
      </c>
      <c r="B5" s="18" t="s">
        <v>6</v>
      </c>
      <c r="C5" s="217" t="s">
        <v>0</v>
      </c>
      <c r="D5" s="224" t="s">
        <v>131</v>
      </c>
      <c r="E5" s="224"/>
      <c r="F5" s="224"/>
      <c r="G5" s="224"/>
      <c r="H5" s="221" t="s">
        <v>242</v>
      </c>
      <c r="I5" s="224" t="s">
        <v>97</v>
      </c>
      <c r="J5" s="224"/>
      <c r="K5" s="224"/>
      <c r="L5" s="224"/>
      <c r="M5" s="221" t="s">
        <v>228</v>
      </c>
      <c r="N5" s="219" t="s">
        <v>98</v>
      </c>
      <c r="O5" s="220"/>
      <c r="P5" s="220"/>
      <c r="Q5" s="220"/>
      <c r="R5" s="221" t="s">
        <v>229</v>
      </c>
    </row>
    <row r="6" spans="1:20" ht="24" x14ac:dyDescent="0.2">
      <c r="A6" s="216"/>
      <c r="B6" s="19" t="s">
        <v>2</v>
      </c>
      <c r="C6" s="218"/>
      <c r="D6" s="20" t="s">
        <v>132</v>
      </c>
      <c r="E6" s="20" t="s">
        <v>133</v>
      </c>
      <c r="F6" s="20" t="s">
        <v>134</v>
      </c>
      <c r="G6" s="20" t="s">
        <v>135</v>
      </c>
      <c r="H6" s="221"/>
      <c r="I6" s="20" t="s">
        <v>137</v>
      </c>
      <c r="J6" s="20" t="s">
        <v>138</v>
      </c>
      <c r="K6" s="20" t="s">
        <v>139</v>
      </c>
      <c r="L6" s="20" t="s">
        <v>140</v>
      </c>
      <c r="M6" s="221"/>
      <c r="N6" s="20" t="s">
        <v>141</v>
      </c>
      <c r="O6" s="20" t="s">
        <v>142</v>
      </c>
      <c r="P6" s="20" t="s">
        <v>143</v>
      </c>
      <c r="Q6" s="20" t="s">
        <v>144</v>
      </c>
      <c r="R6" s="221"/>
    </row>
    <row r="7" spans="1:20" s="25" customFormat="1" ht="24" x14ac:dyDescent="0.2">
      <c r="A7" s="22" t="s">
        <v>99</v>
      </c>
      <c r="B7" s="23"/>
      <c r="C7" s="24"/>
      <c r="D7" s="24"/>
      <c r="E7" s="24"/>
      <c r="F7" s="24"/>
      <c r="G7" s="24"/>
      <c r="H7" s="24"/>
      <c r="I7" s="24"/>
      <c r="J7" s="24"/>
      <c r="K7" s="24"/>
      <c r="L7" s="24"/>
      <c r="M7" s="24"/>
      <c r="N7" s="24"/>
      <c r="O7" s="24"/>
      <c r="P7" s="24"/>
      <c r="Q7" s="24"/>
      <c r="R7" s="24"/>
    </row>
    <row r="8" spans="1:20" s="25" customFormat="1" ht="24" x14ac:dyDescent="0.2">
      <c r="A8" s="97" t="s">
        <v>108</v>
      </c>
      <c r="B8" s="98" t="s">
        <v>1</v>
      </c>
      <c r="C8" s="99">
        <f>SUM(C10+C26)</f>
        <v>1649240</v>
      </c>
      <c r="D8" s="99">
        <f t="shared" ref="D8:R8" si="0">SUM(D10+D26)</f>
        <v>758900</v>
      </c>
      <c r="E8" s="99">
        <f t="shared" si="0"/>
        <v>68440</v>
      </c>
      <c r="F8" s="99">
        <f t="shared" si="0"/>
        <v>126280</v>
      </c>
      <c r="G8" s="99">
        <f t="shared" si="0"/>
        <v>258100</v>
      </c>
      <c r="H8" s="99">
        <f t="shared" si="0"/>
        <v>1211720</v>
      </c>
      <c r="I8" s="99">
        <f t="shared" si="0"/>
        <v>61000</v>
      </c>
      <c r="J8" s="99">
        <f t="shared" si="0"/>
        <v>40880</v>
      </c>
      <c r="K8" s="99">
        <f t="shared" si="0"/>
        <v>93540</v>
      </c>
      <c r="L8" s="99">
        <f t="shared" si="0"/>
        <v>43260</v>
      </c>
      <c r="M8" s="99">
        <f t="shared" si="0"/>
        <v>238680</v>
      </c>
      <c r="N8" s="99">
        <f t="shared" si="0"/>
        <v>69480</v>
      </c>
      <c r="O8" s="99">
        <f t="shared" si="0"/>
        <v>46200</v>
      </c>
      <c r="P8" s="99">
        <f t="shared" si="0"/>
        <v>41580</v>
      </c>
      <c r="Q8" s="99">
        <f t="shared" si="0"/>
        <v>41580</v>
      </c>
      <c r="R8" s="99">
        <f t="shared" si="0"/>
        <v>198840</v>
      </c>
      <c r="T8" s="61">
        <f>SUM(R8,M8,H8)</f>
        <v>1649240</v>
      </c>
    </row>
    <row r="9" spans="1:20" s="25" customFormat="1" ht="24" x14ac:dyDescent="0.2">
      <c r="A9" s="100"/>
      <c r="B9" s="98" t="s">
        <v>2</v>
      </c>
      <c r="C9" s="98"/>
      <c r="D9" s="98"/>
      <c r="E9" s="98"/>
      <c r="F9" s="98"/>
      <c r="G9" s="98"/>
      <c r="H9" s="98"/>
      <c r="I9" s="98"/>
      <c r="J9" s="98"/>
      <c r="K9" s="98"/>
      <c r="L9" s="98"/>
      <c r="M9" s="98"/>
      <c r="N9" s="98"/>
      <c r="O9" s="98"/>
      <c r="P9" s="98"/>
      <c r="Q9" s="98"/>
      <c r="R9" s="98"/>
      <c r="T9" s="25">
        <f t="shared" ref="T9:T30" si="1">SUM(R9,M9,H9)</f>
        <v>0</v>
      </c>
    </row>
    <row r="10" spans="1:20" s="25" customFormat="1" ht="24" x14ac:dyDescent="0.2">
      <c r="A10" s="95" t="s">
        <v>145</v>
      </c>
      <c r="B10" s="94" t="s">
        <v>1</v>
      </c>
      <c r="C10" s="94">
        <f>SUM(C14:C25)</f>
        <v>1431740</v>
      </c>
      <c r="D10" s="94">
        <f t="shared" ref="D10:R10" si="2">SUM(D14:D25)</f>
        <v>758900</v>
      </c>
      <c r="E10" s="94">
        <f t="shared" si="2"/>
        <v>68440</v>
      </c>
      <c r="F10" s="94">
        <f t="shared" si="2"/>
        <v>126280</v>
      </c>
      <c r="G10" s="94">
        <f t="shared" si="2"/>
        <v>40600</v>
      </c>
      <c r="H10" s="94">
        <f t="shared" si="2"/>
        <v>994220</v>
      </c>
      <c r="I10" s="94">
        <f t="shared" si="2"/>
        <v>61000</v>
      </c>
      <c r="J10" s="94">
        <f t="shared" si="2"/>
        <v>40880</v>
      </c>
      <c r="K10" s="94">
        <f t="shared" si="2"/>
        <v>93540</v>
      </c>
      <c r="L10" s="94">
        <f t="shared" si="2"/>
        <v>43260</v>
      </c>
      <c r="M10" s="94">
        <f t="shared" si="2"/>
        <v>238680</v>
      </c>
      <c r="N10" s="94">
        <f t="shared" si="2"/>
        <v>69480</v>
      </c>
      <c r="O10" s="94">
        <f t="shared" si="2"/>
        <v>46200</v>
      </c>
      <c r="P10" s="94">
        <f t="shared" si="2"/>
        <v>41580</v>
      </c>
      <c r="Q10" s="94">
        <f t="shared" si="2"/>
        <v>41580</v>
      </c>
      <c r="R10" s="94">
        <f t="shared" si="2"/>
        <v>198840</v>
      </c>
      <c r="T10" s="61">
        <f>SUM(R10,M10,H10)</f>
        <v>1431740</v>
      </c>
    </row>
    <row r="11" spans="1:20" s="25" customFormat="1" ht="24" x14ac:dyDescent="0.2">
      <c r="A11" s="95"/>
      <c r="B11" s="94" t="s">
        <v>2</v>
      </c>
      <c r="C11" s="94"/>
      <c r="D11" s="94"/>
      <c r="E11" s="94"/>
      <c r="F11" s="94"/>
      <c r="G11" s="94"/>
      <c r="H11" s="94"/>
      <c r="I11" s="94"/>
      <c r="J11" s="94"/>
      <c r="K11" s="94"/>
      <c r="L11" s="94"/>
      <c r="M11" s="94"/>
      <c r="N11" s="94"/>
      <c r="O11" s="94"/>
      <c r="P11" s="94"/>
      <c r="Q11" s="94"/>
      <c r="R11" s="94"/>
      <c r="T11" s="25">
        <f t="shared" si="1"/>
        <v>0</v>
      </c>
    </row>
    <row r="12" spans="1:20" ht="24" x14ac:dyDescent="0.2">
      <c r="A12" s="26" t="s">
        <v>101</v>
      </c>
      <c r="B12" s="27"/>
      <c r="C12" s="21"/>
      <c r="D12" s="28"/>
      <c r="E12" s="28"/>
      <c r="F12" s="28"/>
      <c r="G12" s="28"/>
      <c r="H12" s="28"/>
      <c r="I12" s="28"/>
      <c r="J12" s="28"/>
      <c r="K12" s="28"/>
      <c r="L12" s="28"/>
      <c r="M12" s="28"/>
      <c r="N12" s="28"/>
      <c r="O12" s="28"/>
      <c r="P12" s="28"/>
      <c r="Q12" s="28"/>
      <c r="R12" s="28"/>
      <c r="T12" s="25">
        <f t="shared" si="1"/>
        <v>0</v>
      </c>
    </row>
    <row r="13" spans="1:20" ht="24" x14ac:dyDescent="0.2">
      <c r="A13" s="30" t="s">
        <v>102</v>
      </c>
      <c r="B13" s="27"/>
      <c r="C13" s="21"/>
      <c r="D13" s="28"/>
      <c r="E13" s="28"/>
      <c r="F13" s="28"/>
      <c r="G13" s="28"/>
      <c r="H13" s="28"/>
      <c r="I13" s="28"/>
      <c r="J13" s="28"/>
      <c r="K13" s="28"/>
      <c r="L13" s="28"/>
      <c r="M13" s="28"/>
      <c r="N13" s="28"/>
      <c r="O13" s="28"/>
      <c r="P13" s="28"/>
      <c r="Q13" s="28"/>
      <c r="R13" s="28"/>
      <c r="T13" s="25">
        <f t="shared" si="1"/>
        <v>0</v>
      </c>
    </row>
    <row r="14" spans="1:20" ht="24" x14ac:dyDescent="0.2">
      <c r="A14" s="31" t="s">
        <v>25</v>
      </c>
      <c r="B14" s="32" t="s">
        <v>1</v>
      </c>
      <c r="C14" s="21">
        <v>525000</v>
      </c>
      <c r="D14" s="196">
        <v>48160</v>
      </c>
      <c r="E14" s="196">
        <v>44240</v>
      </c>
      <c r="F14" s="196">
        <v>42280</v>
      </c>
      <c r="G14" s="196">
        <v>40600</v>
      </c>
      <c r="H14" s="129">
        <f>SUM(D14:G14)</f>
        <v>175280</v>
      </c>
      <c r="I14" s="196">
        <v>46200</v>
      </c>
      <c r="J14" s="196">
        <v>40880</v>
      </c>
      <c r="K14" s="196">
        <v>43540</v>
      </c>
      <c r="L14" s="196">
        <v>43260</v>
      </c>
      <c r="M14" s="129">
        <f>SUM(I14:L14)</f>
        <v>173880</v>
      </c>
      <c r="N14" s="196">
        <v>46480</v>
      </c>
      <c r="O14" s="196">
        <v>46200</v>
      </c>
      <c r="P14" s="196">
        <v>41580</v>
      </c>
      <c r="Q14" s="196">
        <v>41580</v>
      </c>
      <c r="R14" s="129">
        <f>SUM(N14:Q14)</f>
        <v>175840</v>
      </c>
      <c r="T14" s="25">
        <f t="shared" si="1"/>
        <v>525000</v>
      </c>
    </row>
    <row r="15" spans="1:20" ht="24" x14ac:dyDescent="0.2">
      <c r="A15" s="30" t="s">
        <v>103</v>
      </c>
      <c r="B15" s="27"/>
      <c r="C15" s="21"/>
      <c r="D15" s="137"/>
      <c r="E15" s="137"/>
      <c r="F15" s="137"/>
      <c r="G15" s="137"/>
      <c r="H15" s="199"/>
      <c r="I15" s="137"/>
      <c r="J15" s="137"/>
      <c r="K15" s="137"/>
      <c r="L15" s="137"/>
      <c r="M15" s="199"/>
      <c r="N15" s="137"/>
      <c r="O15" s="137"/>
      <c r="P15" s="137"/>
      <c r="Q15" s="137"/>
      <c r="R15" s="199"/>
      <c r="T15" s="25">
        <f t="shared" si="1"/>
        <v>0</v>
      </c>
    </row>
    <row r="16" spans="1:20" ht="24" x14ac:dyDescent="0.2">
      <c r="A16" s="31" t="s">
        <v>27</v>
      </c>
      <c r="B16" s="32" t="s">
        <v>1</v>
      </c>
      <c r="C16" s="21">
        <v>8900</v>
      </c>
      <c r="D16" s="196"/>
      <c r="E16" s="196"/>
      <c r="F16" s="196"/>
      <c r="G16" s="196"/>
      <c r="H16" s="129">
        <f>SUM(D16:G16)</f>
        <v>0</v>
      </c>
      <c r="I16" s="196">
        <v>8900</v>
      </c>
      <c r="J16" s="196"/>
      <c r="K16" s="196"/>
      <c r="L16" s="196"/>
      <c r="M16" s="129">
        <f>SUM(I16:L16)</f>
        <v>8900</v>
      </c>
      <c r="N16" s="196"/>
      <c r="O16" s="196"/>
      <c r="P16" s="196"/>
      <c r="Q16" s="196"/>
      <c r="R16" s="129">
        <f>SUM(N16:Q16)</f>
        <v>0</v>
      </c>
      <c r="T16" s="25">
        <f t="shared" si="1"/>
        <v>8900</v>
      </c>
    </row>
    <row r="17" spans="1:20" ht="24" x14ac:dyDescent="0.2">
      <c r="A17" s="31" t="s">
        <v>28</v>
      </c>
      <c r="B17" s="32" t="s">
        <v>1</v>
      </c>
      <c r="C17" s="21">
        <v>22000</v>
      </c>
      <c r="D17" s="196"/>
      <c r="E17" s="196">
        <v>22000</v>
      </c>
      <c r="F17" s="196"/>
      <c r="G17" s="196"/>
      <c r="H17" s="129">
        <f t="shared" ref="H17:H18" si="3">SUM(D17:G17)</f>
        <v>22000</v>
      </c>
      <c r="I17" s="196"/>
      <c r="J17" s="196"/>
      <c r="K17" s="196"/>
      <c r="L17" s="196"/>
      <c r="M17" s="129">
        <f t="shared" ref="M17:M18" si="4">SUM(I17:L17)</f>
        <v>0</v>
      </c>
      <c r="N17" s="196"/>
      <c r="O17" s="196"/>
      <c r="P17" s="196"/>
      <c r="Q17" s="196"/>
      <c r="R17" s="129">
        <f t="shared" ref="R17:R18" si="5">SUM(N17:Q17)</f>
        <v>0</v>
      </c>
      <c r="T17" s="25">
        <f t="shared" si="1"/>
        <v>22000</v>
      </c>
    </row>
    <row r="18" spans="1:20" ht="24" x14ac:dyDescent="0.2">
      <c r="A18" s="153" t="s">
        <v>38</v>
      </c>
      <c r="B18" s="32" t="s">
        <v>1</v>
      </c>
      <c r="C18" s="21">
        <v>388800</v>
      </c>
      <c r="D18" s="196">
        <v>388800</v>
      </c>
      <c r="E18" s="196"/>
      <c r="F18" s="196"/>
      <c r="G18" s="196"/>
      <c r="H18" s="129">
        <f t="shared" si="3"/>
        <v>388800</v>
      </c>
      <c r="I18" s="196"/>
      <c r="J18" s="196"/>
      <c r="K18" s="196"/>
      <c r="L18" s="196"/>
      <c r="M18" s="129">
        <f t="shared" si="4"/>
        <v>0</v>
      </c>
      <c r="N18" s="196"/>
      <c r="O18" s="196"/>
      <c r="P18" s="196"/>
      <c r="Q18" s="196"/>
      <c r="R18" s="129">
        <f t="shared" si="5"/>
        <v>0</v>
      </c>
      <c r="T18" s="25">
        <f t="shared" si="1"/>
        <v>388800</v>
      </c>
    </row>
    <row r="19" spans="1:20" ht="24" x14ac:dyDescent="0.2">
      <c r="A19" s="30" t="s">
        <v>104</v>
      </c>
      <c r="B19" s="27"/>
      <c r="C19" s="21"/>
      <c r="D19" s="137"/>
      <c r="E19" s="137"/>
      <c r="F19" s="137"/>
      <c r="G19" s="137"/>
      <c r="H19" s="199"/>
      <c r="I19" s="137"/>
      <c r="J19" s="137"/>
      <c r="K19" s="137"/>
      <c r="L19" s="137"/>
      <c r="M19" s="199"/>
      <c r="N19" s="137"/>
      <c r="O19" s="137"/>
      <c r="P19" s="137"/>
      <c r="Q19" s="137"/>
      <c r="R19" s="199"/>
      <c r="T19" s="25">
        <f t="shared" si="1"/>
        <v>0</v>
      </c>
    </row>
    <row r="20" spans="1:20" ht="24" x14ac:dyDescent="0.2">
      <c r="A20" s="31" t="s">
        <v>29</v>
      </c>
      <c r="B20" s="32" t="s">
        <v>1</v>
      </c>
      <c r="C20" s="21">
        <v>32340</v>
      </c>
      <c r="D20" s="196">
        <v>32340</v>
      </c>
      <c r="E20" s="196"/>
      <c r="F20" s="196"/>
      <c r="G20" s="196"/>
      <c r="H20" s="129">
        <f>SUM(D20:G20)</f>
        <v>32340</v>
      </c>
      <c r="I20" s="196"/>
      <c r="J20" s="196"/>
      <c r="K20" s="196"/>
      <c r="L20" s="196"/>
      <c r="M20" s="129">
        <f>SUM(I20:L20)</f>
        <v>0</v>
      </c>
      <c r="N20" s="196"/>
      <c r="O20" s="196"/>
      <c r="P20" s="196"/>
      <c r="Q20" s="196"/>
      <c r="R20" s="129">
        <f>SUM(N20:Q20)</f>
        <v>0</v>
      </c>
      <c r="T20" s="25">
        <f t="shared" si="1"/>
        <v>32340</v>
      </c>
    </row>
    <row r="21" spans="1:20" ht="24" x14ac:dyDescent="0.2">
      <c r="A21" s="31" t="s">
        <v>30</v>
      </c>
      <c r="B21" s="32" t="s">
        <v>1</v>
      </c>
      <c r="C21" s="21">
        <v>123000</v>
      </c>
      <c r="D21" s="196"/>
      <c r="E21" s="196"/>
      <c r="F21" s="196">
        <v>50000</v>
      </c>
      <c r="G21" s="196"/>
      <c r="H21" s="129">
        <f t="shared" ref="H21:H23" si="6">SUM(D21:G21)</f>
        <v>50000</v>
      </c>
      <c r="I21" s="196"/>
      <c r="J21" s="196"/>
      <c r="K21" s="196">
        <v>50000</v>
      </c>
      <c r="L21" s="196"/>
      <c r="M21" s="129">
        <f t="shared" ref="M21:M23" si="7">SUM(I21:L21)</f>
        <v>50000</v>
      </c>
      <c r="N21" s="196">
        <v>23000</v>
      </c>
      <c r="O21" s="196"/>
      <c r="P21" s="196"/>
      <c r="Q21" s="196"/>
      <c r="R21" s="129">
        <f t="shared" ref="R21:R23" si="8">SUM(N21:Q21)</f>
        <v>23000</v>
      </c>
      <c r="T21" s="25">
        <f t="shared" si="1"/>
        <v>123000</v>
      </c>
    </row>
    <row r="22" spans="1:20" ht="24" x14ac:dyDescent="0.2">
      <c r="A22" s="31" t="s">
        <v>31</v>
      </c>
      <c r="B22" s="32" t="s">
        <v>1</v>
      </c>
      <c r="C22" s="21">
        <v>34000</v>
      </c>
      <c r="D22" s="196"/>
      <c r="E22" s="196"/>
      <c r="F22" s="196">
        <v>34000</v>
      </c>
      <c r="G22" s="196"/>
      <c r="H22" s="129">
        <f t="shared" si="6"/>
        <v>34000</v>
      </c>
      <c r="I22" s="196"/>
      <c r="J22" s="196"/>
      <c r="K22" s="196"/>
      <c r="L22" s="196"/>
      <c r="M22" s="129">
        <f t="shared" si="7"/>
        <v>0</v>
      </c>
      <c r="N22" s="196"/>
      <c r="O22" s="196"/>
      <c r="P22" s="196"/>
      <c r="Q22" s="196"/>
      <c r="R22" s="129">
        <f t="shared" si="8"/>
        <v>0</v>
      </c>
      <c r="T22" s="25">
        <f t="shared" si="1"/>
        <v>34000</v>
      </c>
    </row>
    <row r="23" spans="1:20" ht="24" x14ac:dyDescent="0.2">
      <c r="A23" s="31" t="s">
        <v>32</v>
      </c>
      <c r="B23" s="32" t="s">
        <v>1</v>
      </c>
      <c r="C23" s="21">
        <v>5900</v>
      </c>
      <c r="D23" s="196"/>
      <c r="E23" s="196"/>
      <c r="F23" s="196"/>
      <c r="G23" s="196"/>
      <c r="H23" s="129">
        <f t="shared" si="6"/>
        <v>0</v>
      </c>
      <c r="I23" s="196">
        <v>5900</v>
      </c>
      <c r="J23" s="196"/>
      <c r="K23" s="196"/>
      <c r="L23" s="196"/>
      <c r="M23" s="129">
        <f t="shared" si="7"/>
        <v>5900</v>
      </c>
      <c r="N23" s="196"/>
      <c r="O23" s="196"/>
      <c r="P23" s="196"/>
      <c r="Q23" s="196"/>
      <c r="R23" s="129">
        <f t="shared" si="8"/>
        <v>0</v>
      </c>
      <c r="T23" s="25">
        <f t="shared" si="1"/>
        <v>5900</v>
      </c>
    </row>
    <row r="24" spans="1:20" ht="24" x14ac:dyDescent="0.2">
      <c r="A24" s="31" t="s">
        <v>23</v>
      </c>
      <c r="B24" s="32" t="s">
        <v>1</v>
      </c>
      <c r="C24" s="21">
        <v>2200</v>
      </c>
      <c r="D24" s="196"/>
      <c r="E24" s="196">
        <v>2200</v>
      </c>
      <c r="F24" s="196"/>
      <c r="G24" s="196"/>
      <c r="H24" s="129">
        <f>SUM(D24:G24)</f>
        <v>2200</v>
      </c>
      <c r="I24" s="196"/>
      <c r="J24" s="196"/>
      <c r="K24" s="196"/>
      <c r="L24" s="196"/>
      <c r="M24" s="129">
        <f>SUM(I24:L24)</f>
        <v>0</v>
      </c>
      <c r="N24" s="196"/>
      <c r="O24" s="196"/>
      <c r="P24" s="196"/>
      <c r="Q24" s="196"/>
      <c r="R24" s="129">
        <f>SUM(N24:Q24)</f>
        <v>0</v>
      </c>
      <c r="T24" s="25">
        <f>SUM(R24,M24,H24)</f>
        <v>2200</v>
      </c>
    </row>
    <row r="25" spans="1:20" ht="24" x14ac:dyDescent="0.2">
      <c r="A25" s="181" t="s">
        <v>220</v>
      </c>
      <c r="B25" s="182" t="s">
        <v>1</v>
      </c>
      <c r="C25" s="21">
        <v>289600</v>
      </c>
      <c r="D25" s="196">
        <v>289600</v>
      </c>
      <c r="E25" s="196"/>
      <c r="F25" s="196"/>
      <c r="G25" s="196"/>
      <c r="H25" s="129">
        <f>SUM(D25:G25)</f>
        <v>289600</v>
      </c>
      <c r="I25" s="196"/>
      <c r="J25" s="196"/>
      <c r="K25" s="196"/>
      <c r="L25" s="196"/>
      <c r="M25" s="129">
        <f>SUM(I25:L25)</f>
        <v>0</v>
      </c>
      <c r="N25" s="196"/>
      <c r="O25" s="196"/>
      <c r="P25" s="196"/>
      <c r="Q25" s="196"/>
      <c r="R25" s="129">
        <f>SUM(N25:Q25)</f>
        <v>0</v>
      </c>
      <c r="T25" s="25"/>
    </row>
    <row r="26" spans="1:20" s="25" customFormat="1" ht="24" x14ac:dyDescent="0.2">
      <c r="A26" s="102" t="s">
        <v>152</v>
      </c>
      <c r="B26" s="94" t="s">
        <v>1</v>
      </c>
      <c r="C26" s="94">
        <f>SUM(C28)</f>
        <v>217500</v>
      </c>
      <c r="D26" s="94">
        <f t="shared" ref="D26:R26" si="9">SUM(D28)</f>
        <v>0</v>
      </c>
      <c r="E26" s="94">
        <f t="shared" si="9"/>
        <v>0</v>
      </c>
      <c r="F26" s="94">
        <f t="shared" si="9"/>
        <v>0</v>
      </c>
      <c r="G26" s="94">
        <f t="shared" si="9"/>
        <v>217500</v>
      </c>
      <c r="H26" s="94">
        <f t="shared" si="9"/>
        <v>217500</v>
      </c>
      <c r="I26" s="94">
        <f t="shared" si="9"/>
        <v>0</v>
      </c>
      <c r="J26" s="94">
        <f t="shared" si="9"/>
        <v>0</v>
      </c>
      <c r="K26" s="94">
        <f t="shared" si="9"/>
        <v>0</v>
      </c>
      <c r="L26" s="94">
        <f t="shared" si="9"/>
        <v>0</v>
      </c>
      <c r="M26" s="94">
        <f t="shared" si="9"/>
        <v>0</v>
      </c>
      <c r="N26" s="94">
        <f t="shared" si="9"/>
        <v>0</v>
      </c>
      <c r="O26" s="94">
        <f t="shared" si="9"/>
        <v>0</v>
      </c>
      <c r="P26" s="94">
        <f t="shared" si="9"/>
        <v>0</v>
      </c>
      <c r="Q26" s="94">
        <f t="shared" si="9"/>
        <v>0</v>
      </c>
      <c r="R26" s="94">
        <f t="shared" si="9"/>
        <v>0</v>
      </c>
      <c r="T26" s="61">
        <f t="shared" ref="T26:T29" si="10">SUM(H26+M26+R26)</f>
        <v>217500</v>
      </c>
    </row>
    <row r="27" spans="1:20" s="25" customFormat="1" ht="24" x14ac:dyDescent="0.2">
      <c r="A27" s="106"/>
      <c r="B27" s="94" t="s">
        <v>2</v>
      </c>
      <c r="C27" s="94"/>
      <c r="D27" s="94"/>
      <c r="E27" s="94"/>
      <c r="F27" s="94"/>
      <c r="G27" s="94"/>
      <c r="H27" s="94"/>
      <c r="I27" s="94"/>
      <c r="J27" s="94"/>
      <c r="K27" s="94"/>
      <c r="L27" s="94"/>
      <c r="M27" s="94"/>
      <c r="N27" s="94"/>
      <c r="O27" s="94"/>
      <c r="P27" s="94"/>
      <c r="Q27" s="94"/>
      <c r="R27" s="94"/>
      <c r="T27" s="25">
        <f t="shared" si="10"/>
        <v>0</v>
      </c>
    </row>
    <row r="28" spans="1:20" ht="24" x14ac:dyDescent="0.2">
      <c r="A28" s="105" t="s">
        <v>168</v>
      </c>
      <c r="B28" s="36" t="s">
        <v>1</v>
      </c>
      <c r="C28" s="21">
        <v>217500</v>
      </c>
      <c r="D28" s="196"/>
      <c r="E28" s="196"/>
      <c r="F28" s="196"/>
      <c r="G28" s="196">
        <v>217500</v>
      </c>
      <c r="H28" s="128">
        <f>SUM(D28:G28)</f>
        <v>217500</v>
      </c>
      <c r="I28" s="139"/>
      <c r="J28" s="139"/>
      <c r="K28" s="139"/>
      <c r="L28" s="139"/>
      <c r="M28" s="128">
        <f>SUM(I28:L28)</f>
        <v>0</v>
      </c>
      <c r="N28" s="139"/>
      <c r="O28" s="139"/>
      <c r="P28" s="139"/>
      <c r="Q28" s="139"/>
      <c r="R28" s="128">
        <f>SUM(N28:Q28)</f>
        <v>0</v>
      </c>
      <c r="T28" s="25">
        <f t="shared" si="10"/>
        <v>217500</v>
      </c>
    </row>
    <row r="29" spans="1:20" ht="24" x14ac:dyDescent="0.2">
      <c r="A29" s="35"/>
      <c r="B29" s="36" t="s">
        <v>2</v>
      </c>
      <c r="C29" s="21"/>
      <c r="D29" s="140"/>
      <c r="E29" s="140"/>
      <c r="F29" s="140"/>
      <c r="G29" s="140"/>
      <c r="H29" s="21"/>
      <c r="I29" s="140"/>
      <c r="J29" s="140"/>
      <c r="K29" s="140"/>
      <c r="L29" s="140"/>
      <c r="M29" s="21"/>
      <c r="N29" s="140"/>
      <c r="O29" s="140"/>
      <c r="P29" s="140"/>
      <c r="Q29" s="140"/>
      <c r="R29" s="21"/>
      <c r="T29" s="25">
        <f t="shared" si="10"/>
        <v>0</v>
      </c>
    </row>
    <row r="30" spans="1:20" s="25" customFormat="1" ht="24" x14ac:dyDescent="0.2">
      <c r="A30" s="213" t="s">
        <v>0</v>
      </c>
      <c r="B30" s="37" t="s">
        <v>1</v>
      </c>
      <c r="C30" s="37">
        <f>SUM(C8)</f>
        <v>1649240</v>
      </c>
      <c r="D30" s="37">
        <f t="shared" ref="D30:R30" si="11">SUM(D8)</f>
        <v>758900</v>
      </c>
      <c r="E30" s="37">
        <f t="shared" si="11"/>
        <v>68440</v>
      </c>
      <c r="F30" s="37">
        <f t="shared" si="11"/>
        <v>126280</v>
      </c>
      <c r="G30" s="37">
        <f t="shared" si="11"/>
        <v>258100</v>
      </c>
      <c r="H30" s="37">
        <f t="shared" si="11"/>
        <v>1211720</v>
      </c>
      <c r="I30" s="37">
        <f t="shared" si="11"/>
        <v>61000</v>
      </c>
      <c r="J30" s="37">
        <f t="shared" si="11"/>
        <v>40880</v>
      </c>
      <c r="K30" s="37">
        <f t="shared" si="11"/>
        <v>93540</v>
      </c>
      <c r="L30" s="37">
        <f t="shared" si="11"/>
        <v>43260</v>
      </c>
      <c r="M30" s="37">
        <f t="shared" si="11"/>
        <v>238680</v>
      </c>
      <c r="N30" s="37">
        <f t="shared" si="11"/>
        <v>69480</v>
      </c>
      <c r="O30" s="37">
        <f t="shared" si="11"/>
        <v>46200</v>
      </c>
      <c r="P30" s="37">
        <f t="shared" si="11"/>
        <v>41580</v>
      </c>
      <c r="Q30" s="37">
        <f t="shared" si="11"/>
        <v>41580</v>
      </c>
      <c r="R30" s="37">
        <f t="shared" si="11"/>
        <v>198840</v>
      </c>
      <c r="T30" s="61">
        <f t="shared" si="1"/>
        <v>1649240</v>
      </c>
    </row>
    <row r="31" spans="1:20" s="25" customFormat="1" ht="24" x14ac:dyDescent="0.2">
      <c r="A31" s="214"/>
      <c r="B31" s="37" t="s">
        <v>2</v>
      </c>
      <c r="C31" s="37"/>
      <c r="D31" s="37"/>
      <c r="E31" s="37"/>
      <c r="F31" s="37"/>
      <c r="G31" s="37"/>
      <c r="H31" s="37"/>
      <c r="I31" s="37"/>
      <c r="J31" s="37"/>
      <c r="K31" s="37"/>
      <c r="L31" s="37"/>
      <c r="M31" s="37"/>
      <c r="N31" s="37"/>
      <c r="O31" s="37"/>
      <c r="P31" s="37"/>
      <c r="Q31" s="37"/>
      <c r="R31" s="37"/>
    </row>
    <row r="32" spans="1:20" ht="24" x14ac:dyDescent="0.2">
      <c r="A32" s="38"/>
      <c r="B32" s="38"/>
      <c r="C32" s="39"/>
      <c r="D32" s="40"/>
      <c r="E32" s="40"/>
      <c r="F32" s="40"/>
    </row>
    <row r="33" spans="1:6" ht="24" x14ac:dyDescent="0.2">
      <c r="A33" s="38"/>
      <c r="B33" s="38"/>
      <c r="C33" s="39"/>
      <c r="D33" s="40"/>
      <c r="E33" s="40"/>
      <c r="F33" s="40"/>
    </row>
    <row r="34" spans="1:6" ht="24" x14ac:dyDescent="0.2">
      <c r="A34" s="38"/>
      <c r="B34" s="38"/>
      <c r="C34" s="39"/>
      <c r="D34" s="40"/>
      <c r="E34" s="40"/>
      <c r="F34" s="40"/>
    </row>
    <row r="35" spans="1:6" ht="24" x14ac:dyDescent="0.2">
      <c r="A35" s="41" t="s">
        <v>7</v>
      </c>
      <c r="B35" s="38"/>
      <c r="C35" s="39"/>
      <c r="D35" s="40"/>
      <c r="E35" s="40"/>
      <c r="F35" s="40"/>
    </row>
    <row r="36" spans="1:6" ht="24" hidden="1" x14ac:dyDescent="0.2">
      <c r="A36" s="41"/>
      <c r="B36" s="38"/>
      <c r="C36" s="207">
        <f>C18+C20</f>
        <v>421140</v>
      </c>
      <c r="D36" s="40"/>
      <c r="E36" s="40"/>
      <c r="F36" s="40"/>
    </row>
    <row r="37" spans="1:6" ht="24" x14ac:dyDescent="0.2">
      <c r="A37" s="41"/>
      <c r="B37" s="38"/>
      <c r="C37" s="39"/>
      <c r="D37" s="40"/>
      <c r="E37" s="40"/>
      <c r="F37" s="40"/>
    </row>
  </sheetData>
  <mergeCells count="10">
    <mergeCell ref="A1:R1"/>
    <mergeCell ref="A5:A6"/>
    <mergeCell ref="A30:A31"/>
    <mergeCell ref="C5:C6"/>
    <mergeCell ref="D5:G5"/>
    <mergeCell ref="H5:H6"/>
    <mergeCell ref="I5:L5"/>
    <mergeCell ref="M5:M6"/>
    <mergeCell ref="N5:Q5"/>
    <mergeCell ref="R5:R6"/>
  </mergeCells>
  <printOptions horizontalCentered="1"/>
  <pageMargins left="0.19685039370078741" right="0.19685039370078741" top="0.59055118110236227" bottom="0.39370078740157483" header="0.31496062992125984" footer="0.31496062992125984"/>
  <pageSetup paperSize="9" scale="85" orientation="landscape" r:id="rId1"/>
  <headerFooter>
    <oddHeader>&amp;R&amp;"TH SarabunPSK,ธรรมดา"&amp;16แบบ สงม. 2   
(สำนักงานเขต)</oddHeader>
  </headerFooter>
  <rowBreaks count="1" manualBreakCount="1">
    <brk id="25" max="16383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256739-8007-4299-999E-4A247B735E43}">
  <dimension ref="A1:T28"/>
  <sheetViews>
    <sheetView topLeftCell="B1" zoomScale="90" zoomScaleNormal="90" workbookViewId="0">
      <selection activeCell="W10" sqref="W10"/>
    </sheetView>
  </sheetViews>
  <sheetFormatPr defaultRowHeight="14.25" x14ac:dyDescent="0.2"/>
  <cols>
    <col min="1" max="1" width="49.5" style="12" customWidth="1"/>
    <col min="2" max="2" width="5.75" style="12" bestFit="1" customWidth="1"/>
    <col min="3" max="3" width="15" style="25" customWidth="1"/>
    <col min="4" max="5" width="9.25" style="12" hidden="1" customWidth="1"/>
    <col min="6" max="6" width="9.5" style="12" hidden="1" customWidth="1"/>
    <col min="7" max="7" width="9.25" style="12" hidden="1" customWidth="1"/>
    <col min="8" max="8" width="65" style="12" hidden="1" customWidth="1"/>
    <col min="9" max="9" width="9.25" style="12" hidden="1" customWidth="1"/>
    <col min="10" max="10" width="8.25" style="12" hidden="1" customWidth="1"/>
    <col min="11" max="11" width="7.875" style="12" hidden="1" customWidth="1"/>
    <col min="12" max="12" width="9.25" style="12" hidden="1" customWidth="1"/>
    <col min="13" max="13" width="75.875" style="12" customWidth="1"/>
    <col min="14" max="14" width="7.875" style="12" hidden="1" customWidth="1"/>
    <col min="15" max="15" width="9.625" style="12" hidden="1" customWidth="1"/>
    <col min="16" max="16" width="9.25" style="12" hidden="1" customWidth="1"/>
    <col min="17" max="17" width="7.875" style="12" hidden="1" customWidth="1"/>
    <col min="18" max="18" width="24.625" style="12" hidden="1" customWidth="1"/>
    <col min="19" max="19" width="9" style="12"/>
    <col min="20" max="20" width="12.375" style="12" hidden="1" customWidth="1"/>
    <col min="21" max="16384" width="9" style="12"/>
  </cols>
  <sheetData>
    <row r="1" spans="1:20" ht="24" x14ac:dyDescent="0.2">
      <c r="A1" s="212" t="s">
        <v>180</v>
      </c>
      <c r="B1" s="212"/>
      <c r="C1" s="212"/>
      <c r="D1" s="212"/>
      <c r="E1" s="212"/>
      <c r="F1" s="212"/>
      <c r="G1" s="212"/>
      <c r="H1" s="212"/>
      <c r="I1" s="212"/>
      <c r="J1" s="212"/>
      <c r="K1" s="212"/>
      <c r="L1" s="212"/>
      <c r="M1" s="212"/>
      <c r="N1" s="212"/>
      <c r="O1" s="212"/>
      <c r="P1" s="212"/>
      <c r="Q1" s="212"/>
      <c r="R1" s="212"/>
    </row>
    <row r="2" spans="1:20" ht="24" x14ac:dyDescent="0.2">
      <c r="A2" s="13" t="s">
        <v>21</v>
      </c>
      <c r="B2" s="13"/>
      <c r="C2" s="14"/>
      <c r="D2" s="13"/>
      <c r="E2" s="13"/>
      <c r="F2" s="13"/>
    </row>
    <row r="3" spans="1:20" ht="24" x14ac:dyDescent="0.2">
      <c r="A3" s="15" t="s">
        <v>44</v>
      </c>
      <c r="B3" s="15"/>
      <c r="C3" s="16"/>
      <c r="D3" s="17"/>
      <c r="E3" s="17"/>
      <c r="F3" s="17"/>
      <c r="H3" s="200" t="s">
        <v>20</v>
      </c>
      <c r="M3" s="17" t="s">
        <v>20</v>
      </c>
      <c r="R3" s="17" t="s">
        <v>20</v>
      </c>
    </row>
    <row r="4" spans="1:20" ht="24" x14ac:dyDescent="0.2">
      <c r="A4" s="215" t="s">
        <v>19</v>
      </c>
      <c r="B4" s="18" t="s">
        <v>6</v>
      </c>
      <c r="C4" s="217" t="s">
        <v>0</v>
      </c>
      <c r="D4" s="224" t="s">
        <v>131</v>
      </c>
      <c r="E4" s="224"/>
      <c r="F4" s="224"/>
      <c r="G4" s="224"/>
      <c r="H4" s="221" t="s">
        <v>242</v>
      </c>
      <c r="I4" s="224" t="s">
        <v>97</v>
      </c>
      <c r="J4" s="224"/>
      <c r="K4" s="224"/>
      <c r="L4" s="224"/>
      <c r="M4" s="221" t="s">
        <v>228</v>
      </c>
      <c r="N4" s="219" t="s">
        <v>98</v>
      </c>
      <c r="O4" s="220"/>
      <c r="P4" s="220"/>
      <c r="Q4" s="220"/>
      <c r="R4" s="221" t="s">
        <v>229</v>
      </c>
    </row>
    <row r="5" spans="1:20" ht="24" x14ac:dyDescent="0.2">
      <c r="A5" s="216"/>
      <c r="B5" s="19" t="s">
        <v>2</v>
      </c>
      <c r="C5" s="218"/>
      <c r="D5" s="20" t="s">
        <v>132</v>
      </c>
      <c r="E5" s="20" t="s">
        <v>133</v>
      </c>
      <c r="F5" s="20" t="s">
        <v>134</v>
      </c>
      <c r="G5" s="20" t="s">
        <v>135</v>
      </c>
      <c r="H5" s="221"/>
      <c r="I5" s="20" t="s">
        <v>137</v>
      </c>
      <c r="J5" s="20" t="s">
        <v>138</v>
      </c>
      <c r="K5" s="20" t="s">
        <v>139</v>
      </c>
      <c r="L5" s="20" t="s">
        <v>140</v>
      </c>
      <c r="M5" s="221"/>
      <c r="N5" s="20" t="s">
        <v>141</v>
      </c>
      <c r="O5" s="20" t="s">
        <v>142</v>
      </c>
      <c r="P5" s="20" t="s">
        <v>143</v>
      </c>
      <c r="Q5" s="186" t="s">
        <v>144</v>
      </c>
      <c r="R5" s="221"/>
    </row>
    <row r="6" spans="1:20" s="25" customFormat="1" ht="24" x14ac:dyDescent="0.2">
      <c r="A6" s="22" t="s">
        <v>99</v>
      </c>
      <c r="B6" s="23"/>
      <c r="C6" s="24"/>
      <c r="D6" s="24"/>
      <c r="E6" s="24"/>
      <c r="F6" s="24"/>
      <c r="G6" s="24"/>
      <c r="H6" s="24"/>
      <c r="I6" s="24"/>
      <c r="J6" s="24"/>
      <c r="K6" s="24"/>
      <c r="L6" s="24"/>
      <c r="M6" s="24"/>
      <c r="N6" s="24"/>
      <c r="O6" s="24"/>
      <c r="P6" s="24"/>
      <c r="Q6" s="24"/>
      <c r="R6" s="24"/>
    </row>
    <row r="7" spans="1:20" s="25" customFormat="1" ht="24" x14ac:dyDescent="0.2">
      <c r="A7" s="97" t="s">
        <v>109</v>
      </c>
      <c r="B7" s="98" t="s">
        <v>1</v>
      </c>
      <c r="C7" s="99">
        <f>SUM(C9)</f>
        <v>800740</v>
      </c>
      <c r="D7" s="99">
        <f t="shared" ref="D7:R7" si="0">SUM(D9)</f>
        <v>284340</v>
      </c>
      <c r="E7" s="99">
        <f t="shared" si="0"/>
        <v>20000</v>
      </c>
      <c r="F7" s="99">
        <f t="shared" si="0"/>
        <v>104400</v>
      </c>
      <c r="G7" s="99">
        <f t="shared" si="0"/>
        <v>20200</v>
      </c>
      <c r="H7" s="99">
        <f t="shared" si="0"/>
        <v>428940</v>
      </c>
      <c r="I7" s="99">
        <f t="shared" si="0"/>
        <v>16000</v>
      </c>
      <c r="J7" s="99">
        <f t="shared" si="0"/>
        <v>100400</v>
      </c>
      <c r="K7" s="99">
        <f t="shared" si="0"/>
        <v>16000</v>
      </c>
      <c r="L7" s="99">
        <f t="shared" si="0"/>
        <v>16000</v>
      </c>
      <c r="M7" s="99">
        <f t="shared" si="0"/>
        <v>148400</v>
      </c>
      <c r="N7" s="99">
        <f t="shared" si="0"/>
        <v>12000</v>
      </c>
      <c r="O7" s="99">
        <f t="shared" si="0"/>
        <v>117500</v>
      </c>
      <c r="P7" s="99">
        <f t="shared" si="0"/>
        <v>40000</v>
      </c>
      <c r="Q7" s="99">
        <f t="shared" si="0"/>
        <v>53900</v>
      </c>
      <c r="R7" s="99">
        <f t="shared" si="0"/>
        <v>223400</v>
      </c>
      <c r="T7" s="61">
        <f>SUM(H7+M7+R7)</f>
        <v>800740</v>
      </c>
    </row>
    <row r="8" spans="1:20" s="25" customFormat="1" ht="24" x14ac:dyDescent="0.2">
      <c r="A8" s="100"/>
      <c r="B8" s="98" t="s">
        <v>2</v>
      </c>
      <c r="C8" s="98"/>
      <c r="D8" s="98"/>
      <c r="E8" s="98"/>
      <c r="F8" s="98"/>
      <c r="G8" s="98"/>
      <c r="H8" s="98"/>
      <c r="I8" s="98"/>
      <c r="J8" s="98"/>
      <c r="K8" s="98"/>
      <c r="L8" s="98"/>
      <c r="M8" s="98"/>
      <c r="N8" s="98"/>
      <c r="O8" s="98"/>
      <c r="P8" s="98"/>
      <c r="Q8" s="98"/>
      <c r="R8" s="98"/>
      <c r="T8" s="25">
        <f t="shared" ref="T8:T24" si="1">SUM(H8+M8+R8)</f>
        <v>0</v>
      </c>
    </row>
    <row r="9" spans="1:20" s="25" customFormat="1" ht="24" x14ac:dyDescent="0.2">
      <c r="A9" s="93" t="s">
        <v>145</v>
      </c>
      <c r="B9" s="94" t="s">
        <v>1</v>
      </c>
      <c r="C9" s="94">
        <f>SUM(C13:C23)</f>
        <v>800740</v>
      </c>
      <c r="D9" s="94">
        <f t="shared" ref="D9:R9" si="2">SUM(D13:D23)</f>
        <v>284340</v>
      </c>
      <c r="E9" s="94">
        <f t="shared" si="2"/>
        <v>20000</v>
      </c>
      <c r="F9" s="94">
        <f t="shared" si="2"/>
        <v>104400</v>
      </c>
      <c r="G9" s="94">
        <f t="shared" si="2"/>
        <v>20200</v>
      </c>
      <c r="H9" s="94">
        <f t="shared" si="2"/>
        <v>428940</v>
      </c>
      <c r="I9" s="94">
        <f t="shared" si="2"/>
        <v>16000</v>
      </c>
      <c r="J9" s="94">
        <f t="shared" si="2"/>
        <v>100400</v>
      </c>
      <c r="K9" s="94">
        <f t="shared" si="2"/>
        <v>16000</v>
      </c>
      <c r="L9" s="94">
        <f t="shared" si="2"/>
        <v>16000</v>
      </c>
      <c r="M9" s="94">
        <f t="shared" si="2"/>
        <v>148400</v>
      </c>
      <c r="N9" s="94">
        <f t="shared" si="2"/>
        <v>12000</v>
      </c>
      <c r="O9" s="94">
        <f t="shared" si="2"/>
        <v>117500</v>
      </c>
      <c r="P9" s="94">
        <f t="shared" si="2"/>
        <v>40000</v>
      </c>
      <c r="Q9" s="94">
        <f t="shared" si="2"/>
        <v>53900</v>
      </c>
      <c r="R9" s="94">
        <f t="shared" si="2"/>
        <v>223400</v>
      </c>
      <c r="T9" s="61">
        <f t="shared" si="1"/>
        <v>800740</v>
      </c>
    </row>
    <row r="10" spans="1:20" s="25" customFormat="1" ht="24" x14ac:dyDescent="0.2">
      <c r="A10" s="95"/>
      <c r="B10" s="94" t="s">
        <v>2</v>
      </c>
      <c r="C10" s="94"/>
      <c r="D10" s="94"/>
      <c r="E10" s="94"/>
      <c r="F10" s="94"/>
      <c r="G10" s="94"/>
      <c r="H10" s="94"/>
      <c r="I10" s="94"/>
      <c r="J10" s="94"/>
      <c r="K10" s="94"/>
      <c r="L10" s="94"/>
      <c r="M10" s="94"/>
      <c r="N10" s="94"/>
      <c r="O10" s="94"/>
      <c r="P10" s="94"/>
      <c r="Q10" s="94"/>
      <c r="R10" s="94"/>
      <c r="T10" s="25">
        <f t="shared" si="1"/>
        <v>0</v>
      </c>
    </row>
    <row r="11" spans="1:20" ht="24" x14ac:dyDescent="0.2">
      <c r="A11" s="26" t="s">
        <v>101</v>
      </c>
      <c r="B11" s="27"/>
      <c r="C11" s="21"/>
      <c r="D11" s="28"/>
      <c r="E11" s="28"/>
      <c r="F11" s="28"/>
      <c r="G11" s="28"/>
      <c r="H11" s="28"/>
      <c r="I11" s="28"/>
      <c r="J11" s="28"/>
      <c r="K11" s="28"/>
      <c r="L11" s="28"/>
      <c r="M11" s="28"/>
      <c r="N11" s="28"/>
      <c r="O11" s="28"/>
      <c r="P11" s="28"/>
      <c r="Q11" s="28"/>
      <c r="R11" s="28"/>
      <c r="T11" s="25">
        <f t="shared" si="1"/>
        <v>0</v>
      </c>
    </row>
    <row r="12" spans="1:20" ht="24" x14ac:dyDescent="0.2">
      <c r="A12" s="30" t="s">
        <v>102</v>
      </c>
      <c r="B12" s="27"/>
      <c r="C12" s="21"/>
      <c r="D12" s="28"/>
      <c r="E12" s="28"/>
      <c r="F12" s="28"/>
      <c r="G12" s="28"/>
      <c r="H12" s="28"/>
      <c r="I12" s="28"/>
      <c r="J12" s="28"/>
      <c r="K12" s="28"/>
      <c r="L12" s="28"/>
      <c r="M12" s="28"/>
      <c r="N12" s="28"/>
      <c r="O12" s="28"/>
      <c r="P12" s="28"/>
      <c r="Q12" s="28"/>
      <c r="R12" s="28"/>
      <c r="T12" s="25">
        <f t="shared" si="1"/>
        <v>0</v>
      </c>
    </row>
    <row r="13" spans="1:20" ht="19.5" customHeight="1" x14ac:dyDescent="0.2">
      <c r="A13" s="31" t="s">
        <v>25</v>
      </c>
      <c r="B13" s="32" t="s">
        <v>1</v>
      </c>
      <c r="C13" s="21">
        <v>280900</v>
      </c>
      <c r="D13" s="194">
        <v>20000</v>
      </c>
      <c r="E13" s="194">
        <v>20000</v>
      </c>
      <c r="F13" s="194">
        <v>20000</v>
      </c>
      <c r="G13" s="194">
        <v>18000</v>
      </c>
      <c r="H13" s="129">
        <f>SUM(D13:G13)</f>
        <v>78000</v>
      </c>
      <c r="I13" s="194">
        <v>16000</v>
      </c>
      <c r="J13" s="194">
        <v>16000</v>
      </c>
      <c r="K13" s="194">
        <v>16000</v>
      </c>
      <c r="L13" s="194">
        <v>16000</v>
      </c>
      <c r="M13" s="129">
        <f>SUM(I13:L13)</f>
        <v>64000</v>
      </c>
      <c r="N13" s="194">
        <v>12000</v>
      </c>
      <c r="O13" s="194">
        <v>33000</v>
      </c>
      <c r="P13" s="194">
        <v>40000</v>
      </c>
      <c r="Q13" s="194">
        <v>53900</v>
      </c>
      <c r="R13" s="129">
        <f>SUM(N13:Q13)</f>
        <v>138900</v>
      </c>
      <c r="T13" s="25">
        <f t="shared" si="1"/>
        <v>280900</v>
      </c>
    </row>
    <row r="14" spans="1:20" ht="19.5" customHeight="1" x14ac:dyDescent="0.2">
      <c r="A14" s="30" t="s">
        <v>103</v>
      </c>
      <c r="B14" s="27"/>
      <c r="C14" s="21"/>
      <c r="D14" s="28"/>
      <c r="E14" s="28"/>
      <c r="F14" s="28"/>
      <c r="G14" s="28"/>
      <c r="H14" s="199"/>
      <c r="I14" s="28"/>
      <c r="J14" s="28"/>
      <c r="K14" s="28"/>
      <c r="L14" s="28"/>
      <c r="M14" s="199"/>
      <c r="N14" s="28"/>
      <c r="O14" s="28"/>
      <c r="P14" s="28"/>
      <c r="Q14" s="28"/>
      <c r="R14" s="199"/>
      <c r="T14" s="25">
        <f t="shared" si="1"/>
        <v>0</v>
      </c>
    </row>
    <row r="15" spans="1:20" ht="19.5" customHeight="1" x14ac:dyDescent="0.2">
      <c r="A15" s="31" t="s">
        <v>27</v>
      </c>
      <c r="B15" s="32" t="s">
        <v>1</v>
      </c>
      <c r="C15" s="21">
        <v>18100</v>
      </c>
      <c r="D15" s="194">
        <v>18100</v>
      </c>
      <c r="E15" s="194"/>
      <c r="F15" s="194"/>
      <c r="G15" s="194"/>
      <c r="H15" s="129">
        <f>SUM(D15:G15)</f>
        <v>18100</v>
      </c>
      <c r="I15" s="194"/>
      <c r="J15" s="194"/>
      <c r="K15" s="194"/>
      <c r="L15" s="194"/>
      <c r="M15" s="129">
        <f>SUM(I15:L15)</f>
        <v>0</v>
      </c>
      <c r="N15" s="194"/>
      <c r="O15" s="194"/>
      <c r="P15" s="194"/>
      <c r="Q15" s="194"/>
      <c r="R15" s="129">
        <f>SUM(N15:Q15)</f>
        <v>0</v>
      </c>
      <c r="T15" s="25">
        <f t="shared" si="1"/>
        <v>18100</v>
      </c>
    </row>
    <row r="16" spans="1:20" ht="19.5" customHeight="1" x14ac:dyDescent="0.2">
      <c r="A16" s="31" t="s">
        <v>28</v>
      </c>
      <c r="B16" s="32" t="s">
        <v>1</v>
      </c>
      <c r="C16" s="21">
        <v>24400</v>
      </c>
      <c r="D16" s="194">
        <v>24400</v>
      </c>
      <c r="E16" s="194"/>
      <c r="F16" s="194"/>
      <c r="G16" s="194"/>
      <c r="H16" s="129">
        <f t="shared" ref="H16:H17" si="3">SUM(D16:G16)</f>
        <v>24400</v>
      </c>
      <c r="I16" s="194"/>
      <c r="J16" s="194"/>
      <c r="K16" s="194"/>
      <c r="L16" s="194"/>
      <c r="M16" s="129">
        <f t="shared" ref="M16:M17" si="4">SUM(I16:L16)</f>
        <v>0</v>
      </c>
      <c r="N16" s="194"/>
      <c r="O16" s="194"/>
      <c r="P16" s="194"/>
      <c r="Q16" s="194"/>
      <c r="R16" s="129">
        <f t="shared" ref="R16:R17" si="5">SUM(N16:Q16)</f>
        <v>0</v>
      </c>
      <c r="T16" s="25">
        <f t="shared" si="1"/>
        <v>24400</v>
      </c>
    </row>
    <row r="17" spans="1:20" ht="19.5" customHeight="1" x14ac:dyDescent="0.2">
      <c r="A17" s="31" t="s">
        <v>38</v>
      </c>
      <c r="B17" s="32" t="s">
        <v>1</v>
      </c>
      <c r="C17" s="21">
        <v>194400</v>
      </c>
      <c r="D17" s="194">
        <v>194400</v>
      </c>
      <c r="E17" s="194"/>
      <c r="F17" s="194"/>
      <c r="G17" s="194"/>
      <c r="H17" s="129">
        <f t="shared" si="3"/>
        <v>194400</v>
      </c>
      <c r="I17" s="194"/>
      <c r="J17" s="194"/>
      <c r="K17" s="194"/>
      <c r="L17" s="194"/>
      <c r="M17" s="129">
        <f t="shared" si="4"/>
        <v>0</v>
      </c>
      <c r="N17" s="194"/>
      <c r="O17" s="194"/>
      <c r="P17" s="194"/>
      <c r="Q17" s="194"/>
      <c r="R17" s="129">
        <f t="shared" si="5"/>
        <v>0</v>
      </c>
      <c r="T17" s="25">
        <f t="shared" si="1"/>
        <v>194400</v>
      </c>
    </row>
    <row r="18" spans="1:20" ht="19.5" customHeight="1" x14ac:dyDescent="0.2">
      <c r="A18" s="30" t="s">
        <v>104</v>
      </c>
      <c r="B18" s="27"/>
      <c r="C18" s="21"/>
      <c r="D18" s="28"/>
      <c r="E18" s="28"/>
      <c r="F18" s="28"/>
      <c r="G18" s="28"/>
      <c r="H18" s="199"/>
      <c r="I18" s="28"/>
      <c r="J18" s="28"/>
      <c r="K18" s="28"/>
      <c r="L18" s="28"/>
      <c r="M18" s="199"/>
      <c r="N18" s="28"/>
      <c r="O18" s="28"/>
      <c r="P18" s="28"/>
      <c r="Q18" s="28"/>
      <c r="R18" s="199"/>
      <c r="T18" s="25">
        <f t="shared" si="1"/>
        <v>0</v>
      </c>
    </row>
    <row r="19" spans="1:20" ht="19.5" customHeight="1" x14ac:dyDescent="0.2">
      <c r="A19" s="31" t="s">
        <v>29</v>
      </c>
      <c r="B19" s="32" t="s">
        <v>1</v>
      </c>
      <c r="C19" s="21">
        <v>27440</v>
      </c>
      <c r="D19" s="194">
        <v>27440</v>
      </c>
      <c r="E19" s="194"/>
      <c r="F19" s="194"/>
      <c r="G19" s="194"/>
      <c r="H19" s="129">
        <f>SUM(D19:G19)</f>
        <v>27440</v>
      </c>
      <c r="I19" s="194"/>
      <c r="J19" s="194"/>
      <c r="K19" s="194"/>
      <c r="L19" s="194"/>
      <c r="M19" s="129">
        <f>SUM(I19:L19)</f>
        <v>0</v>
      </c>
      <c r="N19" s="194"/>
      <c r="O19" s="194"/>
      <c r="P19" s="194"/>
      <c r="Q19" s="194"/>
      <c r="R19" s="129">
        <f>SUM(N19:Q19)</f>
        <v>0</v>
      </c>
      <c r="T19" s="25">
        <f t="shared" si="1"/>
        <v>27440</v>
      </c>
    </row>
    <row r="20" spans="1:20" ht="19.5" customHeight="1" x14ac:dyDescent="0.2">
      <c r="A20" s="31" t="s">
        <v>30</v>
      </c>
      <c r="B20" s="32" t="s">
        <v>1</v>
      </c>
      <c r="C20" s="21">
        <v>153000</v>
      </c>
      <c r="D20" s="194"/>
      <c r="E20" s="194"/>
      <c r="F20" s="194">
        <v>51000</v>
      </c>
      <c r="G20" s="194"/>
      <c r="H20" s="129">
        <f t="shared" ref="H20:H22" si="6">SUM(D20:G20)</f>
        <v>51000</v>
      </c>
      <c r="I20" s="194"/>
      <c r="J20" s="194">
        <v>51000</v>
      </c>
      <c r="K20" s="194"/>
      <c r="L20" s="194"/>
      <c r="M20" s="129">
        <f t="shared" ref="M20:M22" si="7">SUM(I20:L20)</f>
        <v>51000</v>
      </c>
      <c r="N20" s="194"/>
      <c r="O20" s="194">
        <v>51000</v>
      </c>
      <c r="P20" s="194"/>
      <c r="Q20" s="194"/>
      <c r="R20" s="129">
        <f t="shared" ref="R20:R22" si="8">SUM(N20:Q20)</f>
        <v>51000</v>
      </c>
      <c r="T20" s="25">
        <f t="shared" si="1"/>
        <v>153000</v>
      </c>
    </row>
    <row r="21" spans="1:20" ht="19.5" customHeight="1" x14ac:dyDescent="0.2">
      <c r="A21" s="31" t="s">
        <v>31</v>
      </c>
      <c r="B21" s="32" t="s">
        <v>1</v>
      </c>
      <c r="C21" s="21">
        <v>88300</v>
      </c>
      <c r="D21" s="194"/>
      <c r="E21" s="194"/>
      <c r="F21" s="194">
        <v>29400</v>
      </c>
      <c r="G21" s="194"/>
      <c r="H21" s="129">
        <f t="shared" si="6"/>
        <v>29400</v>
      </c>
      <c r="I21" s="194"/>
      <c r="J21" s="194">
        <v>29400</v>
      </c>
      <c r="K21" s="194"/>
      <c r="L21" s="194"/>
      <c r="M21" s="129">
        <f t="shared" si="7"/>
        <v>29400</v>
      </c>
      <c r="N21" s="194"/>
      <c r="O21" s="194">
        <v>29500</v>
      </c>
      <c r="P21" s="194"/>
      <c r="Q21" s="194"/>
      <c r="R21" s="129">
        <f t="shared" si="8"/>
        <v>29500</v>
      </c>
      <c r="T21" s="25">
        <f t="shared" si="1"/>
        <v>88300</v>
      </c>
    </row>
    <row r="22" spans="1:20" ht="19.5" customHeight="1" x14ac:dyDescent="0.2">
      <c r="A22" s="31" t="s">
        <v>32</v>
      </c>
      <c r="B22" s="32" t="s">
        <v>1</v>
      </c>
      <c r="C22" s="21">
        <v>12000</v>
      </c>
      <c r="D22" s="194"/>
      <c r="E22" s="194"/>
      <c r="F22" s="194">
        <v>4000</v>
      </c>
      <c r="G22" s="194"/>
      <c r="H22" s="129">
        <f t="shared" si="6"/>
        <v>4000</v>
      </c>
      <c r="I22" s="194"/>
      <c r="J22" s="194">
        <v>4000</v>
      </c>
      <c r="K22" s="194"/>
      <c r="L22" s="194"/>
      <c r="M22" s="129">
        <f t="shared" si="7"/>
        <v>4000</v>
      </c>
      <c r="N22" s="194"/>
      <c r="O22" s="194">
        <v>4000</v>
      </c>
      <c r="P22" s="194"/>
      <c r="Q22" s="194"/>
      <c r="R22" s="129">
        <f t="shared" si="8"/>
        <v>4000</v>
      </c>
      <c r="T22" s="25">
        <f t="shared" si="1"/>
        <v>12000</v>
      </c>
    </row>
    <row r="23" spans="1:20" ht="18.75" customHeight="1" x14ac:dyDescent="0.2">
      <c r="A23" s="34" t="s">
        <v>23</v>
      </c>
      <c r="B23" s="32" t="s">
        <v>1</v>
      </c>
      <c r="C23" s="21">
        <v>2200</v>
      </c>
      <c r="D23" s="194"/>
      <c r="E23" s="194"/>
      <c r="F23" s="194"/>
      <c r="G23" s="194">
        <v>2200</v>
      </c>
      <c r="H23" s="129">
        <f>SUM(D23:G23)</f>
        <v>2200</v>
      </c>
      <c r="I23" s="194"/>
      <c r="J23" s="194"/>
      <c r="K23" s="194"/>
      <c r="L23" s="194"/>
      <c r="M23" s="129">
        <f>SUM(I23:L23)</f>
        <v>0</v>
      </c>
      <c r="N23" s="194"/>
      <c r="O23" s="194"/>
      <c r="P23" s="194"/>
      <c r="Q23" s="194"/>
      <c r="R23" s="129">
        <f>SUM(N23:Q23)</f>
        <v>0</v>
      </c>
      <c r="T23" s="25">
        <f>SUM(H23+M23+R23)</f>
        <v>2200</v>
      </c>
    </row>
    <row r="24" spans="1:20" ht="24" x14ac:dyDescent="0.2">
      <c r="A24" s="225" t="s">
        <v>0</v>
      </c>
      <c r="B24" s="47" t="s">
        <v>1</v>
      </c>
      <c r="C24" s="37">
        <f>SUM(C7)</f>
        <v>800740</v>
      </c>
      <c r="D24" s="37">
        <f t="shared" ref="D24:R24" si="9">SUM(D7)</f>
        <v>284340</v>
      </c>
      <c r="E24" s="37">
        <f t="shared" si="9"/>
        <v>20000</v>
      </c>
      <c r="F24" s="37">
        <f t="shared" si="9"/>
        <v>104400</v>
      </c>
      <c r="G24" s="37">
        <f t="shared" si="9"/>
        <v>20200</v>
      </c>
      <c r="H24" s="37">
        <f t="shared" si="9"/>
        <v>428940</v>
      </c>
      <c r="I24" s="37">
        <f t="shared" si="9"/>
        <v>16000</v>
      </c>
      <c r="J24" s="37">
        <f t="shared" si="9"/>
        <v>100400</v>
      </c>
      <c r="K24" s="37">
        <f t="shared" si="9"/>
        <v>16000</v>
      </c>
      <c r="L24" s="37">
        <f t="shared" si="9"/>
        <v>16000</v>
      </c>
      <c r="M24" s="37">
        <f t="shared" si="9"/>
        <v>148400</v>
      </c>
      <c r="N24" s="37">
        <f t="shared" si="9"/>
        <v>12000</v>
      </c>
      <c r="O24" s="37">
        <f t="shared" si="9"/>
        <v>117500</v>
      </c>
      <c r="P24" s="37">
        <f t="shared" si="9"/>
        <v>40000</v>
      </c>
      <c r="Q24" s="37">
        <f t="shared" si="9"/>
        <v>53900</v>
      </c>
      <c r="R24" s="37">
        <f t="shared" si="9"/>
        <v>223400</v>
      </c>
      <c r="T24" s="61">
        <f t="shared" si="1"/>
        <v>800740</v>
      </c>
    </row>
    <row r="25" spans="1:20" ht="24" x14ac:dyDescent="0.2">
      <c r="A25" s="226"/>
      <c r="B25" s="47" t="s">
        <v>2</v>
      </c>
      <c r="C25" s="37"/>
      <c r="D25" s="48"/>
      <c r="E25" s="48"/>
      <c r="F25" s="48"/>
      <c r="G25" s="48"/>
      <c r="H25" s="48"/>
      <c r="I25" s="48"/>
      <c r="J25" s="48"/>
      <c r="K25" s="48"/>
      <c r="L25" s="48"/>
      <c r="M25" s="48"/>
      <c r="N25" s="48"/>
      <c r="O25" s="48"/>
      <c r="P25" s="48"/>
      <c r="Q25" s="48"/>
      <c r="R25" s="48"/>
    </row>
    <row r="26" spans="1:20" ht="24" x14ac:dyDescent="0.2">
      <c r="A26" s="38"/>
      <c r="B26" s="38"/>
      <c r="C26" s="39"/>
      <c r="D26" s="40"/>
      <c r="E26" s="40"/>
      <c r="F26" s="40"/>
    </row>
    <row r="27" spans="1:20" ht="30.75" customHeight="1" x14ac:dyDescent="0.2">
      <c r="A27" s="41" t="s">
        <v>7</v>
      </c>
      <c r="B27" s="38"/>
      <c r="C27" s="39"/>
      <c r="D27" s="40"/>
      <c r="E27" s="40"/>
      <c r="F27" s="40"/>
    </row>
    <row r="28" spans="1:20" hidden="1" x14ac:dyDescent="0.2">
      <c r="C28" s="206">
        <f>C17+C19</f>
        <v>221840</v>
      </c>
    </row>
  </sheetData>
  <mergeCells count="10">
    <mergeCell ref="A1:R1"/>
    <mergeCell ref="A4:A5"/>
    <mergeCell ref="A24:A25"/>
    <mergeCell ref="C4:C5"/>
    <mergeCell ref="D4:G4"/>
    <mergeCell ref="H4:H5"/>
    <mergeCell ref="I4:L4"/>
    <mergeCell ref="M4:M5"/>
    <mergeCell ref="N4:Q4"/>
    <mergeCell ref="R4:R5"/>
  </mergeCells>
  <printOptions horizontalCentered="1"/>
  <pageMargins left="0.19685039370078741" right="0.19685039370078741" top="0.39370078740157483" bottom="0.39370078740157483" header="0.31496062992125984" footer="0.31496062992125984"/>
  <pageSetup paperSize="9" scale="89" orientation="landscape" r:id="rId1"/>
  <headerFooter>
    <oddHeader>&amp;R&amp;"TH SarabunPSK,ธรรมดา"&amp;16แบบ สงม. 2   
(สำนักงานเขต)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6308C6-78EC-480A-8A58-A6694574FD45}">
  <dimension ref="A1:T32"/>
  <sheetViews>
    <sheetView view="pageBreakPreview" topLeftCell="A4" zoomScale="60" zoomScaleNormal="80" workbookViewId="0">
      <selection activeCell="W10" sqref="W10"/>
    </sheetView>
  </sheetViews>
  <sheetFormatPr defaultRowHeight="24" x14ac:dyDescent="0.55000000000000004"/>
  <cols>
    <col min="1" max="1" width="45.5" style="12" bestFit="1" customWidth="1"/>
    <col min="2" max="2" width="8.125" style="12" customWidth="1"/>
    <col min="3" max="3" width="15" style="25" customWidth="1"/>
    <col min="4" max="7" width="11.625" style="12" hidden="1" customWidth="1"/>
    <col min="8" max="8" width="65" style="12" hidden="1" customWidth="1"/>
    <col min="9" max="12" width="11.625" style="12" hidden="1" customWidth="1"/>
    <col min="13" max="13" width="64.625" style="12" customWidth="1"/>
    <col min="14" max="17" width="11.625" style="12" hidden="1" customWidth="1"/>
    <col min="18" max="18" width="29.875" style="12" hidden="1" customWidth="1"/>
    <col min="19" max="19" width="9" style="12" customWidth="1"/>
    <col min="20" max="20" width="13.625" style="58" customWidth="1"/>
    <col min="21" max="16384" width="9" style="12"/>
  </cols>
  <sheetData>
    <row r="1" spans="1:20" x14ac:dyDescent="0.55000000000000004">
      <c r="A1" s="212" t="s">
        <v>180</v>
      </c>
      <c r="B1" s="212"/>
      <c r="C1" s="212"/>
      <c r="D1" s="212"/>
      <c r="E1" s="212"/>
      <c r="F1" s="212"/>
      <c r="G1" s="212"/>
      <c r="H1" s="212"/>
      <c r="I1" s="212"/>
      <c r="J1" s="212"/>
      <c r="K1" s="212"/>
      <c r="L1" s="212"/>
      <c r="M1" s="212"/>
      <c r="N1" s="212"/>
      <c r="O1" s="212"/>
      <c r="P1" s="212"/>
      <c r="Q1" s="212"/>
      <c r="R1" s="212"/>
    </row>
    <row r="2" spans="1:20" x14ac:dyDescent="0.55000000000000004">
      <c r="A2" s="13" t="s">
        <v>21</v>
      </c>
      <c r="B2" s="13"/>
      <c r="C2" s="14"/>
      <c r="D2" s="13"/>
      <c r="E2" s="13"/>
      <c r="F2" s="13"/>
    </row>
    <row r="3" spans="1:20" x14ac:dyDescent="0.55000000000000004">
      <c r="A3" s="15" t="s">
        <v>45</v>
      </c>
      <c r="B3" s="15"/>
      <c r="C3" s="16"/>
      <c r="D3" s="17"/>
      <c r="E3" s="17"/>
      <c r="F3" s="17"/>
      <c r="H3" s="200" t="s">
        <v>20</v>
      </c>
      <c r="M3" s="200" t="s">
        <v>20</v>
      </c>
      <c r="R3" s="200" t="s">
        <v>20</v>
      </c>
    </row>
    <row r="4" spans="1:20" x14ac:dyDescent="0.55000000000000004">
      <c r="A4" s="15"/>
      <c r="B4" s="15"/>
      <c r="C4" s="16"/>
      <c r="D4" s="17"/>
      <c r="E4" s="17"/>
      <c r="F4" s="17"/>
    </row>
    <row r="5" spans="1:20" x14ac:dyDescent="0.55000000000000004">
      <c r="A5" s="215" t="s">
        <v>19</v>
      </c>
      <c r="B5" s="18" t="s">
        <v>6</v>
      </c>
      <c r="C5" s="217" t="s">
        <v>0</v>
      </c>
      <c r="D5" s="219" t="s">
        <v>131</v>
      </c>
      <c r="E5" s="220"/>
      <c r="F5" s="220"/>
      <c r="G5" s="220"/>
      <c r="H5" s="221" t="s">
        <v>242</v>
      </c>
      <c r="I5" s="219" t="s">
        <v>97</v>
      </c>
      <c r="J5" s="220"/>
      <c r="K5" s="220"/>
      <c r="L5" s="220"/>
      <c r="M5" s="221" t="s">
        <v>228</v>
      </c>
      <c r="N5" s="219" t="s">
        <v>98</v>
      </c>
      <c r="O5" s="220"/>
      <c r="P5" s="220"/>
      <c r="Q5" s="220"/>
      <c r="R5" s="221" t="s">
        <v>229</v>
      </c>
    </row>
    <row r="6" spans="1:20" x14ac:dyDescent="0.55000000000000004">
      <c r="A6" s="216"/>
      <c r="B6" s="19" t="s">
        <v>2</v>
      </c>
      <c r="C6" s="218"/>
      <c r="D6" s="20" t="s">
        <v>132</v>
      </c>
      <c r="E6" s="20" t="s">
        <v>133</v>
      </c>
      <c r="F6" s="20" t="s">
        <v>134</v>
      </c>
      <c r="G6" s="186" t="s">
        <v>135</v>
      </c>
      <c r="H6" s="221"/>
      <c r="I6" s="20" t="s">
        <v>137</v>
      </c>
      <c r="J6" s="20" t="s">
        <v>138</v>
      </c>
      <c r="K6" s="20" t="s">
        <v>139</v>
      </c>
      <c r="L6" s="186" t="s">
        <v>140</v>
      </c>
      <c r="M6" s="221"/>
      <c r="N6" s="20" t="s">
        <v>141</v>
      </c>
      <c r="O6" s="20" t="s">
        <v>142</v>
      </c>
      <c r="P6" s="20" t="s">
        <v>143</v>
      </c>
      <c r="Q6" s="186" t="s">
        <v>144</v>
      </c>
      <c r="R6" s="221"/>
    </row>
    <row r="7" spans="1:20" s="25" customFormat="1" x14ac:dyDescent="0.55000000000000004">
      <c r="A7" s="22" t="s">
        <v>99</v>
      </c>
      <c r="B7" s="23"/>
      <c r="C7" s="24"/>
      <c r="D7" s="24"/>
      <c r="E7" s="24"/>
      <c r="F7" s="24"/>
      <c r="G7" s="24"/>
      <c r="H7" s="24"/>
      <c r="I7" s="24"/>
      <c r="J7" s="24"/>
      <c r="K7" s="24"/>
      <c r="L7" s="24"/>
      <c r="M7" s="24"/>
      <c r="N7" s="24"/>
      <c r="O7" s="24"/>
      <c r="P7" s="24"/>
      <c r="Q7" s="24"/>
      <c r="R7" s="24"/>
      <c r="T7" s="58"/>
    </row>
    <row r="8" spans="1:20" x14ac:dyDescent="0.55000000000000004">
      <c r="A8" s="108" t="s">
        <v>110</v>
      </c>
      <c r="B8" s="109" t="s">
        <v>1</v>
      </c>
      <c r="C8" s="99">
        <f>SUM(C10)</f>
        <v>1201240</v>
      </c>
      <c r="D8" s="99">
        <f t="shared" ref="D8:R8" si="0">SUM(D10)</f>
        <v>733340</v>
      </c>
      <c r="E8" s="99">
        <f t="shared" si="0"/>
        <v>32300</v>
      </c>
      <c r="F8" s="99">
        <f t="shared" si="0"/>
        <v>24700</v>
      </c>
      <c r="G8" s="99">
        <f t="shared" si="0"/>
        <v>38000</v>
      </c>
      <c r="H8" s="99">
        <f t="shared" si="0"/>
        <v>828340</v>
      </c>
      <c r="I8" s="99">
        <f t="shared" si="0"/>
        <v>205600</v>
      </c>
      <c r="J8" s="99">
        <f t="shared" si="0"/>
        <v>5000</v>
      </c>
      <c r="K8" s="99">
        <f t="shared" si="0"/>
        <v>5000</v>
      </c>
      <c r="L8" s="99">
        <f t="shared" si="0"/>
        <v>0</v>
      </c>
      <c r="M8" s="99">
        <f t="shared" si="0"/>
        <v>215600</v>
      </c>
      <c r="N8" s="99">
        <f t="shared" si="0"/>
        <v>153800</v>
      </c>
      <c r="O8" s="99">
        <f t="shared" si="0"/>
        <v>3500</v>
      </c>
      <c r="P8" s="99">
        <f t="shared" si="0"/>
        <v>0</v>
      </c>
      <c r="Q8" s="99">
        <f t="shared" si="0"/>
        <v>0</v>
      </c>
      <c r="R8" s="99">
        <f t="shared" si="0"/>
        <v>157300</v>
      </c>
      <c r="T8" s="59">
        <f>SUM(R8,M8,H8)</f>
        <v>1201240</v>
      </c>
    </row>
    <row r="9" spans="1:20" x14ac:dyDescent="0.55000000000000004">
      <c r="A9" s="110"/>
      <c r="B9" s="109" t="s">
        <v>2</v>
      </c>
      <c r="C9" s="98"/>
      <c r="D9" s="111"/>
      <c r="E9" s="111"/>
      <c r="F9" s="111"/>
      <c r="G9" s="111"/>
      <c r="H9" s="111"/>
      <c r="I9" s="111"/>
      <c r="J9" s="111"/>
      <c r="K9" s="111"/>
      <c r="L9" s="111"/>
      <c r="M9" s="111"/>
      <c r="N9" s="111"/>
      <c r="O9" s="111"/>
      <c r="P9" s="111"/>
      <c r="Q9" s="111"/>
      <c r="R9" s="111"/>
      <c r="T9" s="58">
        <f t="shared" ref="T9:T24" si="1">SUM(R9,M9,H9)</f>
        <v>0</v>
      </c>
    </row>
    <row r="10" spans="1:20" x14ac:dyDescent="0.55000000000000004">
      <c r="A10" s="112" t="s">
        <v>145</v>
      </c>
      <c r="B10" s="113" t="s">
        <v>1</v>
      </c>
      <c r="C10" s="94">
        <f>SUM(C14:C25)</f>
        <v>1201240</v>
      </c>
      <c r="D10" s="94">
        <f t="shared" ref="D10:R10" si="2">SUM(D14:D25)</f>
        <v>733340</v>
      </c>
      <c r="E10" s="94">
        <f t="shared" si="2"/>
        <v>32300</v>
      </c>
      <c r="F10" s="94">
        <f t="shared" si="2"/>
        <v>24700</v>
      </c>
      <c r="G10" s="94">
        <f t="shared" si="2"/>
        <v>38000</v>
      </c>
      <c r="H10" s="94">
        <f t="shared" si="2"/>
        <v>828340</v>
      </c>
      <c r="I10" s="94">
        <f t="shared" si="2"/>
        <v>205600</v>
      </c>
      <c r="J10" s="94">
        <f t="shared" si="2"/>
        <v>5000</v>
      </c>
      <c r="K10" s="94">
        <f t="shared" si="2"/>
        <v>5000</v>
      </c>
      <c r="L10" s="94">
        <f t="shared" si="2"/>
        <v>0</v>
      </c>
      <c r="M10" s="94">
        <f t="shared" si="2"/>
        <v>215600</v>
      </c>
      <c r="N10" s="94">
        <f t="shared" si="2"/>
        <v>153800</v>
      </c>
      <c r="O10" s="94">
        <f t="shared" si="2"/>
        <v>3500</v>
      </c>
      <c r="P10" s="94">
        <f t="shared" si="2"/>
        <v>0</v>
      </c>
      <c r="Q10" s="94">
        <f t="shared" si="2"/>
        <v>0</v>
      </c>
      <c r="R10" s="94">
        <f t="shared" si="2"/>
        <v>157300</v>
      </c>
      <c r="T10" s="60">
        <f t="shared" si="1"/>
        <v>1201240</v>
      </c>
    </row>
    <row r="11" spans="1:20" x14ac:dyDescent="0.55000000000000004">
      <c r="A11" s="112"/>
      <c r="B11" s="113" t="s">
        <v>2</v>
      </c>
      <c r="C11" s="94"/>
      <c r="D11" s="113"/>
      <c r="E11" s="113"/>
      <c r="F11" s="113"/>
      <c r="G11" s="113"/>
      <c r="H11" s="113"/>
      <c r="I11" s="113"/>
      <c r="J11" s="113"/>
      <c r="K11" s="113"/>
      <c r="L11" s="113"/>
      <c r="M11" s="113"/>
      <c r="N11" s="113"/>
      <c r="O11" s="113"/>
      <c r="P11" s="113"/>
      <c r="Q11" s="113"/>
      <c r="R11" s="113"/>
    </row>
    <row r="12" spans="1:20" x14ac:dyDescent="0.55000000000000004">
      <c r="A12" s="26" t="s">
        <v>101</v>
      </c>
      <c r="B12" s="27"/>
      <c r="C12" s="21"/>
      <c r="D12" s="28"/>
      <c r="E12" s="28"/>
      <c r="F12" s="28"/>
      <c r="G12" s="28"/>
      <c r="H12" s="28"/>
      <c r="I12" s="28"/>
      <c r="J12" s="28"/>
      <c r="K12" s="28"/>
      <c r="L12" s="28"/>
      <c r="M12" s="28"/>
      <c r="N12" s="28"/>
      <c r="O12" s="28"/>
      <c r="P12" s="28"/>
      <c r="Q12" s="28"/>
      <c r="R12" s="28"/>
    </row>
    <row r="13" spans="1:20" x14ac:dyDescent="0.55000000000000004">
      <c r="A13" s="30" t="s">
        <v>102</v>
      </c>
      <c r="B13" s="27"/>
      <c r="C13" s="21"/>
      <c r="D13" s="28"/>
      <c r="E13" s="28"/>
      <c r="F13" s="28"/>
      <c r="G13" s="28"/>
      <c r="H13" s="28"/>
      <c r="I13" s="28"/>
      <c r="J13" s="28"/>
      <c r="K13" s="28"/>
      <c r="L13" s="28"/>
      <c r="M13" s="28"/>
      <c r="N13" s="28"/>
      <c r="O13" s="28"/>
      <c r="P13" s="28"/>
      <c r="Q13" s="28"/>
      <c r="R13" s="28"/>
    </row>
    <row r="14" spans="1:20" x14ac:dyDescent="0.55000000000000004">
      <c r="A14" s="31" t="s">
        <v>25</v>
      </c>
      <c r="B14" s="32" t="s">
        <v>1</v>
      </c>
      <c r="C14" s="21">
        <v>117000</v>
      </c>
      <c r="D14" s="192">
        <v>14300</v>
      </c>
      <c r="E14" s="192">
        <v>27300</v>
      </c>
      <c r="F14" s="192">
        <v>24700</v>
      </c>
      <c r="G14" s="192">
        <v>28600</v>
      </c>
      <c r="H14" s="129">
        <f>SUM(D14:G14)</f>
        <v>94900</v>
      </c>
      <c r="I14" s="192">
        <v>22100</v>
      </c>
      <c r="J14" s="192">
        <v>0</v>
      </c>
      <c r="K14" s="192">
        <v>0</v>
      </c>
      <c r="L14" s="192">
        <v>0</v>
      </c>
      <c r="M14" s="129">
        <f>SUM(I14:L14)</f>
        <v>22100</v>
      </c>
      <c r="N14" s="192">
        <v>0</v>
      </c>
      <c r="O14" s="192">
        <v>0</v>
      </c>
      <c r="P14" s="192">
        <v>0</v>
      </c>
      <c r="Q14" s="192">
        <v>0</v>
      </c>
      <c r="R14" s="129">
        <f>SUM(N14:Q14)</f>
        <v>0</v>
      </c>
      <c r="T14" s="59">
        <f t="shared" si="1"/>
        <v>117000</v>
      </c>
    </row>
    <row r="15" spans="1:20" x14ac:dyDescent="0.55000000000000004">
      <c r="A15" s="30" t="s">
        <v>103</v>
      </c>
      <c r="B15" s="27"/>
      <c r="C15" s="21"/>
      <c r="D15" s="147"/>
      <c r="E15" s="147"/>
      <c r="F15" s="147"/>
      <c r="G15" s="147"/>
      <c r="H15" s="199"/>
      <c r="I15" s="147"/>
      <c r="J15" s="147"/>
      <c r="K15" s="147"/>
      <c r="L15" s="147"/>
      <c r="M15" s="199"/>
      <c r="N15" s="147"/>
      <c r="O15" s="147"/>
      <c r="P15" s="147"/>
      <c r="Q15" s="147"/>
      <c r="R15" s="199"/>
    </row>
    <row r="16" spans="1:20" s="65" customFormat="1" x14ac:dyDescent="0.55000000000000004">
      <c r="A16" s="62" t="s">
        <v>27</v>
      </c>
      <c r="B16" s="63" t="s">
        <v>1</v>
      </c>
      <c r="C16" s="64">
        <v>36200</v>
      </c>
      <c r="D16" s="149">
        <v>20000</v>
      </c>
      <c r="E16" s="149"/>
      <c r="F16" s="149"/>
      <c r="G16" s="149"/>
      <c r="H16" s="201">
        <f>SUM(D16:G16)</f>
        <v>20000</v>
      </c>
      <c r="I16" s="149">
        <v>0</v>
      </c>
      <c r="J16" s="149"/>
      <c r="K16" s="149"/>
      <c r="L16" s="149"/>
      <c r="M16" s="201">
        <f>SUM(I16:L16)</f>
        <v>0</v>
      </c>
      <c r="N16" s="149">
        <v>16200</v>
      </c>
      <c r="O16" s="149"/>
      <c r="P16" s="149"/>
      <c r="Q16" s="149"/>
      <c r="R16" s="201">
        <f>SUM(N16:Q16)</f>
        <v>16200</v>
      </c>
      <c r="T16" s="146">
        <f t="shared" si="1"/>
        <v>36200</v>
      </c>
    </row>
    <row r="17" spans="1:20" s="65" customFormat="1" ht="48" x14ac:dyDescent="0.55000000000000004">
      <c r="A17" s="155" t="s">
        <v>169</v>
      </c>
      <c r="B17" s="63" t="s">
        <v>1</v>
      </c>
      <c r="C17" s="64">
        <v>31500</v>
      </c>
      <c r="D17" s="149">
        <v>3000</v>
      </c>
      <c r="E17" s="149">
        <v>5000</v>
      </c>
      <c r="F17" s="149">
        <v>0</v>
      </c>
      <c r="G17" s="149">
        <v>5000</v>
      </c>
      <c r="H17" s="201">
        <f>SUM(D17:G17)</f>
        <v>13000</v>
      </c>
      <c r="I17" s="149"/>
      <c r="J17" s="149">
        <v>5000</v>
      </c>
      <c r="K17" s="149">
        <v>5000</v>
      </c>
      <c r="L17" s="149"/>
      <c r="M17" s="201">
        <f>SUM(I17:L17)</f>
        <v>10000</v>
      </c>
      <c r="N17" s="149">
        <v>5000</v>
      </c>
      <c r="O17" s="149">
        <v>3500</v>
      </c>
      <c r="P17" s="149"/>
      <c r="Q17" s="149"/>
      <c r="R17" s="201">
        <f>SUM(N17:Q17)</f>
        <v>8500</v>
      </c>
      <c r="T17" s="146">
        <f t="shared" si="1"/>
        <v>31500</v>
      </c>
    </row>
    <row r="18" spans="1:20" s="65" customFormat="1" x14ac:dyDescent="0.55000000000000004">
      <c r="A18" s="62" t="s">
        <v>28</v>
      </c>
      <c r="B18" s="63" t="s">
        <v>1</v>
      </c>
      <c r="C18" s="64">
        <v>24000</v>
      </c>
      <c r="D18" s="149">
        <v>12000</v>
      </c>
      <c r="E18" s="149"/>
      <c r="F18" s="149"/>
      <c r="G18" s="149"/>
      <c r="H18" s="201">
        <f t="shared" ref="H18:H19" si="3">SUM(D18:G18)</f>
        <v>12000</v>
      </c>
      <c r="I18" s="149"/>
      <c r="J18" s="149"/>
      <c r="K18" s="149"/>
      <c r="L18" s="149"/>
      <c r="M18" s="201">
        <f t="shared" ref="M18:M19" si="4">SUM(I18:L18)</f>
        <v>0</v>
      </c>
      <c r="N18" s="149">
        <v>12000</v>
      </c>
      <c r="O18" s="149"/>
      <c r="P18" s="149"/>
      <c r="Q18" s="149"/>
      <c r="R18" s="201">
        <f t="shared" ref="R18:R19" si="5">SUM(N18:Q18)</f>
        <v>12000</v>
      </c>
      <c r="T18" s="146">
        <f t="shared" si="1"/>
        <v>24000</v>
      </c>
    </row>
    <row r="19" spans="1:20" s="65" customFormat="1" x14ac:dyDescent="0.55000000000000004">
      <c r="A19" s="83" t="s">
        <v>38</v>
      </c>
      <c r="B19" s="63" t="s">
        <v>1</v>
      </c>
      <c r="C19" s="64">
        <v>604800</v>
      </c>
      <c r="D19" s="149">
        <v>604800</v>
      </c>
      <c r="E19" s="149"/>
      <c r="F19" s="149"/>
      <c r="G19" s="149"/>
      <c r="H19" s="201">
        <f t="shared" si="3"/>
        <v>604800</v>
      </c>
      <c r="I19" s="149"/>
      <c r="J19" s="149"/>
      <c r="K19" s="149"/>
      <c r="L19" s="149"/>
      <c r="M19" s="201">
        <f t="shared" si="4"/>
        <v>0</v>
      </c>
      <c r="N19" s="149"/>
      <c r="O19" s="149"/>
      <c r="P19" s="149"/>
      <c r="Q19" s="149"/>
      <c r="R19" s="201">
        <f t="shared" si="5"/>
        <v>0</v>
      </c>
      <c r="T19" s="146">
        <f t="shared" si="1"/>
        <v>604800</v>
      </c>
    </row>
    <row r="20" spans="1:20" s="65" customFormat="1" x14ac:dyDescent="0.55000000000000004">
      <c r="A20" s="84" t="s">
        <v>104</v>
      </c>
      <c r="B20" s="82"/>
      <c r="C20" s="64"/>
      <c r="D20" s="150"/>
      <c r="E20" s="150"/>
      <c r="F20" s="150"/>
      <c r="G20" s="150"/>
      <c r="H20" s="184"/>
      <c r="I20" s="150"/>
      <c r="J20" s="150"/>
      <c r="K20" s="150"/>
      <c r="L20" s="150"/>
      <c r="M20" s="184"/>
      <c r="N20" s="150"/>
      <c r="O20" s="150"/>
      <c r="P20" s="150"/>
      <c r="Q20" s="150"/>
      <c r="R20" s="184"/>
      <c r="T20" s="148"/>
    </row>
    <row r="21" spans="1:20" s="65" customFormat="1" x14ac:dyDescent="0.55000000000000004">
      <c r="A21" s="62" t="s">
        <v>29</v>
      </c>
      <c r="B21" s="63" t="s">
        <v>1</v>
      </c>
      <c r="C21" s="64">
        <v>67240</v>
      </c>
      <c r="D21" s="149">
        <v>67240</v>
      </c>
      <c r="E21" s="149"/>
      <c r="F21" s="149"/>
      <c r="G21" s="149"/>
      <c r="H21" s="201">
        <f>SUM(D21:G21)</f>
        <v>67240</v>
      </c>
      <c r="I21" s="149"/>
      <c r="J21" s="149"/>
      <c r="K21" s="149"/>
      <c r="L21" s="149"/>
      <c r="M21" s="201">
        <f>SUM(I21:L21)</f>
        <v>0</v>
      </c>
      <c r="N21" s="149"/>
      <c r="O21" s="149"/>
      <c r="P21" s="149"/>
      <c r="Q21" s="149"/>
      <c r="R21" s="201">
        <f>SUM(N21:Q21)</f>
        <v>0</v>
      </c>
      <c r="T21" s="146">
        <f t="shared" si="1"/>
        <v>67240</v>
      </c>
    </row>
    <row r="22" spans="1:20" s="65" customFormat="1" x14ac:dyDescent="0.55000000000000004">
      <c r="A22" s="62" t="s">
        <v>30</v>
      </c>
      <c r="B22" s="63" t="s">
        <v>1</v>
      </c>
      <c r="C22" s="64">
        <v>123500</v>
      </c>
      <c r="D22" s="149"/>
      <c r="E22" s="149"/>
      <c r="F22" s="149"/>
      <c r="G22" s="149"/>
      <c r="H22" s="201">
        <f t="shared" ref="H22:H24" si="6">SUM(D22:G22)</f>
        <v>0</v>
      </c>
      <c r="I22" s="149">
        <v>63500</v>
      </c>
      <c r="J22" s="149"/>
      <c r="K22" s="149"/>
      <c r="L22" s="149"/>
      <c r="M22" s="201">
        <f t="shared" ref="M22:M24" si="7">SUM(I22:L22)</f>
        <v>63500</v>
      </c>
      <c r="N22" s="149">
        <v>60000</v>
      </c>
      <c r="O22" s="149"/>
      <c r="P22" s="149"/>
      <c r="Q22" s="149"/>
      <c r="R22" s="201">
        <f t="shared" ref="R22:R24" si="8">SUM(N22:Q22)</f>
        <v>60000</v>
      </c>
      <c r="T22" s="146">
        <f t="shared" si="1"/>
        <v>123500</v>
      </c>
    </row>
    <row r="23" spans="1:20" s="65" customFormat="1" x14ac:dyDescent="0.55000000000000004">
      <c r="A23" s="62" t="s">
        <v>31</v>
      </c>
      <c r="B23" s="63" t="s">
        <v>1</v>
      </c>
      <c r="C23" s="64">
        <v>168600</v>
      </c>
      <c r="D23" s="149"/>
      <c r="E23" s="149"/>
      <c r="F23" s="149"/>
      <c r="G23" s="149"/>
      <c r="H23" s="201">
        <f t="shared" si="6"/>
        <v>0</v>
      </c>
      <c r="I23" s="149">
        <v>120000</v>
      </c>
      <c r="J23" s="149"/>
      <c r="K23" s="149"/>
      <c r="L23" s="149"/>
      <c r="M23" s="201">
        <f t="shared" si="7"/>
        <v>120000</v>
      </c>
      <c r="N23" s="149">
        <v>48600</v>
      </c>
      <c r="O23" s="149"/>
      <c r="P23" s="149"/>
      <c r="Q23" s="149"/>
      <c r="R23" s="201">
        <f t="shared" si="8"/>
        <v>48600</v>
      </c>
      <c r="T23" s="146">
        <f t="shared" si="1"/>
        <v>168600</v>
      </c>
    </row>
    <row r="24" spans="1:20" x14ac:dyDescent="0.55000000000000004">
      <c r="A24" s="31" t="s">
        <v>32</v>
      </c>
      <c r="B24" s="32" t="s">
        <v>1</v>
      </c>
      <c r="C24" s="21">
        <v>24000</v>
      </c>
      <c r="D24" s="192">
        <v>12000</v>
      </c>
      <c r="E24" s="192"/>
      <c r="F24" s="192"/>
      <c r="G24" s="192"/>
      <c r="H24" s="129">
        <f t="shared" si="6"/>
        <v>12000</v>
      </c>
      <c r="I24" s="192"/>
      <c r="J24" s="192"/>
      <c r="K24" s="192"/>
      <c r="L24" s="192"/>
      <c r="M24" s="129">
        <f t="shared" si="7"/>
        <v>0</v>
      </c>
      <c r="N24" s="192">
        <v>12000</v>
      </c>
      <c r="O24" s="192"/>
      <c r="P24" s="192"/>
      <c r="Q24" s="192"/>
      <c r="R24" s="129">
        <f t="shared" si="8"/>
        <v>12000</v>
      </c>
      <c r="T24" s="59">
        <f t="shared" si="1"/>
        <v>24000</v>
      </c>
    </row>
    <row r="25" spans="1:20" x14ac:dyDescent="0.55000000000000004">
      <c r="A25" s="34" t="s">
        <v>23</v>
      </c>
      <c r="B25" s="32" t="s">
        <v>1</v>
      </c>
      <c r="C25" s="21">
        <v>4400</v>
      </c>
      <c r="D25" s="192"/>
      <c r="E25" s="192"/>
      <c r="F25" s="192"/>
      <c r="G25" s="192">
        <v>4400</v>
      </c>
      <c r="H25" s="129">
        <f>SUM(D25:G25)</f>
        <v>4400</v>
      </c>
      <c r="I25" s="192"/>
      <c r="J25" s="192"/>
      <c r="K25" s="192"/>
      <c r="L25" s="192"/>
      <c r="M25" s="129">
        <f>SUM(I25:L25)</f>
        <v>0</v>
      </c>
      <c r="N25" s="192"/>
      <c r="O25" s="192"/>
      <c r="P25" s="192"/>
      <c r="Q25" s="192"/>
      <c r="R25" s="129">
        <f>SUM(N25:Q25)</f>
        <v>0</v>
      </c>
      <c r="T25" s="59">
        <f>SUM(R25,M25,H25)</f>
        <v>4400</v>
      </c>
    </row>
    <row r="26" spans="1:20" x14ac:dyDescent="0.55000000000000004">
      <c r="A26" s="225" t="s">
        <v>0</v>
      </c>
      <c r="B26" s="47" t="s">
        <v>1</v>
      </c>
      <c r="C26" s="37">
        <f>SUM(C8)</f>
        <v>1201240</v>
      </c>
      <c r="D26" s="37">
        <f t="shared" ref="D26:R26" si="9">SUM(D8)</f>
        <v>733340</v>
      </c>
      <c r="E26" s="37">
        <f t="shared" si="9"/>
        <v>32300</v>
      </c>
      <c r="F26" s="37">
        <f t="shared" si="9"/>
        <v>24700</v>
      </c>
      <c r="G26" s="37">
        <f t="shared" si="9"/>
        <v>38000</v>
      </c>
      <c r="H26" s="37">
        <f t="shared" si="9"/>
        <v>828340</v>
      </c>
      <c r="I26" s="37">
        <f t="shared" si="9"/>
        <v>205600</v>
      </c>
      <c r="J26" s="37">
        <f t="shared" si="9"/>
        <v>5000</v>
      </c>
      <c r="K26" s="37">
        <f t="shared" si="9"/>
        <v>5000</v>
      </c>
      <c r="L26" s="37">
        <f t="shared" si="9"/>
        <v>0</v>
      </c>
      <c r="M26" s="37">
        <f t="shared" si="9"/>
        <v>215600</v>
      </c>
      <c r="N26" s="37">
        <f t="shared" si="9"/>
        <v>153800</v>
      </c>
      <c r="O26" s="37">
        <f t="shared" si="9"/>
        <v>3500</v>
      </c>
      <c r="P26" s="37">
        <f t="shared" si="9"/>
        <v>0</v>
      </c>
      <c r="Q26" s="37">
        <f t="shared" si="9"/>
        <v>0</v>
      </c>
      <c r="R26" s="37">
        <f t="shared" si="9"/>
        <v>157300</v>
      </c>
      <c r="T26" s="60">
        <f>SUM(R26,M26,H26)</f>
        <v>1201240</v>
      </c>
    </row>
    <row r="27" spans="1:20" x14ac:dyDescent="0.55000000000000004">
      <c r="A27" s="226"/>
      <c r="B27" s="47" t="s">
        <v>2</v>
      </c>
      <c r="C27" s="37"/>
      <c r="D27" s="48"/>
      <c r="E27" s="48"/>
      <c r="F27" s="48"/>
      <c r="G27" s="48"/>
      <c r="H27" s="48"/>
      <c r="I27" s="48"/>
      <c r="J27" s="48"/>
      <c r="K27" s="48"/>
      <c r="L27" s="48"/>
      <c r="M27" s="48"/>
      <c r="N27" s="48"/>
      <c r="O27" s="48"/>
      <c r="P27" s="48"/>
      <c r="Q27" s="48"/>
      <c r="R27" s="48"/>
    </row>
    <row r="28" spans="1:20" x14ac:dyDescent="0.55000000000000004">
      <c r="A28" s="38"/>
      <c r="B28" s="38"/>
      <c r="C28" s="39"/>
      <c r="D28" s="40"/>
      <c r="E28" s="40"/>
      <c r="F28" s="40"/>
    </row>
    <row r="29" spans="1:20" x14ac:dyDescent="0.55000000000000004">
      <c r="A29" s="38"/>
      <c r="B29" s="38"/>
      <c r="C29" s="39"/>
      <c r="D29" s="40"/>
      <c r="E29" s="40"/>
      <c r="F29" s="40"/>
    </row>
    <row r="30" spans="1:20" x14ac:dyDescent="0.55000000000000004">
      <c r="A30" s="41" t="s">
        <v>7</v>
      </c>
      <c r="B30" s="38"/>
      <c r="C30" s="39"/>
      <c r="D30" s="40"/>
      <c r="E30" s="40"/>
      <c r="F30" s="40"/>
    </row>
    <row r="31" spans="1:20" hidden="1" x14ac:dyDescent="0.55000000000000004">
      <c r="A31" s="41"/>
      <c r="B31" s="38"/>
      <c r="C31" s="207">
        <f>C19+C21</f>
        <v>672040</v>
      </c>
      <c r="D31" s="40"/>
      <c r="E31" s="40"/>
      <c r="F31" s="40"/>
    </row>
    <row r="32" spans="1:20" x14ac:dyDescent="0.55000000000000004">
      <c r="A32" s="41"/>
      <c r="B32" s="38"/>
      <c r="C32" s="39"/>
      <c r="D32" s="40"/>
      <c r="E32" s="40"/>
      <c r="F32" s="40"/>
    </row>
  </sheetData>
  <mergeCells count="10">
    <mergeCell ref="A1:R1"/>
    <mergeCell ref="A5:A6"/>
    <mergeCell ref="A26:A27"/>
    <mergeCell ref="C5:C6"/>
    <mergeCell ref="D5:G5"/>
    <mergeCell ref="H5:H6"/>
    <mergeCell ref="I5:L5"/>
    <mergeCell ref="M5:M6"/>
    <mergeCell ref="N5:Q5"/>
    <mergeCell ref="R5:R6"/>
  </mergeCells>
  <printOptions horizontalCentered="1"/>
  <pageMargins left="0.19685039370078741" right="0.19685039370078741" top="0.59055118110236227" bottom="0.39370078740157483" header="0.31496062992125984" footer="0.31496062992125984"/>
  <pageSetup paperSize="9" orientation="landscape" r:id="rId1"/>
  <headerFooter>
    <oddHeader>&amp;R&amp;"TH SarabunPSK,ธรรมดา"&amp;16แบบ สงม. 2   
(สำนักงานเขต)</oddHeader>
  </headerFooter>
  <rowBreaks count="1" manualBreakCount="1">
    <brk id="19" max="17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419108-C4E9-4AAE-9AF6-490EFC86C207}">
  <dimension ref="A1:T78"/>
  <sheetViews>
    <sheetView view="pageBreakPreview" topLeftCell="A48" zoomScale="60" zoomScaleNormal="80" workbookViewId="0">
      <selection activeCell="W10" sqref="W10"/>
    </sheetView>
  </sheetViews>
  <sheetFormatPr defaultRowHeight="14.25" x14ac:dyDescent="0.2"/>
  <cols>
    <col min="1" max="1" width="43.5" style="12" customWidth="1"/>
    <col min="2" max="2" width="8.125" style="12" customWidth="1"/>
    <col min="3" max="3" width="15" style="25" customWidth="1"/>
    <col min="4" max="7" width="11.5" style="12" hidden="1" customWidth="1"/>
    <col min="8" max="8" width="65" style="12" hidden="1" customWidth="1"/>
    <col min="9" max="12" width="11.5" style="12" hidden="1" customWidth="1"/>
    <col min="13" max="13" width="75.125" style="12" customWidth="1"/>
    <col min="14" max="17" width="11.5" style="12" hidden="1" customWidth="1"/>
    <col min="18" max="18" width="34.75" style="12" hidden="1" customWidth="1"/>
    <col min="19" max="19" width="9" style="12" customWidth="1"/>
    <col min="20" max="20" width="16.125" style="12" customWidth="1"/>
    <col min="21" max="16384" width="9" style="12"/>
  </cols>
  <sheetData>
    <row r="1" spans="1:20" ht="24" x14ac:dyDescent="0.2">
      <c r="A1" s="212" t="s">
        <v>180</v>
      </c>
      <c r="B1" s="212"/>
      <c r="C1" s="212"/>
      <c r="D1" s="212"/>
      <c r="E1" s="212"/>
      <c r="F1" s="212"/>
      <c r="G1" s="212"/>
      <c r="H1" s="212"/>
      <c r="I1" s="212"/>
      <c r="J1" s="212"/>
      <c r="K1" s="212"/>
      <c r="L1" s="212"/>
      <c r="M1" s="212"/>
      <c r="N1" s="212"/>
      <c r="O1" s="212"/>
      <c r="P1" s="212"/>
      <c r="Q1" s="212"/>
      <c r="R1" s="212"/>
    </row>
    <row r="2" spans="1:20" ht="24" x14ac:dyDescent="0.2">
      <c r="A2" s="13" t="s">
        <v>21</v>
      </c>
      <c r="B2" s="13"/>
      <c r="C2" s="14"/>
      <c r="D2" s="13"/>
      <c r="E2" s="13"/>
      <c r="F2" s="13"/>
    </row>
    <row r="3" spans="1:20" ht="24" x14ac:dyDescent="0.2">
      <c r="A3" s="15" t="s">
        <v>46</v>
      </c>
      <c r="B3" s="15"/>
      <c r="C3" s="16"/>
      <c r="D3" s="17"/>
      <c r="E3" s="17"/>
      <c r="F3" s="17"/>
      <c r="H3" s="45" t="s">
        <v>20</v>
      </c>
      <c r="I3" s="25"/>
      <c r="J3" s="25"/>
      <c r="K3" s="25"/>
      <c r="L3" s="25"/>
      <c r="M3" s="45" t="s">
        <v>20</v>
      </c>
      <c r="N3" s="25"/>
      <c r="O3" s="25"/>
      <c r="P3" s="25"/>
      <c r="Q3" s="25"/>
      <c r="R3" s="45" t="s">
        <v>20</v>
      </c>
    </row>
    <row r="4" spans="1:20" ht="24" x14ac:dyDescent="0.2">
      <c r="A4" s="15"/>
      <c r="B4" s="15"/>
      <c r="C4" s="16"/>
      <c r="D4" s="17"/>
      <c r="E4" s="17"/>
      <c r="F4" s="17"/>
    </row>
    <row r="5" spans="1:20" ht="24" x14ac:dyDescent="0.2">
      <c r="A5" s="215" t="s">
        <v>19</v>
      </c>
      <c r="B5" s="18" t="s">
        <v>6</v>
      </c>
      <c r="C5" s="217" t="s">
        <v>0</v>
      </c>
      <c r="D5" s="219" t="s">
        <v>131</v>
      </c>
      <c r="E5" s="220"/>
      <c r="F5" s="220"/>
      <c r="G5" s="220"/>
      <c r="H5" s="221" t="s">
        <v>242</v>
      </c>
      <c r="I5" s="219" t="s">
        <v>97</v>
      </c>
      <c r="J5" s="220"/>
      <c r="K5" s="220"/>
      <c r="L5" s="220"/>
      <c r="M5" s="221" t="s">
        <v>228</v>
      </c>
      <c r="N5" s="224" t="s">
        <v>98</v>
      </c>
      <c r="O5" s="224"/>
      <c r="P5" s="224"/>
      <c r="Q5" s="224"/>
      <c r="R5" s="221" t="s">
        <v>229</v>
      </c>
    </row>
    <row r="6" spans="1:20" ht="24" x14ac:dyDescent="0.2">
      <c r="A6" s="216"/>
      <c r="B6" s="19" t="s">
        <v>2</v>
      </c>
      <c r="C6" s="218"/>
      <c r="D6" s="20" t="s">
        <v>132</v>
      </c>
      <c r="E6" s="20" t="s">
        <v>133</v>
      </c>
      <c r="F6" s="20" t="s">
        <v>134</v>
      </c>
      <c r="G6" s="186" t="s">
        <v>135</v>
      </c>
      <c r="H6" s="221"/>
      <c r="I6" s="20" t="s">
        <v>137</v>
      </c>
      <c r="J6" s="20" t="s">
        <v>138</v>
      </c>
      <c r="K6" s="20" t="s">
        <v>139</v>
      </c>
      <c r="L6" s="20" t="s">
        <v>140</v>
      </c>
      <c r="M6" s="221"/>
      <c r="N6" s="20" t="s">
        <v>141</v>
      </c>
      <c r="O6" s="20" t="s">
        <v>142</v>
      </c>
      <c r="P6" s="20" t="s">
        <v>143</v>
      </c>
      <c r="Q6" s="20" t="s">
        <v>144</v>
      </c>
      <c r="R6" s="221"/>
    </row>
    <row r="7" spans="1:20" s="25" customFormat="1" ht="24" x14ac:dyDescent="0.2">
      <c r="A7" s="22" t="s">
        <v>99</v>
      </c>
      <c r="B7" s="23"/>
      <c r="C7" s="24"/>
      <c r="D7" s="24"/>
      <c r="E7" s="24"/>
      <c r="F7" s="24"/>
      <c r="G7" s="24"/>
      <c r="H7" s="24"/>
      <c r="I7" s="24"/>
      <c r="J7" s="24"/>
      <c r="K7" s="24"/>
      <c r="L7" s="24"/>
      <c r="M7" s="24"/>
      <c r="N7" s="24"/>
      <c r="O7" s="24"/>
      <c r="P7" s="24"/>
      <c r="Q7" s="24"/>
      <c r="R7" s="24"/>
    </row>
    <row r="8" spans="1:20" s="25" customFormat="1" ht="24" x14ac:dyDescent="0.2">
      <c r="A8" s="97" t="s">
        <v>111</v>
      </c>
      <c r="B8" s="98" t="s">
        <v>1</v>
      </c>
      <c r="C8" s="99">
        <f>SUM(C10+C25)</f>
        <v>19707800</v>
      </c>
      <c r="D8" s="99">
        <f t="shared" ref="D8:R8" si="0">SUM(D10+D25)</f>
        <v>2211800</v>
      </c>
      <c r="E8" s="99">
        <f t="shared" si="0"/>
        <v>1300000</v>
      </c>
      <c r="F8" s="99">
        <f t="shared" si="0"/>
        <v>1950000</v>
      </c>
      <c r="G8" s="99">
        <f t="shared" si="0"/>
        <v>1500000</v>
      </c>
      <c r="H8" s="99">
        <f t="shared" si="0"/>
        <v>6961800</v>
      </c>
      <c r="I8" s="99">
        <f t="shared" si="0"/>
        <v>1524000</v>
      </c>
      <c r="J8" s="99">
        <f t="shared" si="0"/>
        <v>1534000</v>
      </c>
      <c r="K8" s="99">
        <f t="shared" si="0"/>
        <v>1995000</v>
      </c>
      <c r="L8" s="99">
        <f t="shared" si="0"/>
        <v>1700000</v>
      </c>
      <c r="M8" s="99">
        <f t="shared" si="0"/>
        <v>6753000</v>
      </c>
      <c r="N8" s="99">
        <f t="shared" si="0"/>
        <v>1493000</v>
      </c>
      <c r="O8" s="99">
        <f t="shared" si="0"/>
        <v>1600000</v>
      </c>
      <c r="P8" s="99">
        <f t="shared" si="0"/>
        <v>1500000</v>
      </c>
      <c r="Q8" s="99">
        <f t="shared" si="0"/>
        <v>1400000</v>
      </c>
      <c r="R8" s="99">
        <f t="shared" si="0"/>
        <v>5993000</v>
      </c>
      <c r="T8" s="61">
        <f>SUM(H8+M8+R8)</f>
        <v>19707800</v>
      </c>
    </row>
    <row r="9" spans="1:20" s="25" customFormat="1" ht="24" x14ac:dyDescent="0.2">
      <c r="A9" s="100"/>
      <c r="B9" s="98" t="s">
        <v>2</v>
      </c>
      <c r="C9" s="98"/>
      <c r="D9" s="98"/>
      <c r="E9" s="98"/>
      <c r="F9" s="98"/>
      <c r="G9" s="98"/>
      <c r="H9" s="98"/>
      <c r="I9" s="98"/>
      <c r="J9" s="98"/>
      <c r="K9" s="98"/>
      <c r="L9" s="98"/>
      <c r="M9" s="98"/>
      <c r="N9" s="98"/>
      <c r="O9" s="98"/>
      <c r="P9" s="98"/>
      <c r="Q9" s="98"/>
      <c r="R9" s="98"/>
    </row>
    <row r="10" spans="1:20" s="25" customFormat="1" ht="24" x14ac:dyDescent="0.2">
      <c r="A10" s="95" t="s">
        <v>145</v>
      </c>
      <c r="B10" s="94" t="s">
        <v>1</v>
      </c>
      <c r="C10" s="94">
        <f>SUM(C14:C24)</f>
        <v>19707800</v>
      </c>
      <c r="D10" s="94">
        <f t="shared" ref="D10:R10" si="1">SUM(D14:D24)</f>
        <v>2211800</v>
      </c>
      <c r="E10" s="94">
        <f t="shared" si="1"/>
        <v>1300000</v>
      </c>
      <c r="F10" s="94">
        <f t="shared" si="1"/>
        <v>1950000</v>
      </c>
      <c r="G10" s="94">
        <f t="shared" si="1"/>
        <v>1500000</v>
      </c>
      <c r="H10" s="94">
        <f t="shared" si="1"/>
        <v>6961800</v>
      </c>
      <c r="I10" s="94">
        <f>SUM(I14:I24)</f>
        <v>1524000</v>
      </c>
      <c r="J10" s="94">
        <f>SUM(J14:J24)</f>
        <v>1534000</v>
      </c>
      <c r="K10" s="94">
        <f>SUM(K14:K24)</f>
        <v>1995000</v>
      </c>
      <c r="L10" s="94">
        <f>SUM(L14:L24)</f>
        <v>1700000</v>
      </c>
      <c r="M10" s="94">
        <f t="shared" si="1"/>
        <v>6753000</v>
      </c>
      <c r="N10" s="94">
        <f t="shared" si="1"/>
        <v>1493000</v>
      </c>
      <c r="O10" s="94">
        <f t="shared" si="1"/>
        <v>1600000</v>
      </c>
      <c r="P10" s="94">
        <f t="shared" si="1"/>
        <v>1500000</v>
      </c>
      <c r="Q10" s="94">
        <f t="shared" si="1"/>
        <v>1400000</v>
      </c>
      <c r="R10" s="94">
        <f t="shared" si="1"/>
        <v>5993000</v>
      </c>
      <c r="T10" s="61">
        <f t="shared" ref="T10:T57" si="2">SUM(H10+M10+R10)</f>
        <v>19707800</v>
      </c>
    </row>
    <row r="11" spans="1:20" s="25" customFormat="1" ht="24" x14ac:dyDescent="0.2">
      <c r="A11" s="95"/>
      <c r="B11" s="94" t="s">
        <v>2</v>
      </c>
      <c r="C11" s="94"/>
      <c r="D11" s="94"/>
      <c r="E11" s="94"/>
      <c r="F11" s="94"/>
      <c r="G11" s="94"/>
      <c r="H11" s="94"/>
      <c r="I11" s="94"/>
      <c r="J11" s="94"/>
      <c r="K11" s="94"/>
      <c r="L11" s="94"/>
      <c r="M11" s="94"/>
      <c r="N11" s="94"/>
      <c r="O11" s="94"/>
      <c r="P11" s="94"/>
      <c r="Q11" s="94"/>
      <c r="R11" s="94"/>
    </row>
    <row r="12" spans="1:20" ht="24" x14ac:dyDescent="0.2">
      <c r="A12" s="26" t="s">
        <v>101</v>
      </c>
      <c r="B12" s="27"/>
      <c r="C12" s="21"/>
      <c r="D12" s="28"/>
      <c r="E12" s="28"/>
      <c r="F12" s="28"/>
      <c r="G12" s="28"/>
      <c r="H12" s="28"/>
      <c r="I12" s="28"/>
      <c r="J12" s="28"/>
      <c r="K12" s="28"/>
      <c r="L12" s="28"/>
      <c r="M12" s="28"/>
      <c r="N12" s="28"/>
      <c r="O12" s="28"/>
      <c r="P12" s="28"/>
      <c r="Q12" s="28"/>
      <c r="R12" s="28"/>
      <c r="T12" s="25"/>
    </row>
    <row r="13" spans="1:20" ht="24" x14ac:dyDescent="0.2">
      <c r="A13" s="30" t="s">
        <v>102</v>
      </c>
      <c r="B13" s="27"/>
      <c r="C13" s="21"/>
      <c r="D13" s="28"/>
      <c r="E13" s="28"/>
      <c r="F13" s="28"/>
      <c r="G13" s="28"/>
      <c r="H13" s="28"/>
      <c r="I13" s="28"/>
      <c r="J13" s="28"/>
      <c r="K13" s="28"/>
      <c r="L13" s="28"/>
      <c r="M13" s="28"/>
      <c r="N13" s="28"/>
      <c r="O13" s="28"/>
      <c r="P13" s="28"/>
      <c r="Q13" s="28"/>
      <c r="R13" s="28"/>
      <c r="T13" s="25"/>
    </row>
    <row r="14" spans="1:20" ht="24" x14ac:dyDescent="0.2">
      <c r="A14" s="31" t="s">
        <v>25</v>
      </c>
      <c r="B14" s="32" t="s">
        <v>1</v>
      </c>
      <c r="C14" s="21">
        <v>18893000</v>
      </c>
      <c r="D14" s="196">
        <v>1800000</v>
      </c>
      <c r="E14" s="196">
        <v>1300000</v>
      </c>
      <c r="F14" s="196">
        <v>1900000</v>
      </c>
      <c r="G14" s="196">
        <v>1500000</v>
      </c>
      <c r="H14" s="129">
        <f>SUM(D14:G14)</f>
        <v>6500000</v>
      </c>
      <c r="I14" s="196">
        <v>1400000</v>
      </c>
      <c r="J14" s="196">
        <v>1400000</v>
      </c>
      <c r="K14" s="196">
        <v>1900000</v>
      </c>
      <c r="L14" s="196">
        <v>1700000</v>
      </c>
      <c r="M14" s="129">
        <f>SUM(I14:L14)</f>
        <v>6400000</v>
      </c>
      <c r="N14" s="196">
        <v>1493000</v>
      </c>
      <c r="O14" s="196">
        <v>1600000</v>
      </c>
      <c r="P14" s="196">
        <v>1500000</v>
      </c>
      <c r="Q14" s="196">
        <v>1400000</v>
      </c>
      <c r="R14" s="129">
        <f>SUM(N14:Q14)</f>
        <v>5993000</v>
      </c>
      <c r="T14" s="25">
        <f t="shared" si="2"/>
        <v>18893000</v>
      </c>
    </row>
    <row r="15" spans="1:20" ht="24" x14ac:dyDescent="0.2">
      <c r="A15" s="30" t="s">
        <v>103</v>
      </c>
      <c r="B15" s="27"/>
      <c r="C15" s="21"/>
      <c r="D15" s="137"/>
      <c r="E15" s="137"/>
      <c r="F15" s="137"/>
      <c r="G15" s="137"/>
      <c r="H15" s="199"/>
      <c r="I15" s="137"/>
      <c r="J15" s="137"/>
      <c r="K15" s="137"/>
      <c r="L15" s="137"/>
      <c r="M15" s="199"/>
      <c r="N15" s="137"/>
      <c r="O15" s="137"/>
      <c r="P15" s="137"/>
      <c r="Q15" s="137"/>
      <c r="R15" s="199"/>
      <c r="T15" s="25">
        <f t="shared" si="2"/>
        <v>0</v>
      </c>
    </row>
    <row r="16" spans="1:20" ht="24" x14ac:dyDescent="0.2">
      <c r="A16" s="31" t="s">
        <v>27</v>
      </c>
      <c r="B16" s="32" t="s">
        <v>1</v>
      </c>
      <c r="C16" s="21">
        <v>142000</v>
      </c>
      <c r="D16" s="196"/>
      <c r="E16" s="196"/>
      <c r="F16" s="196">
        <v>50000</v>
      </c>
      <c r="G16" s="196"/>
      <c r="H16" s="129">
        <f>SUM(D16:G16)</f>
        <v>50000</v>
      </c>
      <c r="I16" s="196">
        <v>92000</v>
      </c>
      <c r="J16" s="196"/>
      <c r="K16" s="196"/>
      <c r="L16" s="196"/>
      <c r="M16" s="129">
        <f>SUM(I16:L16)</f>
        <v>92000</v>
      </c>
      <c r="N16" s="196"/>
      <c r="O16" s="196"/>
      <c r="P16" s="196"/>
      <c r="Q16" s="196"/>
      <c r="R16" s="129">
        <f>SUM(N16:Q16)</f>
        <v>0</v>
      </c>
      <c r="T16" s="25">
        <f t="shared" si="2"/>
        <v>142000</v>
      </c>
    </row>
    <row r="17" spans="1:20" ht="24" x14ac:dyDescent="0.2">
      <c r="A17" s="31" t="s">
        <v>28</v>
      </c>
      <c r="B17" s="32" t="s">
        <v>1</v>
      </c>
      <c r="C17" s="21">
        <v>32000</v>
      </c>
      <c r="D17" s="196"/>
      <c r="E17" s="196"/>
      <c r="F17" s="196"/>
      <c r="G17" s="196"/>
      <c r="H17" s="129">
        <f>SUM(D17:G17)</f>
        <v>0</v>
      </c>
      <c r="I17" s="196">
        <v>32000</v>
      </c>
      <c r="J17" s="196"/>
      <c r="K17" s="196"/>
      <c r="L17" s="196"/>
      <c r="M17" s="129">
        <f>SUM(I17:L17)</f>
        <v>32000</v>
      </c>
      <c r="N17" s="196"/>
      <c r="O17" s="196"/>
      <c r="P17" s="196"/>
      <c r="Q17" s="196"/>
      <c r="R17" s="129">
        <f>SUM(N17:Q17)</f>
        <v>0</v>
      </c>
      <c r="T17" s="25">
        <f t="shared" si="2"/>
        <v>32000</v>
      </c>
    </row>
    <row r="18" spans="1:20" ht="24" x14ac:dyDescent="0.2">
      <c r="A18" s="30" t="s">
        <v>104</v>
      </c>
      <c r="B18" s="27"/>
      <c r="C18" s="21"/>
      <c r="D18" s="137"/>
      <c r="E18" s="137"/>
      <c r="F18" s="137"/>
      <c r="G18" s="137"/>
      <c r="H18" s="199"/>
      <c r="I18" s="137"/>
      <c r="J18" s="137"/>
      <c r="K18" s="137"/>
      <c r="L18" s="137"/>
      <c r="M18" s="199"/>
      <c r="N18" s="137"/>
      <c r="O18" s="137"/>
      <c r="P18" s="137"/>
      <c r="Q18" s="137"/>
      <c r="R18" s="199"/>
      <c r="T18" s="25">
        <f t="shared" si="2"/>
        <v>0</v>
      </c>
    </row>
    <row r="19" spans="1:20" ht="24" x14ac:dyDescent="0.2">
      <c r="A19" s="31" t="s">
        <v>29</v>
      </c>
      <c r="B19" s="32" t="s">
        <v>1</v>
      </c>
      <c r="C19" s="21">
        <v>392000</v>
      </c>
      <c r="D19" s="196">
        <v>392000</v>
      </c>
      <c r="E19" s="196"/>
      <c r="F19" s="196"/>
      <c r="G19" s="196"/>
      <c r="H19" s="129">
        <f>SUM(D19:G19)</f>
        <v>392000</v>
      </c>
      <c r="I19" s="196"/>
      <c r="J19" s="196"/>
      <c r="K19" s="196"/>
      <c r="L19" s="196"/>
      <c r="M19" s="129">
        <f>SUM(I19:L19)</f>
        <v>0</v>
      </c>
      <c r="N19" s="196"/>
      <c r="O19" s="196"/>
      <c r="P19" s="196"/>
      <c r="Q19" s="196"/>
      <c r="R19" s="129">
        <f>SUM(N19:Q19)</f>
        <v>0</v>
      </c>
      <c r="T19" s="25">
        <f t="shared" si="2"/>
        <v>392000</v>
      </c>
    </row>
    <row r="20" spans="1:20" ht="24" x14ac:dyDescent="0.2">
      <c r="A20" s="31" t="s">
        <v>30</v>
      </c>
      <c r="B20" s="32" t="s">
        <v>1</v>
      </c>
      <c r="C20" s="21">
        <v>84000</v>
      </c>
      <c r="D20" s="196"/>
      <c r="E20" s="196"/>
      <c r="F20" s="196"/>
      <c r="G20" s="196"/>
      <c r="H20" s="129">
        <f t="shared" ref="H20:H21" si="3">SUM(D20:G20)</f>
        <v>0</v>
      </c>
      <c r="I20" s="196">
        <v>0</v>
      </c>
      <c r="J20" s="196">
        <v>84000</v>
      </c>
      <c r="K20" s="196"/>
      <c r="L20" s="196"/>
      <c r="M20" s="129">
        <f>SUM(I20:L20)</f>
        <v>84000</v>
      </c>
      <c r="N20" s="196"/>
      <c r="O20" s="196"/>
      <c r="P20" s="196"/>
      <c r="Q20" s="196"/>
      <c r="R20" s="129">
        <f t="shared" ref="R20:R21" si="4">SUM(N20:Q20)</f>
        <v>0</v>
      </c>
      <c r="T20" s="25">
        <f t="shared" si="2"/>
        <v>84000</v>
      </c>
    </row>
    <row r="21" spans="1:20" ht="24" x14ac:dyDescent="0.2">
      <c r="A21" s="31" t="s">
        <v>31</v>
      </c>
      <c r="B21" s="32" t="s">
        <v>1</v>
      </c>
      <c r="C21" s="21">
        <v>50000</v>
      </c>
      <c r="D21" s="196"/>
      <c r="E21" s="196"/>
      <c r="F21" s="196"/>
      <c r="G21" s="196"/>
      <c r="H21" s="129">
        <f t="shared" si="3"/>
        <v>0</v>
      </c>
      <c r="I21" s="196"/>
      <c r="J21" s="196">
        <v>50000</v>
      </c>
      <c r="K21" s="196"/>
      <c r="L21" s="196"/>
      <c r="M21" s="129">
        <f>SUM(I21:L21)</f>
        <v>50000</v>
      </c>
      <c r="N21" s="196"/>
      <c r="O21" s="196"/>
      <c r="P21" s="196"/>
      <c r="Q21" s="196"/>
      <c r="R21" s="129">
        <f t="shared" si="4"/>
        <v>0</v>
      </c>
      <c r="T21" s="25">
        <f t="shared" si="2"/>
        <v>50000</v>
      </c>
    </row>
    <row r="22" spans="1:20" ht="21" hidden="1" customHeight="1" x14ac:dyDescent="0.2">
      <c r="A22" s="34" t="s">
        <v>32</v>
      </c>
      <c r="B22" s="32" t="s">
        <v>1</v>
      </c>
      <c r="C22" s="21"/>
      <c r="D22" s="196"/>
      <c r="E22" s="196"/>
      <c r="F22" s="196"/>
      <c r="G22" s="196"/>
      <c r="H22" s="129"/>
      <c r="I22" s="196"/>
      <c r="J22" s="196"/>
      <c r="K22" s="196"/>
      <c r="L22" s="196"/>
      <c r="M22" s="129"/>
      <c r="N22" s="196"/>
      <c r="O22" s="196"/>
      <c r="P22" s="196"/>
      <c r="Q22" s="196"/>
      <c r="R22" s="129"/>
      <c r="T22" s="25">
        <f t="shared" si="2"/>
        <v>0</v>
      </c>
    </row>
    <row r="23" spans="1:20" ht="24" x14ac:dyDescent="0.2">
      <c r="A23" s="104" t="s">
        <v>32</v>
      </c>
      <c r="B23" s="32" t="s">
        <v>1</v>
      </c>
      <c r="C23" s="21">
        <v>95000</v>
      </c>
      <c r="D23" s="196"/>
      <c r="E23" s="196"/>
      <c r="F23" s="196"/>
      <c r="G23" s="196"/>
      <c r="H23" s="129">
        <f t="shared" ref="H23:H24" si="5">SUM(D23:G23)</f>
        <v>0</v>
      </c>
      <c r="I23" s="196"/>
      <c r="J23" s="196"/>
      <c r="K23" s="196">
        <v>95000</v>
      </c>
      <c r="L23" s="196"/>
      <c r="M23" s="129">
        <f>SUM(I23:L23)</f>
        <v>95000</v>
      </c>
      <c r="N23" s="196"/>
      <c r="O23" s="196"/>
      <c r="P23" s="196"/>
      <c r="Q23" s="196"/>
      <c r="R23" s="129">
        <f t="shared" ref="R23:R24" si="6">SUM(N23:Q23)</f>
        <v>0</v>
      </c>
      <c r="T23" s="25">
        <f t="shared" si="2"/>
        <v>95000</v>
      </c>
    </row>
    <row r="24" spans="1:20" ht="24" x14ac:dyDescent="0.2">
      <c r="A24" s="107" t="s">
        <v>23</v>
      </c>
      <c r="B24" s="32" t="s">
        <v>1</v>
      </c>
      <c r="C24" s="21">
        <v>19800</v>
      </c>
      <c r="D24" s="196">
        <v>19800</v>
      </c>
      <c r="E24" s="196"/>
      <c r="F24" s="196"/>
      <c r="G24" s="196"/>
      <c r="H24" s="129">
        <f t="shared" si="5"/>
        <v>19800</v>
      </c>
      <c r="I24" s="196"/>
      <c r="J24" s="196"/>
      <c r="K24" s="196"/>
      <c r="L24" s="196"/>
      <c r="M24" s="129">
        <f>SUM(I24:L24)</f>
        <v>0</v>
      </c>
      <c r="N24" s="196"/>
      <c r="O24" s="196"/>
      <c r="P24" s="196"/>
      <c r="Q24" s="196"/>
      <c r="R24" s="129">
        <f t="shared" si="6"/>
        <v>0</v>
      </c>
      <c r="T24" s="25">
        <f t="shared" si="2"/>
        <v>19800</v>
      </c>
    </row>
    <row r="25" spans="1:20" s="25" customFormat="1" ht="24" hidden="1" x14ac:dyDescent="0.2">
      <c r="A25" s="103" t="s">
        <v>152</v>
      </c>
      <c r="B25" s="94" t="s">
        <v>1</v>
      </c>
      <c r="C25" s="94">
        <f>SUM(C27)</f>
        <v>0</v>
      </c>
      <c r="D25" s="94">
        <f t="shared" ref="D25:R25" si="7">SUM(D27)</f>
        <v>0</v>
      </c>
      <c r="E25" s="94">
        <f t="shared" si="7"/>
        <v>0</v>
      </c>
      <c r="F25" s="94">
        <f t="shared" si="7"/>
        <v>0</v>
      </c>
      <c r="G25" s="94">
        <f t="shared" si="7"/>
        <v>0</v>
      </c>
      <c r="H25" s="94">
        <f>SUM(H27)</f>
        <v>0</v>
      </c>
      <c r="I25" s="94">
        <f>SUM(I27)</f>
        <v>0</v>
      </c>
      <c r="J25" s="94">
        <f t="shared" si="7"/>
        <v>0</v>
      </c>
      <c r="K25" s="94">
        <f t="shared" si="7"/>
        <v>0</v>
      </c>
      <c r="L25" s="94">
        <f t="shared" si="7"/>
        <v>0</v>
      </c>
      <c r="M25" s="94">
        <f t="shared" si="7"/>
        <v>0</v>
      </c>
      <c r="N25" s="94">
        <f t="shared" si="7"/>
        <v>0</v>
      </c>
      <c r="O25" s="94">
        <f t="shared" si="7"/>
        <v>0</v>
      </c>
      <c r="P25" s="94">
        <f t="shared" si="7"/>
        <v>0</v>
      </c>
      <c r="Q25" s="94">
        <f t="shared" si="7"/>
        <v>0</v>
      </c>
      <c r="R25" s="94">
        <f t="shared" si="7"/>
        <v>0</v>
      </c>
      <c r="T25" s="61">
        <f t="shared" si="2"/>
        <v>0</v>
      </c>
    </row>
    <row r="26" spans="1:20" s="25" customFormat="1" ht="24" hidden="1" x14ac:dyDescent="0.2">
      <c r="A26" s="106"/>
      <c r="B26" s="94" t="s">
        <v>2</v>
      </c>
      <c r="C26" s="94"/>
      <c r="D26" s="94"/>
      <c r="E26" s="94"/>
      <c r="F26" s="94"/>
      <c r="G26" s="94"/>
      <c r="H26" s="94"/>
      <c r="I26" s="94"/>
      <c r="J26" s="94"/>
      <c r="K26" s="94"/>
      <c r="L26" s="94"/>
      <c r="M26" s="94"/>
      <c r="N26" s="94"/>
      <c r="O26" s="94"/>
      <c r="P26" s="94"/>
      <c r="Q26" s="94"/>
      <c r="R26" s="94"/>
      <c r="T26" s="25">
        <f t="shared" si="2"/>
        <v>0</v>
      </c>
    </row>
    <row r="27" spans="1:20" ht="72" hidden="1" x14ac:dyDescent="0.2">
      <c r="A27" s="105" t="s">
        <v>170</v>
      </c>
      <c r="B27" s="36" t="s">
        <v>1</v>
      </c>
      <c r="C27" s="21"/>
      <c r="D27" s="139"/>
      <c r="E27" s="139"/>
      <c r="F27" s="139"/>
      <c r="G27" s="139"/>
      <c r="H27" s="46">
        <f>SUM(D27:G27)</f>
        <v>0</v>
      </c>
      <c r="I27" s="139"/>
      <c r="J27" s="139"/>
      <c r="K27" s="139"/>
      <c r="L27" s="139"/>
      <c r="M27" s="46">
        <f>SUM(I27:L27)</f>
        <v>0</v>
      </c>
      <c r="N27" s="139"/>
      <c r="O27" s="139"/>
      <c r="P27" s="139"/>
      <c r="Q27" s="139"/>
      <c r="R27" s="46">
        <f>SUM(N27:Q27)</f>
        <v>0</v>
      </c>
      <c r="T27" s="25">
        <f t="shared" si="2"/>
        <v>0</v>
      </c>
    </row>
    <row r="28" spans="1:20" ht="24" hidden="1" x14ac:dyDescent="0.2">
      <c r="A28" s="35"/>
      <c r="B28" s="36" t="s">
        <v>2</v>
      </c>
      <c r="C28" s="21"/>
      <c r="D28" s="140"/>
      <c r="E28" s="140"/>
      <c r="F28" s="140"/>
      <c r="G28" s="140"/>
      <c r="H28" s="21"/>
      <c r="I28" s="140"/>
      <c r="J28" s="140"/>
      <c r="K28" s="140"/>
      <c r="L28" s="140"/>
      <c r="M28" s="21"/>
      <c r="N28" s="140"/>
      <c r="O28" s="140"/>
      <c r="P28" s="140"/>
      <c r="Q28" s="140"/>
      <c r="R28" s="21"/>
      <c r="T28" s="25">
        <f t="shared" si="2"/>
        <v>0</v>
      </c>
    </row>
    <row r="29" spans="1:20" s="25" customFormat="1" ht="24" x14ac:dyDescent="0.2">
      <c r="A29" s="97" t="s">
        <v>112</v>
      </c>
      <c r="B29" s="98" t="s">
        <v>1</v>
      </c>
      <c r="C29" s="98">
        <f>SUM(C31)</f>
        <v>1766400</v>
      </c>
      <c r="D29" s="98">
        <f t="shared" ref="D29:R29" si="8">SUM(D31)</f>
        <v>1024400</v>
      </c>
      <c r="E29" s="98">
        <f t="shared" si="8"/>
        <v>0</v>
      </c>
      <c r="F29" s="98">
        <f t="shared" si="8"/>
        <v>0</v>
      </c>
      <c r="G29" s="98">
        <f t="shared" si="8"/>
        <v>0</v>
      </c>
      <c r="H29" s="98">
        <f t="shared" si="8"/>
        <v>1024400</v>
      </c>
      <c r="I29" s="98">
        <f t="shared" si="8"/>
        <v>650000</v>
      </c>
      <c r="J29" s="98">
        <f t="shared" si="8"/>
        <v>92000</v>
      </c>
      <c r="K29" s="98">
        <f t="shared" si="8"/>
        <v>0</v>
      </c>
      <c r="L29" s="98">
        <f t="shared" si="8"/>
        <v>0</v>
      </c>
      <c r="M29" s="98">
        <f t="shared" si="8"/>
        <v>742000</v>
      </c>
      <c r="N29" s="98">
        <f t="shared" si="8"/>
        <v>0</v>
      </c>
      <c r="O29" s="98">
        <f t="shared" si="8"/>
        <v>0</v>
      </c>
      <c r="P29" s="98">
        <f t="shared" si="8"/>
        <v>0</v>
      </c>
      <c r="Q29" s="98">
        <f t="shared" si="8"/>
        <v>0</v>
      </c>
      <c r="R29" s="98">
        <f t="shared" si="8"/>
        <v>0</v>
      </c>
      <c r="T29" s="61">
        <f t="shared" si="2"/>
        <v>1766400</v>
      </c>
    </row>
    <row r="30" spans="1:20" s="25" customFormat="1" ht="24" x14ac:dyDescent="0.2">
      <c r="A30" s="100"/>
      <c r="B30" s="98" t="s">
        <v>2</v>
      </c>
      <c r="C30" s="98"/>
      <c r="D30" s="98"/>
      <c r="E30" s="98"/>
      <c r="F30" s="98"/>
      <c r="G30" s="98"/>
      <c r="H30" s="98"/>
      <c r="I30" s="98"/>
      <c r="J30" s="98"/>
      <c r="K30" s="98"/>
      <c r="L30" s="98"/>
      <c r="M30" s="98"/>
      <c r="N30" s="98"/>
      <c r="O30" s="98"/>
      <c r="P30" s="98"/>
      <c r="Q30" s="98"/>
      <c r="R30" s="98"/>
    </row>
    <row r="31" spans="1:20" ht="24" x14ac:dyDescent="0.2">
      <c r="A31" s="112" t="s">
        <v>145</v>
      </c>
      <c r="B31" s="113" t="s">
        <v>1</v>
      </c>
      <c r="C31" s="94">
        <f>SUM(C35:C40)</f>
        <v>1766400</v>
      </c>
      <c r="D31" s="94">
        <f t="shared" ref="D31:R31" si="9">SUM(D35:D40)</f>
        <v>1024400</v>
      </c>
      <c r="E31" s="94">
        <f t="shared" si="9"/>
        <v>0</v>
      </c>
      <c r="F31" s="94">
        <f t="shared" si="9"/>
        <v>0</v>
      </c>
      <c r="G31" s="94">
        <f t="shared" si="9"/>
        <v>0</v>
      </c>
      <c r="H31" s="94">
        <f t="shared" si="9"/>
        <v>1024400</v>
      </c>
      <c r="I31" s="94">
        <f t="shared" si="9"/>
        <v>650000</v>
      </c>
      <c r="J31" s="94">
        <f t="shared" si="9"/>
        <v>92000</v>
      </c>
      <c r="K31" s="94">
        <f t="shared" si="9"/>
        <v>0</v>
      </c>
      <c r="L31" s="94">
        <f t="shared" si="9"/>
        <v>0</v>
      </c>
      <c r="M31" s="94">
        <f t="shared" si="9"/>
        <v>742000</v>
      </c>
      <c r="N31" s="94">
        <f t="shared" si="9"/>
        <v>0</v>
      </c>
      <c r="O31" s="94">
        <f t="shared" si="9"/>
        <v>0</v>
      </c>
      <c r="P31" s="94">
        <f t="shared" si="9"/>
        <v>0</v>
      </c>
      <c r="Q31" s="94">
        <f t="shared" si="9"/>
        <v>0</v>
      </c>
      <c r="R31" s="94">
        <f t="shared" si="9"/>
        <v>0</v>
      </c>
      <c r="T31" s="61">
        <f t="shared" si="2"/>
        <v>1766400</v>
      </c>
    </row>
    <row r="32" spans="1:20" ht="24" x14ac:dyDescent="0.2">
      <c r="A32" s="112"/>
      <c r="B32" s="113" t="s">
        <v>2</v>
      </c>
      <c r="C32" s="94"/>
      <c r="D32" s="113"/>
      <c r="E32" s="113"/>
      <c r="F32" s="113"/>
      <c r="G32" s="113"/>
      <c r="H32" s="113"/>
      <c r="I32" s="113"/>
      <c r="J32" s="113"/>
      <c r="K32" s="113"/>
      <c r="L32" s="113"/>
      <c r="M32" s="113"/>
      <c r="N32" s="113"/>
      <c r="O32" s="113"/>
      <c r="P32" s="113"/>
      <c r="Q32" s="113"/>
      <c r="R32" s="113"/>
      <c r="T32" s="25"/>
    </row>
    <row r="33" spans="1:20" ht="24" x14ac:dyDescent="0.2">
      <c r="A33" s="26" t="s">
        <v>101</v>
      </c>
      <c r="B33" s="27"/>
      <c r="C33" s="21"/>
      <c r="D33" s="28"/>
      <c r="E33" s="28"/>
      <c r="F33" s="28"/>
      <c r="G33" s="28"/>
      <c r="H33" s="28"/>
      <c r="I33" s="28"/>
      <c r="J33" s="28"/>
      <c r="K33" s="28"/>
      <c r="L33" s="28"/>
      <c r="M33" s="28"/>
      <c r="N33" s="28"/>
      <c r="O33" s="28"/>
      <c r="P33" s="28"/>
      <c r="Q33" s="28"/>
      <c r="R33" s="28"/>
      <c r="T33" s="25"/>
    </row>
    <row r="34" spans="1:20" ht="24" x14ac:dyDescent="0.2">
      <c r="A34" s="30" t="s">
        <v>103</v>
      </c>
      <c r="B34" s="27"/>
      <c r="C34" s="21"/>
      <c r="D34" s="28"/>
      <c r="E34" s="28"/>
      <c r="F34" s="28"/>
      <c r="G34" s="28"/>
      <c r="H34" s="28"/>
      <c r="I34" s="28"/>
      <c r="J34" s="28"/>
      <c r="K34" s="28"/>
      <c r="L34" s="28"/>
      <c r="M34" s="28"/>
      <c r="N34" s="28"/>
      <c r="O34" s="28"/>
      <c r="P34" s="28"/>
      <c r="Q34" s="28"/>
      <c r="R34" s="28"/>
      <c r="T34" s="25"/>
    </row>
    <row r="35" spans="1:20" ht="24" x14ac:dyDescent="0.2">
      <c r="A35" s="31" t="s">
        <v>27</v>
      </c>
      <c r="B35" s="32" t="s">
        <v>1</v>
      </c>
      <c r="C35" s="21">
        <v>92000</v>
      </c>
      <c r="D35" s="196"/>
      <c r="E35" s="196"/>
      <c r="F35" s="196"/>
      <c r="G35" s="196"/>
      <c r="H35" s="129">
        <f>SUM(D35:G35)</f>
        <v>0</v>
      </c>
      <c r="I35" s="196"/>
      <c r="J35" s="196">
        <v>92000</v>
      </c>
      <c r="K35" s="196"/>
      <c r="L35" s="196"/>
      <c r="M35" s="129">
        <f>SUM(I35:L35)</f>
        <v>92000</v>
      </c>
      <c r="N35" s="139"/>
      <c r="O35" s="139"/>
      <c r="P35" s="139"/>
      <c r="Q35" s="139"/>
      <c r="R35" s="129">
        <f>SUM(N35:Q35)</f>
        <v>0</v>
      </c>
      <c r="T35" s="25">
        <f t="shared" si="2"/>
        <v>92000</v>
      </c>
    </row>
    <row r="36" spans="1:20" ht="24" x14ac:dyDescent="0.2">
      <c r="A36" s="30" t="s">
        <v>104</v>
      </c>
      <c r="B36" s="27"/>
      <c r="C36" s="21"/>
      <c r="D36" s="137"/>
      <c r="E36" s="137"/>
      <c r="F36" s="137"/>
      <c r="G36" s="137"/>
      <c r="H36" s="199"/>
      <c r="I36" s="137"/>
      <c r="J36" s="137"/>
      <c r="K36" s="137"/>
      <c r="L36" s="137"/>
      <c r="M36" s="199"/>
      <c r="N36" s="137"/>
      <c r="O36" s="137"/>
      <c r="P36" s="137"/>
      <c r="Q36" s="137"/>
      <c r="R36" s="199"/>
      <c r="T36" s="25">
        <f t="shared" si="2"/>
        <v>0</v>
      </c>
    </row>
    <row r="37" spans="1:20" s="65" customFormat="1" ht="24" x14ac:dyDescent="0.2">
      <c r="A37" s="62" t="s">
        <v>47</v>
      </c>
      <c r="B37" s="63" t="s">
        <v>1</v>
      </c>
      <c r="C37" s="64">
        <v>945000</v>
      </c>
      <c r="D37" s="141">
        <v>500000</v>
      </c>
      <c r="E37" s="141"/>
      <c r="F37" s="141"/>
      <c r="G37" s="141"/>
      <c r="H37" s="201">
        <f>SUM(D37:G37)</f>
        <v>500000</v>
      </c>
      <c r="I37" s="141">
        <v>445000</v>
      </c>
      <c r="J37" s="141"/>
      <c r="K37" s="141"/>
      <c r="L37" s="141"/>
      <c r="M37" s="201">
        <f>SUM(I37:L37)</f>
        <v>445000</v>
      </c>
      <c r="N37" s="141"/>
      <c r="O37" s="141"/>
      <c r="P37" s="141"/>
      <c r="Q37" s="141"/>
      <c r="R37" s="201">
        <f>SUM(N37:Q37)</f>
        <v>0</v>
      </c>
      <c r="T37" s="66">
        <f>SUM(H37+M37+R37)</f>
        <v>945000</v>
      </c>
    </row>
    <row r="38" spans="1:20" ht="24" x14ac:dyDescent="0.2">
      <c r="A38" s="104" t="s">
        <v>23</v>
      </c>
      <c r="B38" s="32" t="s">
        <v>1</v>
      </c>
      <c r="C38" s="21">
        <v>4400</v>
      </c>
      <c r="D38" s="196">
        <v>4400</v>
      </c>
      <c r="E38" s="196"/>
      <c r="F38" s="196"/>
      <c r="G38" s="196"/>
      <c r="H38" s="129">
        <f>SUM(D38:G38)</f>
        <v>4400</v>
      </c>
      <c r="I38" s="196"/>
      <c r="J38" s="196"/>
      <c r="K38" s="196"/>
      <c r="L38" s="196"/>
      <c r="M38" s="129"/>
      <c r="N38" s="139"/>
      <c r="O38" s="139"/>
      <c r="P38" s="139"/>
      <c r="Q38" s="139"/>
      <c r="R38" s="129"/>
      <c r="T38" s="25">
        <f t="shared" si="2"/>
        <v>4400</v>
      </c>
    </row>
    <row r="39" spans="1:20" ht="24" x14ac:dyDescent="0.2">
      <c r="A39" s="31" t="s">
        <v>48</v>
      </c>
      <c r="B39" s="32" t="s">
        <v>1</v>
      </c>
      <c r="C39" s="21">
        <v>205000</v>
      </c>
      <c r="D39" s="196"/>
      <c r="E39" s="196"/>
      <c r="F39" s="196"/>
      <c r="G39" s="196"/>
      <c r="H39" s="129">
        <f t="shared" ref="H39:H40" si="10">SUM(D39:G39)</f>
        <v>0</v>
      </c>
      <c r="I39" s="196">
        <v>205000</v>
      </c>
      <c r="J39" s="196"/>
      <c r="K39" s="196"/>
      <c r="L39" s="196"/>
      <c r="M39" s="129">
        <f t="shared" ref="M39:M40" si="11">SUM(I39:L39)</f>
        <v>205000</v>
      </c>
      <c r="N39" s="139"/>
      <c r="O39" s="139"/>
      <c r="P39" s="139"/>
      <c r="Q39" s="139"/>
      <c r="R39" s="129">
        <f t="shared" ref="R39:R40" si="12">SUM(N39:Q39)</f>
        <v>0</v>
      </c>
      <c r="T39" s="25">
        <f t="shared" si="2"/>
        <v>205000</v>
      </c>
    </row>
    <row r="40" spans="1:20" ht="24" x14ac:dyDescent="0.2">
      <c r="A40" s="34" t="s">
        <v>49</v>
      </c>
      <c r="B40" s="32" t="s">
        <v>1</v>
      </c>
      <c r="C40" s="21">
        <v>520000</v>
      </c>
      <c r="D40" s="196">
        <v>520000</v>
      </c>
      <c r="E40" s="196"/>
      <c r="F40" s="196"/>
      <c r="G40" s="196"/>
      <c r="H40" s="129">
        <f t="shared" si="10"/>
        <v>520000</v>
      </c>
      <c r="I40" s="196"/>
      <c r="J40" s="196"/>
      <c r="K40" s="196"/>
      <c r="L40" s="196"/>
      <c r="M40" s="129">
        <f t="shared" si="11"/>
        <v>0</v>
      </c>
      <c r="N40" s="139"/>
      <c r="O40" s="139"/>
      <c r="P40" s="139"/>
      <c r="Q40" s="139"/>
      <c r="R40" s="129">
        <f t="shared" si="12"/>
        <v>0</v>
      </c>
      <c r="T40" s="25">
        <f t="shared" si="2"/>
        <v>520000</v>
      </c>
    </row>
    <row r="41" spans="1:20" s="25" customFormat="1" ht="24" x14ac:dyDescent="0.2">
      <c r="A41" s="97" t="s">
        <v>113</v>
      </c>
      <c r="B41" s="98" t="s">
        <v>1</v>
      </c>
      <c r="C41" s="98">
        <f>SUM(C43)</f>
        <v>3930100</v>
      </c>
      <c r="D41" s="98">
        <f t="shared" ref="D41:R41" si="13">SUM(D43)</f>
        <v>765200</v>
      </c>
      <c r="E41" s="98">
        <f t="shared" si="13"/>
        <v>572500</v>
      </c>
      <c r="F41" s="98">
        <f t="shared" si="13"/>
        <v>97500</v>
      </c>
      <c r="G41" s="98">
        <f t="shared" si="13"/>
        <v>312500</v>
      </c>
      <c r="H41" s="98">
        <f t="shared" si="13"/>
        <v>1747700</v>
      </c>
      <c r="I41" s="98">
        <f t="shared" si="13"/>
        <v>632900</v>
      </c>
      <c r="J41" s="98">
        <f t="shared" si="13"/>
        <v>424500</v>
      </c>
      <c r="K41" s="98">
        <f t="shared" si="13"/>
        <v>142500</v>
      </c>
      <c r="L41" s="98">
        <f t="shared" si="13"/>
        <v>301500</v>
      </c>
      <c r="M41" s="98">
        <f t="shared" si="13"/>
        <v>1501400</v>
      </c>
      <c r="N41" s="98">
        <f t="shared" si="13"/>
        <v>172500</v>
      </c>
      <c r="O41" s="98">
        <f t="shared" si="13"/>
        <v>264500</v>
      </c>
      <c r="P41" s="98">
        <f t="shared" si="13"/>
        <v>192500</v>
      </c>
      <c r="Q41" s="98">
        <f t="shared" si="13"/>
        <v>51500</v>
      </c>
      <c r="R41" s="98">
        <f t="shared" si="13"/>
        <v>681000</v>
      </c>
      <c r="T41" s="61">
        <f t="shared" si="2"/>
        <v>3930100</v>
      </c>
    </row>
    <row r="42" spans="1:20" s="25" customFormat="1" ht="24" x14ac:dyDescent="0.2">
      <c r="A42" s="100"/>
      <c r="B42" s="98" t="s">
        <v>2</v>
      </c>
      <c r="C42" s="98"/>
      <c r="D42" s="98"/>
      <c r="E42" s="98"/>
      <c r="F42" s="98"/>
      <c r="G42" s="98"/>
      <c r="H42" s="98"/>
      <c r="I42" s="98"/>
      <c r="J42" s="98"/>
      <c r="K42" s="98"/>
      <c r="L42" s="98"/>
      <c r="M42" s="98"/>
      <c r="N42" s="98"/>
      <c r="O42" s="98"/>
      <c r="P42" s="98"/>
      <c r="Q42" s="98"/>
      <c r="R42" s="98"/>
    </row>
    <row r="43" spans="1:20" s="25" customFormat="1" ht="24" x14ac:dyDescent="0.2">
      <c r="A43" s="93" t="s">
        <v>145</v>
      </c>
      <c r="B43" s="94" t="s">
        <v>1</v>
      </c>
      <c r="C43" s="94">
        <f>SUM(C47:C57)</f>
        <v>3930100</v>
      </c>
      <c r="D43" s="94">
        <f t="shared" ref="D43:R43" si="14">SUM(D47:D57)</f>
        <v>765200</v>
      </c>
      <c r="E43" s="94">
        <f t="shared" si="14"/>
        <v>572500</v>
      </c>
      <c r="F43" s="94">
        <f t="shared" si="14"/>
        <v>97500</v>
      </c>
      <c r="G43" s="94">
        <f t="shared" si="14"/>
        <v>312500</v>
      </c>
      <c r="H43" s="94">
        <f t="shared" si="14"/>
        <v>1747700</v>
      </c>
      <c r="I43" s="94">
        <f t="shared" si="14"/>
        <v>632900</v>
      </c>
      <c r="J43" s="94">
        <f t="shared" si="14"/>
        <v>424500</v>
      </c>
      <c r="K43" s="94">
        <f t="shared" si="14"/>
        <v>142500</v>
      </c>
      <c r="L43" s="94">
        <f t="shared" si="14"/>
        <v>301500</v>
      </c>
      <c r="M43" s="94">
        <f t="shared" si="14"/>
        <v>1501400</v>
      </c>
      <c r="N43" s="94">
        <f t="shared" si="14"/>
        <v>172500</v>
      </c>
      <c r="O43" s="94">
        <f t="shared" si="14"/>
        <v>264500</v>
      </c>
      <c r="P43" s="94">
        <f t="shared" si="14"/>
        <v>192500</v>
      </c>
      <c r="Q43" s="94">
        <f t="shared" si="14"/>
        <v>51500</v>
      </c>
      <c r="R43" s="94">
        <f t="shared" si="14"/>
        <v>681000</v>
      </c>
      <c r="T43" s="61">
        <f t="shared" si="2"/>
        <v>3930100</v>
      </c>
    </row>
    <row r="44" spans="1:20" s="25" customFormat="1" ht="24" x14ac:dyDescent="0.2">
      <c r="A44" s="96"/>
      <c r="B44" s="94" t="s">
        <v>2</v>
      </c>
      <c r="C44" s="94"/>
      <c r="D44" s="94"/>
      <c r="E44" s="94"/>
      <c r="F44" s="94"/>
      <c r="G44" s="94"/>
      <c r="H44" s="94"/>
      <c r="I44" s="94"/>
      <c r="J44" s="94"/>
      <c r="K44" s="94"/>
      <c r="L44" s="94"/>
      <c r="M44" s="94"/>
      <c r="N44" s="94"/>
      <c r="O44" s="94"/>
      <c r="P44" s="94"/>
      <c r="Q44" s="94"/>
      <c r="R44" s="94"/>
    </row>
    <row r="45" spans="1:20" ht="21" customHeight="1" x14ac:dyDescent="0.2">
      <c r="A45" s="26" t="s">
        <v>101</v>
      </c>
      <c r="B45" s="27"/>
      <c r="C45" s="21"/>
      <c r="D45" s="28"/>
      <c r="E45" s="28"/>
      <c r="F45" s="28"/>
      <c r="G45" s="28"/>
      <c r="H45" s="28"/>
      <c r="I45" s="28"/>
      <c r="J45" s="28"/>
      <c r="K45" s="28"/>
      <c r="L45" s="28"/>
      <c r="M45" s="28"/>
      <c r="N45" s="28"/>
      <c r="O45" s="28"/>
      <c r="P45" s="28"/>
      <c r="Q45" s="28"/>
      <c r="R45" s="28"/>
      <c r="T45" s="25"/>
    </row>
    <row r="46" spans="1:20" ht="24" x14ac:dyDescent="0.2">
      <c r="A46" s="30" t="s">
        <v>102</v>
      </c>
      <c r="B46" s="27"/>
      <c r="C46" s="21"/>
      <c r="D46" s="28"/>
      <c r="E46" s="28"/>
      <c r="F46" s="28"/>
      <c r="G46" s="28"/>
      <c r="H46" s="28"/>
      <c r="I46" s="28"/>
      <c r="J46" s="28"/>
      <c r="K46" s="28"/>
      <c r="L46" s="28"/>
      <c r="M46" s="28"/>
      <c r="N46" s="28"/>
      <c r="O46" s="28"/>
      <c r="P46" s="28"/>
      <c r="Q46" s="28"/>
      <c r="R46" s="28"/>
      <c r="T46" s="25"/>
    </row>
    <row r="47" spans="1:20" ht="24" x14ac:dyDescent="0.2">
      <c r="A47" s="31" t="s">
        <v>50</v>
      </c>
      <c r="B47" s="32" t="s">
        <v>1</v>
      </c>
      <c r="C47" s="21">
        <v>1740000</v>
      </c>
      <c r="D47" s="196">
        <v>90000</v>
      </c>
      <c r="E47" s="196">
        <v>60000</v>
      </c>
      <c r="F47" s="196">
        <v>80000</v>
      </c>
      <c r="G47" s="196">
        <v>300000</v>
      </c>
      <c r="H47" s="129">
        <f t="shared" ref="H47:H49" si="15">SUM(D47:G47)</f>
        <v>530000</v>
      </c>
      <c r="I47" s="196">
        <v>200000</v>
      </c>
      <c r="J47" s="196">
        <v>130000</v>
      </c>
      <c r="K47" s="196">
        <v>120000</v>
      </c>
      <c r="L47" s="196">
        <v>140000</v>
      </c>
      <c r="M47" s="129">
        <f t="shared" ref="M47:M49" si="16">SUM(I47:L47)</f>
        <v>590000</v>
      </c>
      <c r="N47" s="196">
        <v>150000</v>
      </c>
      <c r="O47" s="196">
        <v>250000</v>
      </c>
      <c r="P47" s="196">
        <v>180000</v>
      </c>
      <c r="Q47" s="196">
        <v>40000</v>
      </c>
      <c r="R47" s="129">
        <f t="shared" ref="R47:R49" si="17">SUM(N47:Q47)</f>
        <v>620000</v>
      </c>
      <c r="T47" s="25">
        <f t="shared" si="2"/>
        <v>1740000</v>
      </c>
    </row>
    <row r="48" spans="1:20" ht="24" x14ac:dyDescent="0.2">
      <c r="A48" s="31" t="s">
        <v>51</v>
      </c>
      <c r="B48" s="32" t="s">
        <v>1</v>
      </c>
      <c r="C48" s="21">
        <v>186000</v>
      </c>
      <c r="D48" s="196">
        <v>20000</v>
      </c>
      <c r="E48" s="196">
        <v>10000</v>
      </c>
      <c r="F48" s="196">
        <v>15000</v>
      </c>
      <c r="G48" s="196">
        <v>10000</v>
      </c>
      <c r="H48" s="129">
        <f t="shared" si="15"/>
        <v>55000</v>
      </c>
      <c r="I48" s="196">
        <v>20000</v>
      </c>
      <c r="J48" s="196">
        <v>20000</v>
      </c>
      <c r="K48" s="196">
        <v>20000</v>
      </c>
      <c r="L48" s="196">
        <v>20000</v>
      </c>
      <c r="M48" s="129">
        <f t="shared" si="16"/>
        <v>80000</v>
      </c>
      <c r="N48" s="196">
        <v>20000</v>
      </c>
      <c r="O48" s="196">
        <v>12000</v>
      </c>
      <c r="P48" s="196">
        <v>10000</v>
      </c>
      <c r="Q48" s="196">
        <v>9000</v>
      </c>
      <c r="R48" s="129">
        <f t="shared" si="17"/>
        <v>51000</v>
      </c>
      <c r="T48" s="25">
        <f t="shared" si="2"/>
        <v>186000</v>
      </c>
    </row>
    <row r="49" spans="1:20" ht="24" x14ac:dyDescent="0.2">
      <c r="A49" s="31" t="s">
        <v>52</v>
      </c>
      <c r="B49" s="32" t="s">
        <v>1</v>
      </c>
      <c r="C49" s="21">
        <v>30000</v>
      </c>
      <c r="D49" s="196">
        <v>2500</v>
      </c>
      <c r="E49" s="196">
        <v>2500</v>
      </c>
      <c r="F49" s="196">
        <v>2500</v>
      </c>
      <c r="G49" s="196">
        <v>2500</v>
      </c>
      <c r="H49" s="129">
        <f t="shared" si="15"/>
        <v>10000</v>
      </c>
      <c r="I49" s="196">
        <v>2500</v>
      </c>
      <c r="J49" s="196">
        <v>2500</v>
      </c>
      <c r="K49" s="196">
        <v>2500</v>
      </c>
      <c r="L49" s="196">
        <v>2500</v>
      </c>
      <c r="M49" s="129">
        <f t="shared" si="16"/>
        <v>10000</v>
      </c>
      <c r="N49" s="196">
        <v>2500</v>
      </c>
      <c r="O49" s="196">
        <v>2500</v>
      </c>
      <c r="P49" s="196">
        <v>2500</v>
      </c>
      <c r="Q49" s="196">
        <v>2500</v>
      </c>
      <c r="R49" s="129">
        <f t="shared" si="17"/>
        <v>10000</v>
      </c>
      <c r="T49" s="25">
        <f t="shared" si="2"/>
        <v>30000</v>
      </c>
    </row>
    <row r="50" spans="1:20" ht="24" x14ac:dyDescent="0.2">
      <c r="A50" s="30" t="s">
        <v>103</v>
      </c>
      <c r="B50" s="27"/>
      <c r="C50" s="21"/>
      <c r="D50" s="137"/>
      <c r="E50" s="137"/>
      <c r="F50" s="137"/>
      <c r="G50" s="137"/>
      <c r="H50" s="199"/>
      <c r="I50" s="137"/>
      <c r="J50" s="137"/>
      <c r="K50" s="137"/>
      <c r="L50" s="137"/>
      <c r="M50" s="199"/>
      <c r="N50" s="137"/>
      <c r="O50" s="137"/>
      <c r="P50" s="137"/>
      <c r="Q50" s="137"/>
      <c r="R50" s="199"/>
      <c r="T50" s="25">
        <f t="shared" si="2"/>
        <v>0</v>
      </c>
    </row>
    <row r="51" spans="1:20" ht="24" x14ac:dyDescent="0.2">
      <c r="A51" s="31" t="s">
        <v>27</v>
      </c>
      <c r="B51" s="32" t="s">
        <v>1</v>
      </c>
      <c r="C51" s="21">
        <v>272000</v>
      </c>
      <c r="D51" s="196"/>
      <c r="E51" s="196">
        <v>0</v>
      </c>
      <c r="F51" s="196"/>
      <c r="G51" s="196"/>
      <c r="H51" s="129">
        <f>SUM(D51:G51)</f>
        <v>0</v>
      </c>
      <c r="I51" s="196"/>
      <c r="J51" s="196">
        <v>272000</v>
      </c>
      <c r="K51" s="196"/>
      <c r="L51" s="196"/>
      <c r="M51" s="129">
        <f>SUM(I51:L51)</f>
        <v>272000</v>
      </c>
      <c r="N51" s="196">
        <v>0</v>
      </c>
      <c r="O51" s="196"/>
      <c r="P51" s="196"/>
      <c r="Q51" s="196"/>
      <c r="R51" s="129">
        <f>SUM(N51:Q51)</f>
        <v>0</v>
      </c>
      <c r="T51" s="25">
        <f t="shared" si="2"/>
        <v>272000</v>
      </c>
    </row>
    <row r="52" spans="1:20" ht="24" x14ac:dyDescent="0.2">
      <c r="A52" s="30" t="s">
        <v>104</v>
      </c>
      <c r="B52" s="27"/>
      <c r="C52" s="21"/>
      <c r="D52" s="137"/>
      <c r="E52" s="137"/>
      <c r="F52" s="137"/>
      <c r="G52" s="137"/>
      <c r="H52" s="199"/>
      <c r="I52" s="137"/>
      <c r="J52" s="137"/>
      <c r="K52" s="137"/>
      <c r="L52" s="137"/>
      <c r="M52" s="199"/>
      <c r="N52" s="137"/>
      <c r="O52" s="137"/>
      <c r="P52" s="137"/>
      <c r="Q52" s="137"/>
      <c r="R52" s="199"/>
      <c r="T52" s="25">
        <f t="shared" si="2"/>
        <v>0</v>
      </c>
    </row>
    <row r="53" spans="1:20" ht="24" x14ac:dyDescent="0.2">
      <c r="A53" s="31" t="s">
        <v>47</v>
      </c>
      <c r="B53" s="32" t="s">
        <v>1</v>
      </c>
      <c r="C53" s="21">
        <v>730000</v>
      </c>
      <c r="D53" s="196">
        <v>0</v>
      </c>
      <c r="E53" s="196">
        <v>500000</v>
      </c>
      <c r="F53" s="196"/>
      <c r="G53" s="196"/>
      <c r="H53" s="129">
        <f>SUM(D53:G53)</f>
        <v>500000</v>
      </c>
      <c r="I53" s="196">
        <v>230000</v>
      </c>
      <c r="J53" s="196"/>
      <c r="K53" s="196"/>
      <c r="L53" s="196"/>
      <c r="M53" s="129">
        <f>SUM(I53:L53)</f>
        <v>230000</v>
      </c>
      <c r="N53" s="196"/>
      <c r="O53" s="196"/>
      <c r="P53" s="196"/>
      <c r="Q53" s="196"/>
      <c r="R53" s="129">
        <f>SUM(N53:Q53)</f>
        <v>0</v>
      </c>
      <c r="T53" s="25">
        <f t="shared" si="2"/>
        <v>730000</v>
      </c>
    </row>
    <row r="54" spans="1:20" ht="24" x14ac:dyDescent="0.2">
      <c r="A54" s="31" t="s">
        <v>23</v>
      </c>
      <c r="B54" s="32" t="s">
        <v>1</v>
      </c>
      <c r="C54" s="21">
        <v>187000</v>
      </c>
      <c r="D54" s="196">
        <v>187000</v>
      </c>
      <c r="E54" s="196"/>
      <c r="F54" s="196"/>
      <c r="G54" s="196"/>
      <c r="H54" s="129">
        <f>SUM(D54:G54)</f>
        <v>187000</v>
      </c>
      <c r="I54" s="196"/>
      <c r="J54" s="196"/>
      <c r="K54" s="196"/>
      <c r="L54" s="196"/>
      <c r="M54" s="129">
        <f>SUM(I54:L54)</f>
        <v>0</v>
      </c>
      <c r="N54" s="196"/>
      <c r="O54" s="196"/>
      <c r="P54" s="196"/>
      <c r="Q54" s="196"/>
      <c r="R54" s="129">
        <f>SUM(N54:Q54)</f>
        <v>0</v>
      </c>
      <c r="T54" s="25">
        <f t="shared" si="2"/>
        <v>187000</v>
      </c>
    </row>
    <row r="55" spans="1:20" ht="24" x14ac:dyDescent="0.2">
      <c r="A55" s="31" t="s">
        <v>48</v>
      </c>
      <c r="B55" s="32" t="s">
        <v>1</v>
      </c>
      <c r="C55" s="21">
        <v>180400</v>
      </c>
      <c r="D55" s="196"/>
      <c r="E55" s="196"/>
      <c r="F55" s="196"/>
      <c r="G55" s="196"/>
      <c r="H55" s="129">
        <f t="shared" ref="H55:H57" si="18">SUM(D55:G55)</f>
        <v>0</v>
      </c>
      <c r="I55" s="196">
        <v>180400</v>
      </c>
      <c r="J55" s="196"/>
      <c r="K55" s="196"/>
      <c r="L55" s="196"/>
      <c r="M55" s="129">
        <f t="shared" ref="M55:M57" si="19">SUM(I55:L55)</f>
        <v>180400</v>
      </c>
      <c r="N55" s="196"/>
      <c r="O55" s="196"/>
      <c r="P55" s="196"/>
      <c r="Q55" s="196"/>
      <c r="R55" s="129">
        <f t="shared" ref="R55:R57" si="20">SUM(N55:Q55)</f>
        <v>0</v>
      </c>
      <c r="T55" s="25">
        <f t="shared" si="2"/>
        <v>180400</v>
      </c>
    </row>
    <row r="56" spans="1:20" ht="24" x14ac:dyDescent="0.2">
      <c r="A56" s="31" t="s">
        <v>53</v>
      </c>
      <c r="B56" s="32" t="s">
        <v>1</v>
      </c>
      <c r="C56" s="21">
        <v>139000</v>
      </c>
      <c r="D56" s="196"/>
      <c r="E56" s="196"/>
      <c r="F56" s="196"/>
      <c r="G56" s="196"/>
      <c r="H56" s="129">
        <f t="shared" si="18"/>
        <v>0</v>
      </c>
      <c r="I56" s="196"/>
      <c r="J56" s="196"/>
      <c r="K56" s="196"/>
      <c r="L56" s="196">
        <v>139000</v>
      </c>
      <c r="M56" s="129">
        <f t="shared" si="19"/>
        <v>139000</v>
      </c>
      <c r="N56" s="196"/>
      <c r="O56" s="196"/>
      <c r="P56" s="196"/>
      <c r="Q56" s="196"/>
      <c r="R56" s="129">
        <f t="shared" si="20"/>
        <v>0</v>
      </c>
      <c r="T56" s="25">
        <f t="shared" si="2"/>
        <v>139000</v>
      </c>
    </row>
    <row r="57" spans="1:20" ht="24" x14ac:dyDescent="0.2">
      <c r="A57" s="34" t="s">
        <v>49</v>
      </c>
      <c r="B57" s="32" t="s">
        <v>1</v>
      </c>
      <c r="C57" s="21">
        <v>465700</v>
      </c>
      <c r="D57" s="196">
        <v>465700</v>
      </c>
      <c r="E57" s="196"/>
      <c r="F57" s="196"/>
      <c r="G57" s="196"/>
      <c r="H57" s="129">
        <f t="shared" si="18"/>
        <v>465700</v>
      </c>
      <c r="I57" s="196"/>
      <c r="J57" s="196"/>
      <c r="K57" s="196"/>
      <c r="L57" s="196"/>
      <c r="M57" s="129">
        <f t="shared" si="19"/>
        <v>0</v>
      </c>
      <c r="N57" s="196"/>
      <c r="O57" s="196"/>
      <c r="P57" s="196"/>
      <c r="Q57" s="196"/>
      <c r="R57" s="129">
        <f t="shared" si="20"/>
        <v>0</v>
      </c>
      <c r="T57" s="25">
        <f t="shared" si="2"/>
        <v>465700</v>
      </c>
    </row>
    <row r="58" spans="1:20" s="25" customFormat="1" ht="24" x14ac:dyDescent="0.2">
      <c r="A58" s="97" t="s">
        <v>114</v>
      </c>
      <c r="B58" s="98" t="s">
        <v>1</v>
      </c>
      <c r="C58" s="99">
        <f>SUM(C60)</f>
        <v>2211500</v>
      </c>
      <c r="D58" s="99">
        <f t="shared" ref="D58:R58" si="21">SUM(D60)</f>
        <v>229700</v>
      </c>
      <c r="E58" s="99">
        <f t="shared" si="21"/>
        <v>350000</v>
      </c>
      <c r="F58" s="99">
        <f t="shared" si="21"/>
        <v>90000</v>
      </c>
      <c r="G58" s="99">
        <f t="shared" si="21"/>
        <v>160000</v>
      </c>
      <c r="H58" s="99">
        <f t="shared" si="21"/>
        <v>829700</v>
      </c>
      <c r="I58" s="99">
        <f t="shared" si="21"/>
        <v>149300</v>
      </c>
      <c r="J58" s="99">
        <f t="shared" si="21"/>
        <v>92800</v>
      </c>
      <c r="K58" s="99">
        <f t="shared" si="21"/>
        <v>638700</v>
      </c>
      <c r="L58" s="99">
        <f t="shared" si="21"/>
        <v>110000</v>
      </c>
      <c r="M58" s="99">
        <f t="shared" si="21"/>
        <v>990800</v>
      </c>
      <c r="N58" s="99">
        <f t="shared" si="21"/>
        <v>100000</v>
      </c>
      <c r="O58" s="99">
        <f t="shared" si="21"/>
        <v>120000</v>
      </c>
      <c r="P58" s="99">
        <f t="shared" si="21"/>
        <v>90000</v>
      </c>
      <c r="Q58" s="99">
        <f t="shared" si="21"/>
        <v>81000</v>
      </c>
      <c r="R58" s="99">
        <f t="shared" si="21"/>
        <v>391000</v>
      </c>
      <c r="T58" s="61">
        <f t="shared" ref="T58:T74" si="22">SUM(H58+M58+R58)</f>
        <v>2211500</v>
      </c>
    </row>
    <row r="59" spans="1:20" s="25" customFormat="1" ht="24" x14ac:dyDescent="0.2">
      <c r="A59" s="100"/>
      <c r="B59" s="98" t="s">
        <v>2</v>
      </c>
      <c r="C59" s="98"/>
      <c r="D59" s="98"/>
      <c r="E59" s="98"/>
      <c r="F59" s="98"/>
      <c r="G59" s="98"/>
      <c r="H59" s="98"/>
      <c r="I59" s="98"/>
      <c r="J59" s="98"/>
      <c r="K59" s="98"/>
      <c r="L59" s="98"/>
      <c r="M59" s="98"/>
      <c r="N59" s="98"/>
      <c r="O59" s="98"/>
      <c r="P59" s="98"/>
      <c r="Q59" s="98"/>
      <c r="R59" s="98"/>
    </row>
    <row r="60" spans="1:20" s="25" customFormat="1" ht="24" x14ac:dyDescent="0.2">
      <c r="A60" s="93" t="s">
        <v>145</v>
      </c>
      <c r="B60" s="94" t="s">
        <v>1</v>
      </c>
      <c r="C60" s="94">
        <f>SUM(C64:C73)</f>
        <v>2211500</v>
      </c>
      <c r="D60" s="94">
        <f t="shared" ref="D60:R60" si="23">SUM(D64:D73)</f>
        <v>229700</v>
      </c>
      <c r="E60" s="94">
        <f t="shared" si="23"/>
        <v>350000</v>
      </c>
      <c r="F60" s="94">
        <f t="shared" si="23"/>
        <v>90000</v>
      </c>
      <c r="G60" s="94">
        <f t="shared" si="23"/>
        <v>160000</v>
      </c>
      <c r="H60" s="94">
        <f t="shared" si="23"/>
        <v>829700</v>
      </c>
      <c r="I60" s="94">
        <f t="shared" si="23"/>
        <v>149300</v>
      </c>
      <c r="J60" s="94">
        <f t="shared" si="23"/>
        <v>92800</v>
      </c>
      <c r="K60" s="94">
        <f t="shared" si="23"/>
        <v>638700</v>
      </c>
      <c r="L60" s="94">
        <f t="shared" si="23"/>
        <v>110000</v>
      </c>
      <c r="M60" s="94">
        <f t="shared" si="23"/>
        <v>990800</v>
      </c>
      <c r="N60" s="94">
        <f t="shared" si="23"/>
        <v>100000</v>
      </c>
      <c r="O60" s="94">
        <f t="shared" si="23"/>
        <v>120000</v>
      </c>
      <c r="P60" s="94">
        <f t="shared" si="23"/>
        <v>90000</v>
      </c>
      <c r="Q60" s="94">
        <f t="shared" si="23"/>
        <v>81000</v>
      </c>
      <c r="R60" s="94">
        <f t="shared" si="23"/>
        <v>391000</v>
      </c>
      <c r="T60" s="61">
        <f t="shared" si="22"/>
        <v>2211500</v>
      </c>
    </row>
    <row r="61" spans="1:20" s="25" customFormat="1" ht="24" x14ac:dyDescent="0.2">
      <c r="A61" s="95"/>
      <c r="B61" s="94" t="s">
        <v>2</v>
      </c>
      <c r="C61" s="94"/>
      <c r="D61" s="94"/>
      <c r="E61" s="94"/>
      <c r="F61" s="94"/>
      <c r="G61" s="94"/>
      <c r="H61" s="94"/>
      <c r="I61" s="94"/>
      <c r="J61" s="94"/>
      <c r="K61" s="94"/>
      <c r="L61" s="94"/>
      <c r="M61" s="94"/>
      <c r="N61" s="94"/>
      <c r="O61" s="94"/>
      <c r="P61" s="94"/>
      <c r="Q61" s="94"/>
      <c r="R61" s="94"/>
    </row>
    <row r="62" spans="1:20" ht="24" x14ac:dyDescent="0.2">
      <c r="A62" s="26" t="s">
        <v>101</v>
      </c>
      <c r="B62" s="27"/>
      <c r="C62" s="21"/>
      <c r="D62" s="28"/>
      <c r="E62" s="28"/>
      <c r="F62" s="28"/>
      <c r="G62" s="28"/>
      <c r="H62" s="28"/>
      <c r="I62" s="28"/>
      <c r="J62" s="28"/>
      <c r="K62" s="28"/>
      <c r="L62" s="28"/>
      <c r="M62" s="28"/>
      <c r="N62" s="28"/>
      <c r="O62" s="28"/>
      <c r="P62" s="28"/>
      <c r="Q62" s="28"/>
      <c r="R62" s="28"/>
      <c r="T62" s="25"/>
    </row>
    <row r="63" spans="1:20" ht="24" x14ac:dyDescent="0.2">
      <c r="A63" s="30" t="s">
        <v>102</v>
      </c>
      <c r="B63" s="27"/>
      <c r="C63" s="21"/>
      <c r="D63" s="28"/>
      <c r="E63" s="28"/>
      <c r="F63" s="28"/>
      <c r="G63" s="28"/>
      <c r="H63" s="28"/>
      <c r="I63" s="28"/>
      <c r="J63" s="28"/>
      <c r="K63" s="28"/>
      <c r="L63" s="28"/>
      <c r="M63" s="28"/>
      <c r="N63" s="28"/>
      <c r="O63" s="28"/>
      <c r="P63" s="28"/>
      <c r="Q63" s="28"/>
      <c r="R63" s="28"/>
      <c r="T63" s="25"/>
    </row>
    <row r="64" spans="1:20" ht="24" x14ac:dyDescent="0.2">
      <c r="A64" s="31" t="s">
        <v>25</v>
      </c>
      <c r="B64" s="32" t="s">
        <v>1</v>
      </c>
      <c r="C64" s="21">
        <v>1051000</v>
      </c>
      <c r="D64" s="196">
        <v>90000</v>
      </c>
      <c r="E64" s="196">
        <v>50000</v>
      </c>
      <c r="F64" s="196">
        <v>90000</v>
      </c>
      <c r="G64" s="196">
        <v>60000</v>
      </c>
      <c r="H64" s="129">
        <f>SUM(D64:G64)</f>
        <v>290000</v>
      </c>
      <c r="I64" s="196">
        <v>70000</v>
      </c>
      <c r="J64" s="196">
        <v>70000</v>
      </c>
      <c r="K64" s="196">
        <v>120000</v>
      </c>
      <c r="L64" s="196">
        <v>110000</v>
      </c>
      <c r="M64" s="129">
        <f>SUM(I64:L64)</f>
        <v>370000</v>
      </c>
      <c r="N64" s="196">
        <v>100000</v>
      </c>
      <c r="O64" s="196">
        <v>120000</v>
      </c>
      <c r="P64" s="196">
        <v>90000</v>
      </c>
      <c r="Q64" s="196">
        <v>81000</v>
      </c>
      <c r="R64" s="129">
        <f>SUM(N64:Q64)</f>
        <v>391000</v>
      </c>
      <c r="T64" s="25">
        <f>SUM(H64+M64+R64)</f>
        <v>1051000</v>
      </c>
    </row>
    <row r="65" spans="1:20" ht="24" x14ac:dyDescent="0.2">
      <c r="A65" s="30" t="s">
        <v>103</v>
      </c>
      <c r="B65" s="27"/>
      <c r="C65" s="21"/>
      <c r="D65" s="137"/>
      <c r="E65" s="137"/>
      <c r="F65" s="137"/>
      <c r="G65" s="137"/>
      <c r="H65" s="199"/>
      <c r="I65" s="137"/>
      <c r="J65" s="137"/>
      <c r="K65" s="137"/>
      <c r="L65" s="137"/>
      <c r="M65" s="199"/>
      <c r="N65" s="137"/>
      <c r="O65" s="137"/>
      <c r="P65" s="137"/>
      <c r="Q65" s="137"/>
      <c r="R65" s="199"/>
      <c r="T65" s="25">
        <f t="shared" ref="T65:T73" si="24">SUM(H65+M65+R65)</f>
        <v>0</v>
      </c>
    </row>
    <row r="66" spans="1:20" ht="24" x14ac:dyDescent="0.2">
      <c r="A66" s="31" t="s">
        <v>27</v>
      </c>
      <c r="B66" s="32" t="s">
        <v>1</v>
      </c>
      <c r="C66" s="21">
        <v>318700</v>
      </c>
      <c r="D66" s="196"/>
      <c r="E66" s="196"/>
      <c r="F66" s="196"/>
      <c r="G66" s="196">
        <v>100000</v>
      </c>
      <c r="H66" s="129">
        <f>SUM(D66:G66)</f>
        <v>100000</v>
      </c>
      <c r="I66" s="196"/>
      <c r="J66" s="196"/>
      <c r="K66" s="196">
        <v>218700</v>
      </c>
      <c r="L66" s="196"/>
      <c r="M66" s="129">
        <f>SUM(I66:L66)</f>
        <v>218700</v>
      </c>
      <c r="N66" s="196"/>
      <c r="O66" s="196"/>
      <c r="P66" s="196"/>
      <c r="Q66" s="196"/>
      <c r="R66" s="129">
        <f>SUM(N66:Q66)</f>
        <v>0</v>
      </c>
      <c r="T66" s="25">
        <f t="shared" si="24"/>
        <v>318700</v>
      </c>
    </row>
    <row r="67" spans="1:20" s="65" customFormat="1" ht="24" x14ac:dyDescent="0.2">
      <c r="A67" s="62" t="s">
        <v>54</v>
      </c>
      <c r="B67" s="63" t="s">
        <v>1</v>
      </c>
      <c r="C67" s="64">
        <v>38000</v>
      </c>
      <c r="D67" s="145"/>
      <c r="E67" s="145"/>
      <c r="F67" s="145"/>
      <c r="G67" s="145"/>
      <c r="H67" s="201">
        <f>SUM(D67:G67)</f>
        <v>0</v>
      </c>
      <c r="I67" s="193">
        <v>38000</v>
      </c>
      <c r="J67" s="193"/>
      <c r="K67" s="193"/>
      <c r="L67" s="193"/>
      <c r="M67" s="201">
        <f>SUM(I67:L67)</f>
        <v>38000</v>
      </c>
      <c r="N67" s="193"/>
      <c r="O67" s="193"/>
      <c r="P67" s="193"/>
      <c r="Q67" s="193"/>
      <c r="R67" s="201">
        <f>SUM(N67:Q67)</f>
        <v>0</v>
      </c>
      <c r="T67" s="66">
        <f t="shared" si="24"/>
        <v>38000</v>
      </c>
    </row>
    <row r="68" spans="1:20" ht="24" x14ac:dyDescent="0.2">
      <c r="A68" s="30" t="s">
        <v>104</v>
      </c>
      <c r="B68" s="27"/>
      <c r="C68" s="21"/>
      <c r="D68" s="137"/>
      <c r="E68" s="137"/>
      <c r="F68" s="137"/>
      <c r="G68" s="137"/>
      <c r="H68" s="199"/>
      <c r="I68" s="137"/>
      <c r="J68" s="137"/>
      <c r="K68" s="137"/>
      <c r="L68" s="137"/>
      <c r="M68" s="199"/>
      <c r="N68" s="137"/>
      <c r="O68" s="137"/>
      <c r="P68" s="137"/>
      <c r="Q68" s="137"/>
      <c r="R68" s="199"/>
      <c r="T68" s="25">
        <f t="shared" si="24"/>
        <v>0</v>
      </c>
    </row>
    <row r="69" spans="1:20" ht="24" x14ac:dyDescent="0.2">
      <c r="A69" s="31" t="s">
        <v>55</v>
      </c>
      <c r="B69" s="32" t="s">
        <v>1</v>
      </c>
      <c r="C69" s="21">
        <v>22800</v>
      </c>
      <c r="D69" s="196"/>
      <c r="E69" s="196"/>
      <c r="F69" s="196"/>
      <c r="G69" s="196"/>
      <c r="H69" s="129">
        <f>SUM(D69:G69)</f>
        <v>0</v>
      </c>
      <c r="I69" s="196"/>
      <c r="J69" s="196">
        <v>22800</v>
      </c>
      <c r="K69" s="196"/>
      <c r="L69" s="196"/>
      <c r="M69" s="129">
        <f>SUM(I69:L69)</f>
        <v>22800</v>
      </c>
      <c r="N69" s="196"/>
      <c r="O69" s="196"/>
      <c r="P69" s="196"/>
      <c r="Q69" s="196"/>
      <c r="R69" s="129">
        <f>SUM(N69:Q69)</f>
        <v>0</v>
      </c>
      <c r="T69" s="25">
        <f t="shared" si="24"/>
        <v>22800</v>
      </c>
    </row>
    <row r="70" spans="1:20" ht="24" x14ac:dyDescent="0.2">
      <c r="A70" s="31" t="s">
        <v>56</v>
      </c>
      <c r="B70" s="32" t="s">
        <v>1</v>
      </c>
      <c r="C70" s="21">
        <v>600000</v>
      </c>
      <c r="D70" s="196"/>
      <c r="E70" s="196">
        <v>300000</v>
      </c>
      <c r="F70" s="196">
        <v>0</v>
      </c>
      <c r="G70" s="196"/>
      <c r="H70" s="129">
        <f>SUM(D70:G70)</f>
        <v>300000</v>
      </c>
      <c r="I70" s="196"/>
      <c r="J70" s="196"/>
      <c r="K70" s="196">
        <v>300000</v>
      </c>
      <c r="L70" s="196"/>
      <c r="M70" s="129">
        <f>SUM(I70:L70)</f>
        <v>300000</v>
      </c>
      <c r="N70" s="196"/>
      <c r="O70" s="196"/>
      <c r="P70" s="196"/>
      <c r="Q70" s="196"/>
      <c r="R70" s="129">
        <f>SUM(N70:Q70)</f>
        <v>0</v>
      </c>
      <c r="T70" s="25">
        <f t="shared" si="24"/>
        <v>600000</v>
      </c>
    </row>
    <row r="71" spans="1:20" ht="24" x14ac:dyDescent="0.2">
      <c r="A71" s="31" t="s">
        <v>23</v>
      </c>
      <c r="B71" s="32" t="s">
        <v>1</v>
      </c>
      <c r="C71" s="21">
        <v>24200</v>
      </c>
      <c r="D71" s="196">
        <v>24200</v>
      </c>
      <c r="E71" s="196"/>
      <c r="F71" s="196"/>
      <c r="G71" s="196"/>
      <c r="H71" s="129">
        <f>SUM(D71:G71)</f>
        <v>24200</v>
      </c>
      <c r="I71" s="196"/>
      <c r="J71" s="196"/>
      <c r="K71" s="196"/>
      <c r="L71" s="196"/>
      <c r="M71" s="129">
        <f>SUM(I71:L71)</f>
        <v>0</v>
      </c>
      <c r="N71" s="196"/>
      <c r="O71" s="196"/>
      <c r="P71" s="196"/>
      <c r="Q71" s="196"/>
      <c r="R71" s="129">
        <f>SUM(N71:Q71)</f>
        <v>0</v>
      </c>
      <c r="T71" s="25">
        <f t="shared" si="24"/>
        <v>24200</v>
      </c>
    </row>
    <row r="72" spans="1:20" ht="24" x14ac:dyDescent="0.2">
      <c r="A72" s="31" t="s">
        <v>48</v>
      </c>
      <c r="B72" s="32" t="s">
        <v>1</v>
      </c>
      <c r="C72" s="21">
        <v>41300</v>
      </c>
      <c r="D72" s="196"/>
      <c r="E72" s="196"/>
      <c r="F72" s="196"/>
      <c r="G72" s="196"/>
      <c r="H72" s="129">
        <f t="shared" ref="H72:H73" si="25">SUM(D72:G72)</f>
        <v>0</v>
      </c>
      <c r="I72" s="196">
        <v>41300</v>
      </c>
      <c r="J72" s="196"/>
      <c r="K72" s="196"/>
      <c r="L72" s="196"/>
      <c r="M72" s="129">
        <f t="shared" ref="M72:M73" si="26">SUM(I72:L72)</f>
        <v>41300</v>
      </c>
      <c r="N72" s="196"/>
      <c r="O72" s="196"/>
      <c r="P72" s="196"/>
      <c r="Q72" s="196"/>
      <c r="R72" s="129">
        <f t="shared" ref="R72:R73" si="27">SUM(N72:Q72)</f>
        <v>0</v>
      </c>
      <c r="T72" s="25">
        <f t="shared" si="24"/>
        <v>41300</v>
      </c>
    </row>
    <row r="73" spans="1:20" ht="24" x14ac:dyDescent="0.2">
      <c r="A73" s="34" t="s">
        <v>49</v>
      </c>
      <c r="B73" s="32" t="s">
        <v>1</v>
      </c>
      <c r="C73" s="21">
        <v>115500</v>
      </c>
      <c r="D73" s="196">
        <v>115500</v>
      </c>
      <c r="E73" s="196"/>
      <c r="F73" s="196"/>
      <c r="G73" s="196"/>
      <c r="H73" s="129">
        <f t="shared" si="25"/>
        <v>115500</v>
      </c>
      <c r="I73" s="196"/>
      <c r="J73" s="196"/>
      <c r="K73" s="196"/>
      <c r="L73" s="196"/>
      <c r="M73" s="129">
        <f t="shared" si="26"/>
        <v>0</v>
      </c>
      <c r="N73" s="196"/>
      <c r="O73" s="196"/>
      <c r="P73" s="196"/>
      <c r="Q73" s="196"/>
      <c r="R73" s="129">
        <f t="shared" si="27"/>
        <v>0</v>
      </c>
      <c r="T73" s="25">
        <f t="shared" si="24"/>
        <v>115500</v>
      </c>
    </row>
    <row r="74" spans="1:20" s="25" customFormat="1" ht="24" x14ac:dyDescent="0.2">
      <c r="A74" s="227" t="s">
        <v>0</v>
      </c>
      <c r="B74" s="37" t="s">
        <v>1</v>
      </c>
      <c r="C74" s="37">
        <f t="shared" ref="C74:R74" si="28">SUM(C8+C29+C41+C58)</f>
        <v>27615800</v>
      </c>
      <c r="D74" s="37">
        <f t="shared" si="28"/>
        <v>4231100</v>
      </c>
      <c r="E74" s="37">
        <f t="shared" si="28"/>
        <v>2222500</v>
      </c>
      <c r="F74" s="37">
        <f t="shared" si="28"/>
        <v>2137500</v>
      </c>
      <c r="G74" s="37">
        <f t="shared" si="28"/>
        <v>1972500</v>
      </c>
      <c r="H74" s="37">
        <f t="shared" si="28"/>
        <v>10563600</v>
      </c>
      <c r="I74" s="37">
        <f t="shared" si="28"/>
        <v>2956200</v>
      </c>
      <c r="J74" s="37">
        <f t="shared" si="28"/>
        <v>2143300</v>
      </c>
      <c r="K74" s="37">
        <f t="shared" si="28"/>
        <v>2776200</v>
      </c>
      <c r="L74" s="37">
        <f t="shared" si="28"/>
        <v>2111500</v>
      </c>
      <c r="M74" s="37">
        <f t="shared" si="28"/>
        <v>9987200</v>
      </c>
      <c r="N74" s="37">
        <f t="shared" si="28"/>
        <v>1765500</v>
      </c>
      <c r="O74" s="37">
        <f t="shared" si="28"/>
        <v>1984500</v>
      </c>
      <c r="P74" s="37">
        <f t="shared" si="28"/>
        <v>1782500</v>
      </c>
      <c r="Q74" s="37">
        <f t="shared" si="28"/>
        <v>1532500</v>
      </c>
      <c r="R74" s="37">
        <f t="shared" si="28"/>
        <v>7065000</v>
      </c>
      <c r="T74" s="61">
        <f t="shared" si="22"/>
        <v>27615800</v>
      </c>
    </row>
    <row r="75" spans="1:20" s="25" customFormat="1" ht="24" x14ac:dyDescent="0.2">
      <c r="A75" s="214"/>
      <c r="B75" s="37" t="s">
        <v>2</v>
      </c>
      <c r="C75" s="37"/>
      <c r="D75" s="37"/>
      <c r="E75" s="37"/>
      <c r="F75" s="37"/>
      <c r="G75" s="37"/>
      <c r="H75" s="37"/>
      <c r="I75" s="37"/>
      <c r="J75" s="37"/>
      <c r="K75" s="37"/>
      <c r="L75" s="37"/>
      <c r="M75" s="37"/>
      <c r="N75" s="37"/>
      <c r="O75" s="37"/>
      <c r="P75" s="37"/>
      <c r="Q75" s="37"/>
      <c r="R75" s="37"/>
    </row>
    <row r="76" spans="1:20" ht="24" x14ac:dyDescent="0.2">
      <c r="A76" s="38"/>
      <c r="B76" s="38"/>
      <c r="C76" s="39"/>
      <c r="D76" s="40"/>
      <c r="E76" s="40"/>
      <c r="F76" s="40"/>
    </row>
    <row r="77" spans="1:20" ht="24" x14ac:dyDescent="0.2">
      <c r="A77" s="41" t="s">
        <v>7</v>
      </c>
      <c r="B77" s="38"/>
      <c r="C77" s="39"/>
      <c r="D77" s="40"/>
      <c r="E77" s="40"/>
      <c r="F77" s="40"/>
    </row>
    <row r="78" spans="1:20" hidden="1" x14ac:dyDescent="0.2">
      <c r="C78" s="206">
        <f>C19</f>
        <v>392000</v>
      </c>
    </row>
  </sheetData>
  <mergeCells count="10">
    <mergeCell ref="A1:R1"/>
    <mergeCell ref="A74:A75"/>
    <mergeCell ref="A5:A6"/>
    <mergeCell ref="C5:C6"/>
    <mergeCell ref="D5:G5"/>
    <mergeCell ref="H5:H6"/>
    <mergeCell ref="I5:L5"/>
    <mergeCell ref="M5:M6"/>
    <mergeCell ref="N5:Q5"/>
    <mergeCell ref="R5:R6"/>
  </mergeCells>
  <phoneticPr fontId="15" type="noConversion"/>
  <printOptions horizontalCentered="1"/>
  <pageMargins left="0.39370078740157483" right="0.39370078740157483" top="0.39370078740157483" bottom="0.39370078740157483" header="0.31496062992125984" footer="0.31496062992125984"/>
  <pageSetup paperSize="9" scale="84" orientation="landscape" r:id="rId1"/>
  <headerFooter>
    <oddHeader>&amp;R&amp;"TH SarabunPSK,ธรรมดา"&amp;16แบบ สงม. 2   
(สำนักงานเขต)</oddHeader>
  </headerFooter>
  <rowBreaks count="3" manualBreakCount="3">
    <brk id="24" max="17" man="1"/>
    <brk id="40" max="17" man="1"/>
    <brk id="57" max="17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13ED34-2BA8-4BBF-934B-07502F1E2CBE}">
  <dimension ref="A1:T42"/>
  <sheetViews>
    <sheetView view="pageBreakPreview" topLeftCell="A2" zoomScale="60" zoomScaleNormal="80" workbookViewId="0">
      <selection activeCell="W10" sqref="W10"/>
    </sheetView>
  </sheetViews>
  <sheetFormatPr defaultRowHeight="14.25" x14ac:dyDescent="0.2"/>
  <cols>
    <col min="1" max="1" width="47.375" style="12" customWidth="1"/>
    <col min="2" max="2" width="8.125" style="12" customWidth="1"/>
    <col min="3" max="3" width="14.875" style="25" customWidth="1"/>
    <col min="4" max="7" width="12.625" style="12" hidden="1" customWidth="1"/>
    <col min="8" max="8" width="65" style="12" hidden="1" customWidth="1"/>
    <col min="9" max="12" width="12.625" style="12" hidden="1" customWidth="1"/>
    <col min="13" max="13" width="62" style="12" customWidth="1"/>
    <col min="14" max="17" width="12.625" style="12" hidden="1" customWidth="1"/>
    <col min="18" max="18" width="30.75" style="12" hidden="1" customWidth="1"/>
    <col min="19" max="19" width="9" style="12" customWidth="1"/>
    <col min="20" max="20" width="14.75" style="12" customWidth="1"/>
    <col min="21" max="16384" width="9" style="12"/>
  </cols>
  <sheetData>
    <row r="1" spans="1:20" ht="24" x14ac:dyDescent="0.2">
      <c r="A1" s="212" t="s">
        <v>180</v>
      </c>
      <c r="B1" s="212"/>
      <c r="C1" s="212"/>
      <c r="D1" s="212"/>
      <c r="E1" s="212"/>
      <c r="F1" s="212"/>
      <c r="G1" s="212"/>
      <c r="H1" s="212"/>
      <c r="I1" s="212"/>
      <c r="J1" s="212"/>
      <c r="K1" s="212"/>
      <c r="L1" s="212"/>
      <c r="M1" s="212"/>
      <c r="N1" s="212"/>
      <c r="O1" s="212"/>
      <c r="P1" s="212"/>
      <c r="Q1" s="212"/>
      <c r="R1" s="212"/>
    </row>
    <row r="2" spans="1:20" ht="24" x14ac:dyDescent="0.2">
      <c r="A2" s="13" t="s">
        <v>21</v>
      </c>
      <c r="B2" s="13"/>
      <c r="C2" s="14"/>
      <c r="D2" s="13"/>
      <c r="E2" s="13"/>
      <c r="F2" s="13"/>
    </row>
    <row r="3" spans="1:20" ht="24" x14ac:dyDescent="0.2">
      <c r="A3" s="15" t="s">
        <v>57</v>
      </c>
      <c r="B3" s="15"/>
      <c r="C3" s="16"/>
      <c r="D3" s="17"/>
      <c r="E3" s="17"/>
      <c r="F3" s="17"/>
      <c r="H3" s="200" t="s">
        <v>20</v>
      </c>
      <c r="M3" s="17" t="s">
        <v>20</v>
      </c>
      <c r="R3" s="17" t="s">
        <v>20</v>
      </c>
    </row>
    <row r="4" spans="1:20" ht="24" x14ac:dyDescent="0.2">
      <c r="A4" s="15"/>
      <c r="B4" s="15"/>
      <c r="C4" s="16"/>
      <c r="D4" s="17"/>
      <c r="E4" s="17"/>
      <c r="F4" s="17"/>
    </row>
    <row r="5" spans="1:20" ht="24" x14ac:dyDescent="0.2">
      <c r="A5" s="215" t="s">
        <v>19</v>
      </c>
      <c r="B5" s="18" t="s">
        <v>6</v>
      </c>
      <c r="C5" s="217" t="s">
        <v>0</v>
      </c>
      <c r="D5" s="219" t="s">
        <v>131</v>
      </c>
      <c r="E5" s="220"/>
      <c r="F5" s="220"/>
      <c r="G5" s="220"/>
      <c r="H5" s="221" t="s">
        <v>242</v>
      </c>
      <c r="I5" s="224" t="s">
        <v>97</v>
      </c>
      <c r="J5" s="224"/>
      <c r="K5" s="224"/>
      <c r="L5" s="224"/>
      <c r="M5" s="221" t="s">
        <v>228</v>
      </c>
      <c r="N5" s="219" t="s">
        <v>98</v>
      </c>
      <c r="O5" s="220"/>
      <c r="P5" s="220"/>
      <c r="Q5" s="220"/>
      <c r="R5" s="221" t="s">
        <v>229</v>
      </c>
    </row>
    <row r="6" spans="1:20" ht="24" x14ac:dyDescent="0.2">
      <c r="A6" s="216"/>
      <c r="B6" s="19" t="s">
        <v>2</v>
      </c>
      <c r="C6" s="218"/>
      <c r="D6" s="20" t="s">
        <v>132</v>
      </c>
      <c r="E6" s="20" t="s">
        <v>133</v>
      </c>
      <c r="F6" s="20" t="s">
        <v>134</v>
      </c>
      <c r="G6" s="20" t="s">
        <v>135</v>
      </c>
      <c r="H6" s="221"/>
      <c r="I6" s="20" t="s">
        <v>137</v>
      </c>
      <c r="J6" s="20" t="s">
        <v>138</v>
      </c>
      <c r="K6" s="20" t="s">
        <v>139</v>
      </c>
      <c r="L6" s="20" t="s">
        <v>140</v>
      </c>
      <c r="M6" s="221"/>
      <c r="N6" s="20" t="s">
        <v>141</v>
      </c>
      <c r="O6" s="20" t="s">
        <v>142</v>
      </c>
      <c r="P6" s="20" t="s">
        <v>143</v>
      </c>
      <c r="Q6" s="20" t="s">
        <v>144</v>
      </c>
      <c r="R6" s="221"/>
    </row>
    <row r="7" spans="1:20" s="25" customFormat="1" ht="24" x14ac:dyDescent="0.2">
      <c r="A7" s="22" t="s">
        <v>99</v>
      </c>
      <c r="B7" s="23"/>
      <c r="C7" s="24"/>
      <c r="D7" s="24"/>
      <c r="E7" s="24"/>
      <c r="F7" s="24"/>
      <c r="G7" s="24"/>
      <c r="H7" s="24"/>
      <c r="I7" s="24"/>
      <c r="J7" s="24"/>
      <c r="K7" s="24"/>
      <c r="L7" s="24"/>
      <c r="M7" s="24"/>
      <c r="N7" s="24"/>
      <c r="O7" s="24"/>
      <c r="P7" s="24"/>
      <c r="Q7" s="24"/>
      <c r="R7" s="24"/>
    </row>
    <row r="8" spans="1:20" s="25" customFormat="1" ht="24" x14ac:dyDescent="0.2">
      <c r="A8" s="97" t="s">
        <v>115</v>
      </c>
      <c r="B8" s="98" t="s">
        <v>1</v>
      </c>
      <c r="C8" s="99">
        <f>SUM(C10)</f>
        <v>7629400</v>
      </c>
      <c r="D8" s="99">
        <f t="shared" ref="D8:R8" si="0">SUM(D10)</f>
        <v>1063600</v>
      </c>
      <c r="E8" s="99">
        <f t="shared" si="0"/>
        <v>604500</v>
      </c>
      <c r="F8" s="99">
        <f t="shared" si="0"/>
        <v>872800</v>
      </c>
      <c r="G8" s="99">
        <f t="shared" si="0"/>
        <v>540000</v>
      </c>
      <c r="H8" s="99">
        <f t="shared" si="0"/>
        <v>3080900</v>
      </c>
      <c r="I8" s="99">
        <f t="shared" si="0"/>
        <v>495000</v>
      </c>
      <c r="J8" s="99">
        <f t="shared" si="0"/>
        <v>605000</v>
      </c>
      <c r="K8" s="99">
        <f t="shared" si="0"/>
        <v>603000</v>
      </c>
      <c r="L8" s="99">
        <f t="shared" si="0"/>
        <v>580000</v>
      </c>
      <c r="M8" s="99">
        <f t="shared" si="0"/>
        <v>2283000</v>
      </c>
      <c r="N8" s="99">
        <f t="shared" si="0"/>
        <v>534000</v>
      </c>
      <c r="O8" s="99">
        <f t="shared" si="0"/>
        <v>610000</v>
      </c>
      <c r="P8" s="99">
        <f t="shared" si="0"/>
        <v>570000</v>
      </c>
      <c r="Q8" s="99">
        <f t="shared" si="0"/>
        <v>551500</v>
      </c>
      <c r="R8" s="99">
        <f t="shared" si="0"/>
        <v>2265500</v>
      </c>
      <c r="T8" s="61">
        <f>SUM(H8+M8+R8)</f>
        <v>7629400</v>
      </c>
    </row>
    <row r="9" spans="1:20" s="25" customFormat="1" ht="24" x14ac:dyDescent="0.2">
      <c r="A9" s="100"/>
      <c r="B9" s="98" t="s">
        <v>2</v>
      </c>
      <c r="C9" s="98"/>
      <c r="D9" s="98"/>
      <c r="E9" s="98"/>
      <c r="F9" s="98"/>
      <c r="G9" s="98"/>
      <c r="H9" s="98"/>
      <c r="I9" s="98"/>
      <c r="J9" s="98"/>
      <c r="K9" s="98"/>
      <c r="L9" s="98"/>
      <c r="M9" s="98"/>
      <c r="N9" s="98"/>
      <c r="O9" s="98"/>
      <c r="P9" s="98"/>
      <c r="Q9" s="98"/>
      <c r="R9" s="98"/>
    </row>
    <row r="10" spans="1:20" s="25" customFormat="1" ht="24" x14ac:dyDescent="0.2">
      <c r="A10" s="93" t="s">
        <v>145</v>
      </c>
      <c r="B10" s="94" t="s">
        <v>1</v>
      </c>
      <c r="C10" s="94">
        <f>SUM(C14:C24)</f>
        <v>7629400</v>
      </c>
      <c r="D10" s="94">
        <f t="shared" ref="D10:R10" si="1">SUM(D14:D24)</f>
        <v>1063600</v>
      </c>
      <c r="E10" s="94">
        <f t="shared" si="1"/>
        <v>604500</v>
      </c>
      <c r="F10" s="94">
        <f t="shared" si="1"/>
        <v>872800</v>
      </c>
      <c r="G10" s="94">
        <f t="shared" si="1"/>
        <v>540000</v>
      </c>
      <c r="H10" s="94">
        <f t="shared" si="1"/>
        <v>3080900</v>
      </c>
      <c r="I10" s="94">
        <f t="shared" si="1"/>
        <v>495000</v>
      </c>
      <c r="J10" s="94">
        <f t="shared" si="1"/>
        <v>605000</v>
      </c>
      <c r="K10" s="94">
        <f t="shared" si="1"/>
        <v>603000</v>
      </c>
      <c r="L10" s="94">
        <f t="shared" si="1"/>
        <v>580000</v>
      </c>
      <c r="M10" s="94">
        <f t="shared" si="1"/>
        <v>2283000</v>
      </c>
      <c r="N10" s="94">
        <f t="shared" si="1"/>
        <v>534000</v>
      </c>
      <c r="O10" s="94">
        <f t="shared" si="1"/>
        <v>610000</v>
      </c>
      <c r="P10" s="94">
        <f t="shared" si="1"/>
        <v>570000</v>
      </c>
      <c r="Q10" s="94">
        <f t="shared" si="1"/>
        <v>551500</v>
      </c>
      <c r="R10" s="94">
        <f t="shared" si="1"/>
        <v>2265500</v>
      </c>
      <c r="T10" s="61">
        <f t="shared" ref="T10:T36" si="2">SUM(H10+M10+R10)</f>
        <v>7629400</v>
      </c>
    </row>
    <row r="11" spans="1:20" s="25" customFormat="1" ht="24" x14ac:dyDescent="0.2">
      <c r="A11" s="95"/>
      <c r="B11" s="94" t="s">
        <v>2</v>
      </c>
      <c r="C11" s="94"/>
      <c r="D11" s="94"/>
      <c r="E11" s="94"/>
      <c r="F11" s="94"/>
      <c r="G11" s="94"/>
      <c r="H11" s="94"/>
      <c r="I11" s="94"/>
      <c r="J11" s="94"/>
      <c r="K11" s="94"/>
      <c r="L11" s="94"/>
      <c r="M11" s="94"/>
      <c r="N11" s="94"/>
      <c r="O11" s="94"/>
      <c r="P11" s="94"/>
      <c r="Q11" s="94"/>
      <c r="R11" s="94"/>
    </row>
    <row r="12" spans="1:20" ht="24" x14ac:dyDescent="0.2">
      <c r="A12" s="26" t="s">
        <v>101</v>
      </c>
      <c r="B12" s="27"/>
      <c r="C12" s="21"/>
      <c r="D12" s="28"/>
      <c r="E12" s="28"/>
      <c r="F12" s="28"/>
      <c r="G12" s="28"/>
      <c r="H12" s="28"/>
      <c r="I12" s="28"/>
      <c r="J12" s="28"/>
      <c r="K12" s="28"/>
      <c r="L12" s="28"/>
      <c r="M12" s="28"/>
      <c r="N12" s="28"/>
      <c r="O12" s="28"/>
      <c r="P12" s="28"/>
      <c r="Q12" s="28"/>
      <c r="R12" s="28"/>
      <c r="T12" s="25"/>
    </row>
    <row r="13" spans="1:20" ht="24" x14ac:dyDescent="0.2">
      <c r="A13" s="30" t="s">
        <v>102</v>
      </c>
      <c r="B13" s="27"/>
      <c r="C13" s="21"/>
      <c r="D13" s="28"/>
      <c r="E13" s="28"/>
      <c r="F13" s="28"/>
      <c r="G13" s="28"/>
      <c r="H13" s="28"/>
      <c r="I13" s="28"/>
      <c r="J13" s="28"/>
      <c r="K13" s="28"/>
      <c r="L13" s="28"/>
      <c r="M13" s="28"/>
      <c r="N13" s="28"/>
      <c r="O13" s="28"/>
      <c r="P13" s="28"/>
      <c r="Q13" s="28"/>
      <c r="R13" s="28"/>
      <c r="T13" s="25"/>
    </row>
    <row r="14" spans="1:20" ht="24" x14ac:dyDescent="0.2">
      <c r="A14" s="31" t="s">
        <v>25</v>
      </c>
      <c r="B14" s="32" t="s">
        <v>1</v>
      </c>
      <c r="C14" s="21">
        <v>6416000</v>
      </c>
      <c r="D14" s="192">
        <v>510000</v>
      </c>
      <c r="E14" s="192">
        <v>470000</v>
      </c>
      <c r="F14" s="192">
        <v>572000</v>
      </c>
      <c r="G14" s="192">
        <v>520000</v>
      </c>
      <c r="H14" s="129">
        <f>SUM(D14:G14)</f>
        <v>2072000</v>
      </c>
      <c r="I14" s="192">
        <v>485000</v>
      </c>
      <c r="J14" s="192">
        <v>520000</v>
      </c>
      <c r="K14" s="192">
        <v>593000</v>
      </c>
      <c r="L14" s="192">
        <v>570000</v>
      </c>
      <c r="M14" s="129">
        <f>SUM(I14:L14)</f>
        <v>2168000</v>
      </c>
      <c r="N14" s="192">
        <v>510000</v>
      </c>
      <c r="O14" s="192">
        <v>590000</v>
      </c>
      <c r="P14" s="192">
        <v>550000</v>
      </c>
      <c r="Q14" s="192">
        <v>526000</v>
      </c>
      <c r="R14" s="129">
        <f>SUM(N14:Q14)</f>
        <v>2176000</v>
      </c>
      <c r="T14" s="25">
        <f t="shared" si="2"/>
        <v>6416000</v>
      </c>
    </row>
    <row r="15" spans="1:20" ht="24" x14ac:dyDescent="0.2">
      <c r="A15" s="30" t="s">
        <v>103</v>
      </c>
      <c r="B15" s="27"/>
      <c r="C15" s="21"/>
      <c r="D15" s="147"/>
      <c r="E15" s="147"/>
      <c r="F15" s="147"/>
      <c r="G15" s="147"/>
      <c r="H15" s="199"/>
      <c r="I15" s="147"/>
      <c r="J15" s="147"/>
      <c r="K15" s="147"/>
      <c r="L15" s="147"/>
      <c r="M15" s="199"/>
      <c r="N15" s="147"/>
      <c r="O15" s="147"/>
      <c r="P15" s="147"/>
      <c r="Q15" s="147"/>
      <c r="R15" s="199"/>
      <c r="T15" s="25"/>
    </row>
    <row r="16" spans="1:20" ht="24" x14ac:dyDescent="0.2">
      <c r="A16" s="31" t="s">
        <v>27</v>
      </c>
      <c r="B16" s="32" t="s">
        <v>1</v>
      </c>
      <c r="C16" s="21">
        <v>125500</v>
      </c>
      <c r="D16" s="192"/>
      <c r="E16" s="192"/>
      <c r="F16" s="192"/>
      <c r="G16" s="192"/>
      <c r="H16" s="129">
        <f>SUM(D16:G16)</f>
        <v>0</v>
      </c>
      <c r="I16" s="192">
        <v>10000</v>
      </c>
      <c r="J16" s="192">
        <v>10000</v>
      </c>
      <c r="K16" s="192">
        <v>10000</v>
      </c>
      <c r="L16" s="192">
        <v>10000</v>
      </c>
      <c r="M16" s="129">
        <f>SUM(I16:L16)</f>
        <v>40000</v>
      </c>
      <c r="N16" s="192">
        <v>20000</v>
      </c>
      <c r="O16" s="192">
        <v>20000</v>
      </c>
      <c r="P16" s="192">
        <v>20000</v>
      </c>
      <c r="Q16" s="192">
        <v>25500</v>
      </c>
      <c r="R16" s="129">
        <f>SUM(N16:Q16)</f>
        <v>85500</v>
      </c>
      <c r="T16" s="25">
        <f t="shared" si="2"/>
        <v>125500</v>
      </c>
    </row>
    <row r="17" spans="1:20" ht="24" x14ac:dyDescent="0.2">
      <c r="A17" s="31" t="s">
        <v>28</v>
      </c>
      <c r="B17" s="32" t="s">
        <v>1</v>
      </c>
      <c r="C17" s="21">
        <v>22000</v>
      </c>
      <c r="D17" s="192"/>
      <c r="E17" s="192"/>
      <c r="F17" s="192">
        <v>22000</v>
      </c>
      <c r="G17" s="192"/>
      <c r="H17" s="129">
        <f>SUM(D17:G17)</f>
        <v>22000</v>
      </c>
      <c r="I17" s="192"/>
      <c r="J17" s="192"/>
      <c r="K17" s="192"/>
      <c r="L17" s="192"/>
      <c r="M17" s="129">
        <f>SUM(I17:L17)</f>
        <v>0</v>
      </c>
      <c r="N17" s="192"/>
      <c r="O17" s="192"/>
      <c r="P17" s="192"/>
      <c r="Q17" s="192"/>
      <c r="R17" s="129">
        <f>SUM(N17:Q17)</f>
        <v>0</v>
      </c>
      <c r="T17" s="25">
        <f t="shared" si="2"/>
        <v>22000</v>
      </c>
    </row>
    <row r="18" spans="1:20" ht="24" x14ac:dyDescent="0.2">
      <c r="A18" s="30" t="s">
        <v>104</v>
      </c>
      <c r="B18" s="27"/>
      <c r="C18" s="21"/>
      <c r="D18" s="147"/>
      <c r="E18" s="147"/>
      <c r="F18" s="147"/>
      <c r="G18" s="147"/>
      <c r="H18" s="199"/>
      <c r="I18" s="147"/>
      <c r="J18" s="147"/>
      <c r="K18" s="147"/>
      <c r="L18" s="147"/>
      <c r="M18" s="199"/>
      <c r="N18" s="147"/>
      <c r="O18" s="147"/>
      <c r="P18" s="147"/>
      <c r="Q18" s="147"/>
      <c r="R18" s="199"/>
      <c r="T18" s="25"/>
    </row>
    <row r="19" spans="1:20" ht="24" x14ac:dyDescent="0.2">
      <c r="A19" s="31" t="s">
        <v>29</v>
      </c>
      <c r="B19" s="32" t="s">
        <v>1</v>
      </c>
      <c r="C19" s="21">
        <v>533600</v>
      </c>
      <c r="D19" s="192">
        <v>533600</v>
      </c>
      <c r="E19" s="192"/>
      <c r="F19" s="192"/>
      <c r="G19" s="192"/>
      <c r="H19" s="129">
        <f>SUM(D19:G19)</f>
        <v>533600</v>
      </c>
      <c r="I19" s="192"/>
      <c r="J19" s="192"/>
      <c r="K19" s="192"/>
      <c r="L19" s="192"/>
      <c r="M19" s="129">
        <f>SUM(I19:L19)</f>
        <v>0</v>
      </c>
      <c r="N19" s="192"/>
      <c r="O19" s="192"/>
      <c r="P19" s="192"/>
      <c r="Q19" s="192"/>
      <c r="R19" s="129">
        <f>SUM(N19:Q19)</f>
        <v>0</v>
      </c>
      <c r="T19" s="25">
        <f t="shared" si="2"/>
        <v>533600</v>
      </c>
    </row>
    <row r="20" spans="1:20" ht="24" x14ac:dyDescent="0.2">
      <c r="A20" s="31" t="s">
        <v>30</v>
      </c>
      <c r="B20" s="32" t="s">
        <v>1</v>
      </c>
      <c r="C20" s="21">
        <v>150000</v>
      </c>
      <c r="D20" s="192"/>
      <c r="E20" s="192">
        <v>75000</v>
      </c>
      <c r="F20" s="192"/>
      <c r="G20" s="192"/>
      <c r="H20" s="129">
        <f t="shared" ref="H20:H24" si="3">SUM(D20:G20)</f>
        <v>75000</v>
      </c>
      <c r="I20" s="192"/>
      <c r="J20" s="192">
        <v>75000</v>
      </c>
      <c r="K20" s="192"/>
      <c r="L20" s="192"/>
      <c r="M20" s="129">
        <f t="shared" ref="M20:M24" si="4">SUM(I20:L20)</f>
        <v>75000</v>
      </c>
      <c r="N20" s="192"/>
      <c r="O20" s="192"/>
      <c r="P20" s="192"/>
      <c r="Q20" s="192"/>
      <c r="R20" s="129">
        <f t="shared" ref="R20:R24" si="5">SUM(N20:Q20)</f>
        <v>0</v>
      </c>
      <c r="T20" s="25">
        <f t="shared" si="2"/>
        <v>150000</v>
      </c>
    </row>
    <row r="21" spans="1:20" ht="24" x14ac:dyDescent="0.2">
      <c r="A21" s="31" t="s">
        <v>31</v>
      </c>
      <c r="B21" s="32" t="s">
        <v>1</v>
      </c>
      <c r="C21" s="21">
        <v>39500</v>
      </c>
      <c r="D21" s="192"/>
      <c r="E21" s="192">
        <v>39500</v>
      </c>
      <c r="F21" s="192"/>
      <c r="G21" s="192"/>
      <c r="H21" s="129">
        <f t="shared" si="3"/>
        <v>39500</v>
      </c>
      <c r="I21" s="192"/>
      <c r="J21" s="192"/>
      <c r="K21" s="192"/>
      <c r="L21" s="192"/>
      <c r="M21" s="129">
        <f t="shared" si="4"/>
        <v>0</v>
      </c>
      <c r="N21" s="192"/>
      <c r="O21" s="192"/>
      <c r="P21" s="192"/>
      <c r="Q21" s="192"/>
      <c r="R21" s="129">
        <f t="shared" si="5"/>
        <v>0</v>
      </c>
      <c r="T21" s="25">
        <f t="shared" si="2"/>
        <v>39500</v>
      </c>
    </row>
    <row r="22" spans="1:20" ht="24" x14ac:dyDescent="0.2">
      <c r="A22" s="31" t="s">
        <v>32</v>
      </c>
      <c r="B22" s="32" t="s">
        <v>1</v>
      </c>
      <c r="C22" s="21">
        <v>84000</v>
      </c>
      <c r="D22" s="192">
        <v>20000</v>
      </c>
      <c r="E22" s="192">
        <v>20000</v>
      </c>
      <c r="F22" s="192">
        <v>20000</v>
      </c>
      <c r="G22" s="192">
        <v>20000</v>
      </c>
      <c r="H22" s="129">
        <f t="shared" si="3"/>
        <v>80000</v>
      </c>
      <c r="I22" s="192"/>
      <c r="J22" s="192"/>
      <c r="K22" s="192"/>
      <c r="L22" s="192"/>
      <c r="M22" s="129">
        <f t="shared" si="4"/>
        <v>0</v>
      </c>
      <c r="N22" s="192">
        <v>4000</v>
      </c>
      <c r="O22" s="192"/>
      <c r="P22" s="192"/>
      <c r="Q22" s="192"/>
      <c r="R22" s="129">
        <f t="shared" si="5"/>
        <v>4000</v>
      </c>
      <c r="T22" s="25">
        <f t="shared" si="2"/>
        <v>84000</v>
      </c>
    </row>
    <row r="23" spans="1:20" ht="24" x14ac:dyDescent="0.2">
      <c r="A23" s="31" t="s">
        <v>23</v>
      </c>
      <c r="B23" s="32" t="s">
        <v>1</v>
      </c>
      <c r="C23" s="21">
        <v>19800</v>
      </c>
      <c r="D23" s="192"/>
      <c r="E23" s="192"/>
      <c r="F23" s="192">
        <v>19800</v>
      </c>
      <c r="G23" s="192"/>
      <c r="H23" s="129">
        <f>SUM(D23:G23)</f>
        <v>19800</v>
      </c>
      <c r="I23" s="192"/>
      <c r="J23" s="192"/>
      <c r="K23" s="192"/>
      <c r="L23" s="192"/>
      <c r="M23" s="129">
        <f>SUM(I23:L23)</f>
        <v>0</v>
      </c>
      <c r="N23" s="192"/>
      <c r="O23" s="192"/>
      <c r="P23" s="192"/>
      <c r="Q23" s="192"/>
      <c r="R23" s="129">
        <f>SUM(N23:Q23)</f>
        <v>0</v>
      </c>
      <c r="T23" s="25">
        <f>SUM(H23+M23+R23)</f>
        <v>19800</v>
      </c>
    </row>
    <row r="24" spans="1:20" ht="24" x14ac:dyDescent="0.2">
      <c r="A24" s="34" t="s">
        <v>49</v>
      </c>
      <c r="B24" s="32" t="s">
        <v>1</v>
      </c>
      <c r="C24" s="21">
        <v>239000</v>
      </c>
      <c r="D24" s="192"/>
      <c r="E24" s="192"/>
      <c r="F24" s="192">
        <v>239000</v>
      </c>
      <c r="G24" s="192"/>
      <c r="H24" s="129">
        <f t="shared" si="3"/>
        <v>239000</v>
      </c>
      <c r="I24" s="192"/>
      <c r="J24" s="192"/>
      <c r="K24" s="192"/>
      <c r="L24" s="192"/>
      <c r="M24" s="129">
        <f t="shared" si="4"/>
        <v>0</v>
      </c>
      <c r="N24" s="192"/>
      <c r="O24" s="192"/>
      <c r="P24" s="192"/>
      <c r="Q24" s="192"/>
      <c r="R24" s="129">
        <f t="shared" si="5"/>
        <v>0</v>
      </c>
      <c r="T24" s="25">
        <f t="shared" si="2"/>
        <v>239000</v>
      </c>
    </row>
    <row r="25" spans="1:20" s="25" customFormat="1" ht="24" x14ac:dyDescent="0.2">
      <c r="A25" s="97" t="s">
        <v>116</v>
      </c>
      <c r="B25" s="98" t="s">
        <v>1</v>
      </c>
      <c r="C25" s="99">
        <f>SUM(C27+C32)</f>
        <v>50000</v>
      </c>
      <c r="D25" s="99">
        <f t="shared" ref="D25:R25" si="6">SUM(D27+D32)</f>
        <v>0</v>
      </c>
      <c r="E25" s="99">
        <f t="shared" si="6"/>
        <v>18000</v>
      </c>
      <c r="F25" s="99">
        <f t="shared" si="6"/>
        <v>0</v>
      </c>
      <c r="G25" s="99">
        <f t="shared" si="6"/>
        <v>18000</v>
      </c>
      <c r="H25" s="99">
        <f t="shared" si="6"/>
        <v>36000</v>
      </c>
      <c r="I25" s="99">
        <f t="shared" si="6"/>
        <v>0</v>
      </c>
      <c r="J25" s="99">
        <f t="shared" si="6"/>
        <v>0</v>
      </c>
      <c r="K25" s="99">
        <f t="shared" si="6"/>
        <v>0</v>
      </c>
      <c r="L25" s="99">
        <f t="shared" si="6"/>
        <v>14000</v>
      </c>
      <c r="M25" s="99">
        <f t="shared" si="6"/>
        <v>14000</v>
      </c>
      <c r="N25" s="99">
        <f t="shared" si="6"/>
        <v>0</v>
      </c>
      <c r="O25" s="99">
        <f t="shared" si="6"/>
        <v>0</v>
      </c>
      <c r="P25" s="99">
        <f t="shared" si="6"/>
        <v>0</v>
      </c>
      <c r="Q25" s="99">
        <f t="shared" si="6"/>
        <v>0</v>
      </c>
      <c r="R25" s="99">
        <f t="shared" si="6"/>
        <v>0</v>
      </c>
      <c r="T25" s="61">
        <f t="shared" si="2"/>
        <v>50000</v>
      </c>
    </row>
    <row r="26" spans="1:20" s="25" customFormat="1" ht="24" x14ac:dyDescent="0.2">
      <c r="A26" s="100"/>
      <c r="B26" s="98" t="s">
        <v>2</v>
      </c>
      <c r="C26" s="98"/>
      <c r="D26" s="98"/>
      <c r="E26" s="98"/>
      <c r="F26" s="98"/>
      <c r="G26" s="98"/>
      <c r="H26" s="98"/>
      <c r="I26" s="98"/>
      <c r="J26" s="98"/>
      <c r="K26" s="98"/>
      <c r="L26" s="98"/>
      <c r="M26" s="98"/>
      <c r="N26" s="98"/>
      <c r="O26" s="98"/>
      <c r="P26" s="98"/>
      <c r="Q26" s="98"/>
      <c r="R26" s="98"/>
    </row>
    <row r="27" spans="1:20" s="25" customFormat="1" ht="24" x14ac:dyDescent="0.2">
      <c r="A27" s="93" t="s">
        <v>145</v>
      </c>
      <c r="B27" s="94" t="s">
        <v>1</v>
      </c>
      <c r="C27" s="94">
        <f t="shared" ref="C27:R27" si="7">SUM(C31:C31)</f>
        <v>50000</v>
      </c>
      <c r="D27" s="94">
        <f t="shared" si="7"/>
        <v>0</v>
      </c>
      <c r="E27" s="94">
        <f t="shared" si="7"/>
        <v>18000</v>
      </c>
      <c r="F27" s="94">
        <f t="shared" si="7"/>
        <v>0</v>
      </c>
      <c r="G27" s="94">
        <f t="shared" si="7"/>
        <v>18000</v>
      </c>
      <c r="H27" s="94">
        <f t="shared" si="7"/>
        <v>36000</v>
      </c>
      <c r="I27" s="94">
        <f t="shared" si="7"/>
        <v>0</v>
      </c>
      <c r="J27" s="94">
        <f t="shared" si="7"/>
        <v>0</v>
      </c>
      <c r="K27" s="94">
        <f t="shared" si="7"/>
        <v>0</v>
      </c>
      <c r="L27" s="94">
        <f t="shared" si="7"/>
        <v>14000</v>
      </c>
      <c r="M27" s="94">
        <f t="shared" si="7"/>
        <v>14000</v>
      </c>
      <c r="N27" s="94">
        <f t="shared" si="7"/>
        <v>0</v>
      </c>
      <c r="O27" s="94">
        <f t="shared" si="7"/>
        <v>0</v>
      </c>
      <c r="P27" s="94">
        <f t="shared" si="7"/>
        <v>0</v>
      </c>
      <c r="Q27" s="94">
        <f t="shared" si="7"/>
        <v>0</v>
      </c>
      <c r="R27" s="94">
        <f t="shared" si="7"/>
        <v>0</v>
      </c>
      <c r="T27" s="61">
        <f>SUM(H27+M27+R27)</f>
        <v>50000</v>
      </c>
    </row>
    <row r="28" spans="1:20" s="25" customFormat="1" ht="24" x14ac:dyDescent="0.2">
      <c r="A28" s="95"/>
      <c r="B28" s="94" t="s">
        <v>2</v>
      </c>
      <c r="C28" s="94"/>
      <c r="D28" s="94"/>
      <c r="E28" s="94"/>
      <c r="F28" s="94"/>
      <c r="G28" s="94"/>
      <c r="H28" s="94"/>
      <c r="I28" s="94"/>
      <c r="J28" s="94"/>
      <c r="K28" s="94"/>
      <c r="L28" s="94"/>
      <c r="M28" s="94"/>
      <c r="N28" s="94"/>
      <c r="O28" s="94"/>
      <c r="P28" s="94"/>
      <c r="Q28" s="94"/>
      <c r="R28" s="94"/>
    </row>
    <row r="29" spans="1:20" ht="24" x14ac:dyDescent="0.2">
      <c r="A29" s="26" t="s">
        <v>101</v>
      </c>
      <c r="B29" s="27"/>
      <c r="C29" s="21"/>
      <c r="D29" s="28"/>
      <c r="E29" s="28"/>
      <c r="F29" s="28"/>
      <c r="G29" s="28"/>
      <c r="H29" s="28"/>
      <c r="I29" s="28"/>
      <c r="J29" s="28"/>
      <c r="K29" s="28"/>
      <c r="L29" s="28"/>
      <c r="M29" s="28"/>
      <c r="N29" s="28"/>
      <c r="O29" s="28"/>
      <c r="P29" s="28"/>
      <c r="Q29" s="28"/>
      <c r="R29" s="28"/>
      <c r="T29" s="25"/>
    </row>
    <row r="30" spans="1:20" ht="24" x14ac:dyDescent="0.2">
      <c r="A30" s="30" t="s">
        <v>102</v>
      </c>
      <c r="B30" s="27"/>
      <c r="C30" s="21"/>
      <c r="D30" s="28"/>
      <c r="E30" s="28"/>
      <c r="F30" s="28"/>
      <c r="G30" s="28"/>
      <c r="H30" s="28"/>
      <c r="I30" s="28"/>
      <c r="J30" s="28"/>
      <c r="K30" s="28"/>
      <c r="L30" s="28"/>
      <c r="M30" s="28"/>
      <c r="N30" s="28"/>
      <c r="O30" s="28"/>
      <c r="P30" s="28"/>
      <c r="Q30" s="28"/>
      <c r="R30" s="28"/>
      <c r="T30" s="25"/>
    </row>
    <row r="31" spans="1:20" ht="24" x14ac:dyDescent="0.2">
      <c r="A31" s="107" t="s">
        <v>58</v>
      </c>
      <c r="B31" s="32" t="s">
        <v>1</v>
      </c>
      <c r="C31" s="21">
        <v>50000</v>
      </c>
      <c r="D31" s="33"/>
      <c r="E31" s="33">
        <v>18000</v>
      </c>
      <c r="F31" s="33"/>
      <c r="G31" s="33">
        <v>18000</v>
      </c>
      <c r="H31" s="129">
        <f>SUM(D31:G31)</f>
        <v>36000</v>
      </c>
      <c r="I31" s="143"/>
      <c r="J31" s="143"/>
      <c r="K31" s="143"/>
      <c r="L31" s="143">
        <v>14000</v>
      </c>
      <c r="M31" s="129">
        <f>SUM(I31:L31)</f>
        <v>14000</v>
      </c>
      <c r="N31" s="143"/>
      <c r="O31" s="143"/>
      <c r="P31" s="143"/>
      <c r="Q31" s="143"/>
      <c r="R31" s="129">
        <f>SUM(N31:Q31)</f>
        <v>0</v>
      </c>
      <c r="T31" s="25">
        <f t="shared" ref="T31" si="8">SUM(H31+M31+R31)</f>
        <v>50000</v>
      </c>
    </row>
    <row r="32" spans="1:20" s="25" customFormat="1" ht="24" hidden="1" x14ac:dyDescent="0.2">
      <c r="A32" s="103" t="s">
        <v>152</v>
      </c>
      <c r="B32" s="94" t="s">
        <v>1</v>
      </c>
      <c r="C32" s="94">
        <f>SUM(C34)</f>
        <v>0</v>
      </c>
      <c r="D32" s="94">
        <f t="shared" ref="D32:R32" si="9">SUM(D34)</f>
        <v>0</v>
      </c>
      <c r="E32" s="94">
        <f t="shared" si="9"/>
        <v>0</v>
      </c>
      <c r="F32" s="94">
        <f t="shared" si="9"/>
        <v>0</v>
      </c>
      <c r="G32" s="94">
        <f t="shared" si="9"/>
        <v>0</v>
      </c>
      <c r="H32" s="94">
        <f>SUM(H34)</f>
        <v>0</v>
      </c>
      <c r="I32" s="94">
        <f>SUM(I34)</f>
        <v>0</v>
      </c>
      <c r="J32" s="94">
        <f t="shared" si="9"/>
        <v>0</v>
      </c>
      <c r="K32" s="94">
        <f t="shared" si="9"/>
        <v>0</v>
      </c>
      <c r="L32" s="94">
        <f t="shared" si="9"/>
        <v>0</v>
      </c>
      <c r="M32" s="94">
        <f t="shared" si="9"/>
        <v>0</v>
      </c>
      <c r="N32" s="94">
        <f t="shared" si="9"/>
        <v>0</v>
      </c>
      <c r="O32" s="94">
        <f t="shared" si="9"/>
        <v>0</v>
      </c>
      <c r="P32" s="94">
        <f t="shared" si="9"/>
        <v>0</v>
      </c>
      <c r="Q32" s="94">
        <f t="shared" si="9"/>
        <v>0</v>
      </c>
      <c r="R32" s="94">
        <f t="shared" si="9"/>
        <v>0</v>
      </c>
      <c r="T32" s="61">
        <f t="shared" ref="T32:T35" si="10">SUM(H32+M32+R32)</f>
        <v>0</v>
      </c>
    </row>
    <row r="33" spans="1:20" s="25" customFormat="1" ht="24" hidden="1" x14ac:dyDescent="0.2">
      <c r="A33" s="106"/>
      <c r="B33" s="94" t="s">
        <v>2</v>
      </c>
      <c r="C33" s="94"/>
      <c r="D33" s="94"/>
      <c r="E33" s="94"/>
      <c r="F33" s="94"/>
      <c r="G33" s="94"/>
      <c r="H33" s="94"/>
      <c r="I33" s="94"/>
      <c r="J33" s="94"/>
      <c r="K33" s="94"/>
      <c r="L33" s="94"/>
      <c r="M33" s="94"/>
      <c r="N33" s="94"/>
      <c r="O33" s="94"/>
      <c r="P33" s="94"/>
      <c r="Q33" s="94"/>
      <c r="R33" s="94"/>
      <c r="T33" s="25">
        <f t="shared" si="10"/>
        <v>0</v>
      </c>
    </row>
    <row r="34" spans="1:20" ht="48" hidden="1" x14ac:dyDescent="0.2">
      <c r="A34" s="105" t="s">
        <v>171</v>
      </c>
      <c r="B34" s="36" t="s">
        <v>1</v>
      </c>
      <c r="C34" s="21"/>
      <c r="D34" s="139"/>
      <c r="E34" s="139"/>
      <c r="F34" s="139"/>
      <c r="G34" s="139"/>
      <c r="H34" s="46">
        <f>SUM(D34:G34)</f>
        <v>0</v>
      </c>
      <c r="I34" s="139"/>
      <c r="J34" s="139"/>
      <c r="K34" s="139"/>
      <c r="L34" s="139"/>
      <c r="M34" s="46">
        <f>SUM(I34:L34)</f>
        <v>0</v>
      </c>
      <c r="N34" s="139"/>
      <c r="O34" s="139"/>
      <c r="P34" s="139"/>
      <c r="Q34" s="139"/>
      <c r="R34" s="46">
        <f>SUM(N34:Q34)</f>
        <v>0</v>
      </c>
      <c r="T34" s="25">
        <f t="shared" si="10"/>
        <v>0</v>
      </c>
    </row>
    <row r="35" spans="1:20" ht="24" hidden="1" x14ac:dyDescent="0.2">
      <c r="A35" s="35"/>
      <c r="B35" s="36" t="s">
        <v>2</v>
      </c>
      <c r="C35" s="21"/>
      <c r="D35" s="140"/>
      <c r="E35" s="140"/>
      <c r="F35" s="140"/>
      <c r="G35" s="140"/>
      <c r="H35" s="21"/>
      <c r="I35" s="140"/>
      <c r="J35" s="140"/>
      <c r="K35" s="140"/>
      <c r="L35" s="140"/>
      <c r="M35" s="21"/>
      <c r="N35" s="140"/>
      <c r="O35" s="140"/>
      <c r="P35" s="140"/>
      <c r="Q35" s="140"/>
      <c r="R35" s="21"/>
      <c r="T35" s="25">
        <f t="shared" si="10"/>
        <v>0</v>
      </c>
    </row>
    <row r="36" spans="1:20" s="25" customFormat="1" ht="24" x14ac:dyDescent="0.2">
      <c r="A36" s="213" t="s">
        <v>0</v>
      </c>
      <c r="B36" s="37" t="s">
        <v>1</v>
      </c>
      <c r="C36" s="37">
        <f t="shared" ref="C36:R36" si="11">SUM(C8+C25)</f>
        <v>7679400</v>
      </c>
      <c r="D36" s="37">
        <f t="shared" si="11"/>
        <v>1063600</v>
      </c>
      <c r="E36" s="37">
        <f t="shared" si="11"/>
        <v>622500</v>
      </c>
      <c r="F36" s="37">
        <f t="shared" si="11"/>
        <v>872800</v>
      </c>
      <c r="G36" s="37">
        <f t="shared" si="11"/>
        <v>558000</v>
      </c>
      <c r="H36" s="37">
        <f t="shared" si="11"/>
        <v>3116900</v>
      </c>
      <c r="I36" s="37">
        <f t="shared" si="11"/>
        <v>495000</v>
      </c>
      <c r="J36" s="37">
        <f t="shared" si="11"/>
        <v>605000</v>
      </c>
      <c r="K36" s="37">
        <f t="shared" si="11"/>
        <v>603000</v>
      </c>
      <c r="L36" s="37">
        <f t="shared" si="11"/>
        <v>594000</v>
      </c>
      <c r="M36" s="37">
        <f t="shared" si="11"/>
        <v>2297000</v>
      </c>
      <c r="N36" s="37">
        <f t="shared" si="11"/>
        <v>534000</v>
      </c>
      <c r="O36" s="37">
        <f t="shared" si="11"/>
        <v>610000</v>
      </c>
      <c r="P36" s="37">
        <f t="shared" si="11"/>
        <v>570000</v>
      </c>
      <c r="Q36" s="37">
        <f t="shared" si="11"/>
        <v>551500</v>
      </c>
      <c r="R36" s="37">
        <f t="shared" si="11"/>
        <v>2265500</v>
      </c>
      <c r="T36" s="61">
        <f t="shared" si="2"/>
        <v>7679400</v>
      </c>
    </row>
    <row r="37" spans="1:20" s="25" customFormat="1" ht="24" x14ac:dyDescent="0.2">
      <c r="A37" s="214"/>
      <c r="B37" s="37" t="s">
        <v>2</v>
      </c>
      <c r="C37" s="37"/>
      <c r="D37" s="37"/>
      <c r="E37" s="37"/>
      <c r="F37" s="37"/>
      <c r="G37" s="37"/>
      <c r="H37" s="37"/>
      <c r="I37" s="37"/>
      <c r="J37" s="37"/>
      <c r="K37" s="37"/>
      <c r="L37" s="37"/>
      <c r="M37" s="37"/>
      <c r="N37" s="37"/>
      <c r="O37" s="37"/>
      <c r="P37" s="37"/>
      <c r="Q37" s="37"/>
      <c r="R37" s="37"/>
    </row>
    <row r="38" spans="1:20" ht="24" x14ac:dyDescent="0.2">
      <c r="A38" s="38"/>
      <c r="B38" s="38"/>
      <c r="C38" s="39"/>
      <c r="D38" s="40"/>
      <c r="E38" s="40"/>
      <c r="F38" s="40"/>
    </row>
    <row r="39" spans="1:20" ht="24" x14ac:dyDescent="0.2">
      <c r="A39" s="38"/>
      <c r="B39" s="38"/>
      <c r="C39" s="39"/>
      <c r="D39" s="40"/>
      <c r="E39" s="40"/>
      <c r="F39" s="40"/>
    </row>
    <row r="40" spans="1:20" ht="24" x14ac:dyDescent="0.2">
      <c r="A40" s="38"/>
      <c r="B40" s="38"/>
      <c r="C40" s="39"/>
      <c r="D40" s="40"/>
      <c r="E40" s="40"/>
      <c r="F40" s="40"/>
    </row>
    <row r="41" spans="1:20" ht="24" x14ac:dyDescent="0.2">
      <c r="A41" s="41" t="s">
        <v>7</v>
      </c>
      <c r="B41" s="38"/>
      <c r="C41" s="39"/>
      <c r="D41" s="40"/>
      <c r="E41" s="40"/>
      <c r="F41" s="40"/>
    </row>
    <row r="42" spans="1:20" hidden="1" x14ac:dyDescent="0.2">
      <c r="C42" s="206">
        <f>C19</f>
        <v>533600</v>
      </c>
    </row>
  </sheetData>
  <mergeCells count="10">
    <mergeCell ref="A1:R1"/>
    <mergeCell ref="A5:A6"/>
    <mergeCell ref="A36:A37"/>
    <mergeCell ref="C5:C6"/>
    <mergeCell ref="D5:G5"/>
    <mergeCell ref="H5:H6"/>
    <mergeCell ref="I5:L5"/>
    <mergeCell ref="M5:M6"/>
    <mergeCell ref="N5:Q5"/>
    <mergeCell ref="R5:R6"/>
  </mergeCells>
  <printOptions horizontalCentered="1"/>
  <pageMargins left="0.19685039370078741" right="0.19685039370078741" top="0.39370078740157483" bottom="0.39370078740157483" header="0.31496062992125984" footer="0.31496062992125984"/>
  <pageSetup paperSize="9" scale="90" orientation="landscape" r:id="rId1"/>
  <headerFooter>
    <oddHeader>&amp;R&amp;"TH SarabunPSK,ธรรมดา"&amp;16แบบ สงม. 2   
(สำนักงานเขต)</oddHeader>
  </headerFooter>
  <rowBreaks count="1" manualBreakCount="1">
    <brk id="24" max="16383" man="1"/>
  </row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83E94F-EC2C-4583-B439-E716F36A6C11}">
  <dimension ref="A1:T66"/>
  <sheetViews>
    <sheetView view="pageBreakPreview" topLeftCell="A32" zoomScale="60" zoomScaleNormal="90" workbookViewId="0">
      <selection activeCell="W10" sqref="W10"/>
    </sheetView>
  </sheetViews>
  <sheetFormatPr defaultRowHeight="14.25" x14ac:dyDescent="0.2"/>
  <cols>
    <col min="1" max="1" width="45.875" style="12" customWidth="1"/>
    <col min="2" max="2" width="5.625" style="12" customWidth="1"/>
    <col min="3" max="3" width="15" style="25" customWidth="1"/>
    <col min="4" max="4" width="10.75" style="12" hidden="1" customWidth="1"/>
    <col min="5" max="5" width="9.875" style="12" hidden="1" customWidth="1"/>
    <col min="6" max="6" width="10.875" style="12" hidden="1" customWidth="1"/>
    <col min="7" max="7" width="10.375" style="12" hidden="1" customWidth="1"/>
    <col min="8" max="8" width="65.25" style="12" hidden="1" customWidth="1"/>
    <col min="9" max="9" width="10.5" style="12" hidden="1" customWidth="1"/>
    <col min="10" max="10" width="10.375" style="12" hidden="1" customWidth="1"/>
    <col min="11" max="11" width="10.125" style="12" hidden="1" customWidth="1"/>
    <col min="12" max="12" width="9.75" style="12" hidden="1" customWidth="1"/>
    <col min="13" max="13" width="75.125" style="12" customWidth="1"/>
    <col min="14" max="14" width="10.5" style="12" hidden="1" customWidth="1"/>
    <col min="15" max="15" width="10.625" style="12" hidden="1" customWidth="1"/>
    <col min="16" max="16" width="11" style="12" hidden="1" customWidth="1"/>
    <col min="17" max="17" width="10.625" style="12" hidden="1" customWidth="1"/>
    <col min="18" max="18" width="25.25" style="12" hidden="1" customWidth="1"/>
    <col min="19" max="19" width="9.5" style="12" customWidth="1"/>
    <col min="20" max="20" width="16.125" style="12" customWidth="1"/>
    <col min="21" max="16384" width="9" style="12"/>
  </cols>
  <sheetData>
    <row r="1" spans="1:20" ht="24" x14ac:dyDescent="0.2">
      <c r="A1" s="212" t="s">
        <v>180</v>
      </c>
      <c r="B1" s="212"/>
      <c r="C1" s="212"/>
      <c r="D1" s="212"/>
      <c r="E1" s="212"/>
      <c r="F1" s="212"/>
      <c r="G1" s="212"/>
      <c r="H1" s="212"/>
      <c r="I1" s="212"/>
      <c r="J1" s="212"/>
      <c r="K1" s="212"/>
      <c r="L1" s="212"/>
      <c r="M1" s="212"/>
      <c r="N1" s="212"/>
      <c r="O1" s="212"/>
      <c r="P1" s="212"/>
      <c r="Q1" s="212"/>
      <c r="R1" s="212"/>
    </row>
    <row r="2" spans="1:20" ht="24" x14ac:dyDescent="0.2">
      <c r="A2" s="13" t="s">
        <v>21</v>
      </c>
      <c r="B2" s="13"/>
      <c r="C2" s="14"/>
      <c r="D2" s="13"/>
      <c r="E2" s="13"/>
      <c r="F2" s="13"/>
    </row>
    <row r="3" spans="1:20" ht="24" x14ac:dyDescent="0.2">
      <c r="A3" s="15" t="s">
        <v>59</v>
      </c>
      <c r="B3" s="15"/>
      <c r="C3" s="16"/>
      <c r="D3" s="17"/>
      <c r="E3" s="17"/>
      <c r="F3" s="17"/>
      <c r="H3" s="200" t="s">
        <v>20</v>
      </c>
      <c r="M3" s="17" t="s">
        <v>20</v>
      </c>
      <c r="R3" s="17" t="s">
        <v>20</v>
      </c>
    </row>
    <row r="4" spans="1:20" ht="24" x14ac:dyDescent="0.2">
      <c r="A4" s="15"/>
      <c r="B4" s="15"/>
      <c r="C4" s="16"/>
      <c r="D4" s="17"/>
      <c r="E4" s="17"/>
      <c r="F4" s="17"/>
    </row>
    <row r="5" spans="1:20" ht="24" x14ac:dyDescent="0.2">
      <c r="A5" s="215" t="s">
        <v>19</v>
      </c>
      <c r="B5" s="18" t="s">
        <v>6</v>
      </c>
      <c r="C5" s="217" t="s">
        <v>0</v>
      </c>
      <c r="D5" s="219" t="s">
        <v>131</v>
      </c>
      <c r="E5" s="220"/>
      <c r="F5" s="220"/>
      <c r="G5" s="220"/>
      <c r="H5" s="221" t="s">
        <v>242</v>
      </c>
      <c r="I5" s="219" t="s">
        <v>97</v>
      </c>
      <c r="J5" s="220"/>
      <c r="K5" s="220"/>
      <c r="L5" s="220"/>
      <c r="M5" s="221" t="s">
        <v>228</v>
      </c>
      <c r="N5" s="219" t="s">
        <v>98</v>
      </c>
      <c r="O5" s="220"/>
      <c r="P5" s="220"/>
      <c r="Q5" s="220"/>
      <c r="R5" s="221" t="s">
        <v>229</v>
      </c>
    </row>
    <row r="6" spans="1:20" ht="24" x14ac:dyDescent="0.2">
      <c r="A6" s="216"/>
      <c r="B6" s="19" t="s">
        <v>2</v>
      </c>
      <c r="C6" s="218"/>
      <c r="D6" s="20" t="s">
        <v>132</v>
      </c>
      <c r="E6" s="20" t="s">
        <v>133</v>
      </c>
      <c r="F6" s="20" t="s">
        <v>134</v>
      </c>
      <c r="G6" s="186" t="s">
        <v>135</v>
      </c>
      <c r="H6" s="221"/>
      <c r="I6" s="20" t="s">
        <v>137</v>
      </c>
      <c r="J6" s="20" t="s">
        <v>138</v>
      </c>
      <c r="K6" s="20" t="s">
        <v>139</v>
      </c>
      <c r="L6" s="186" t="s">
        <v>140</v>
      </c>
      <c r="M6" s="221"/>
      <c r="N6" s="20" t="s">
        <v>141</v>
      </c>
      <c r="O6" s="20" t="s">
        <v>142</v>
      </c>
      <c r="P6" s="20" t="s">
        <v>143</v>
      </c>
      <c r="Q6" s="186" t="s">
        <v>144</v>
      </c>
      <c r="R6" s="221"/>
    </row>
    <row r="7" spans="1:20" s="25" customFormat="1" ht="24" x14ac:dyDescent="0.2">
      <c r="A7" s="22" t="s">
        <v>99</v>
      </c>
      <c r="B7" s="23"/>
      <c r="C7" s="24"/>
      <c r="D7" s="24"/>
      <c r="E7" s="24"/>
      <c r="F7" s="24"/>
      <c r="G7" s="24"/>
      <c r="H7" s="24"/>
      <c r="I7" s="24"/>
      <c r="J7" s="24"/>
      <c r="K7" s="24"/>
      <c r="L7" s="24"/>
      <c r="M7" s="24"/>
      <c r="N7" s="24"/>
      <c r="O7" s="24"/>
      <c r="P7" s="24"/>
      <c r="Q7" s="24"/>
      <c r="R7" s="24"/>
    </row>
    <row r="8" spans="1:20" s="25" customFormat="1" ht="24" x14ac:dyDescent="0.2">
      <c r="A8" s="97" t="s">
        <v>117</v>
      </c>
      <c r="B8" s="98" t="s">
        <v>1</v>
      </c>
      <c r="C8" s="99">
        <f>SUM(C10)</f>
        <v>1304900</v>
      </c>
      <c r="D8" s="99">
        <f>SUM(D10)</f>
        <v>218040</v>
      </c>
      <c r="E8" s="99">
        <f t="shared" ref="E8:R8" si="0">SUM(E10)</f>
        <v>120900</v>
      </c>
      <c r="F8" s="99">
        <f t="shared" si="0"/>
        <v>102980</v>
      </c>
      <c r="G8" s="99">
        <f t="shared" si="0"/>
        <v>111680</v>
      </c>
      <c r="H8" s="99">
        <f t="shared" si="0"/>
        <v>553600</v>
      </c>
      <c r="I8" s="99">
        <f t="shared" si="0"/>
        <v>108040</v>
      </c>
      <c r="J8" s="99">
        <f t="shared" si="0"/>
        <v>103200</v>
      </c>
      <c r="K8" s="99">
        <f t="shared" si="0"/>
        <v>84720</v>
      </c>
      <c r="L8" s="99">
        <f t="shared" si="0"/>
        <v>128980</v>
      </c>
      <c r="M8" s="99">
        <f t="shared" si="0"/>
        <v>424940</v>
      </c>
      <c r="N8" s="99">
        <f t="shared" si="0"/>
        <v>82540</v>
      </c>
      <c r="O8" s="99">
        <f t="shared" si="0"/>
        <v>83680</v>
      </c>
      <c r="P8" s="99">
        <f t="shared" si="0"/>
        <v>81500</v>
      </c>
      <c r="Q8" s="99">
        <f t="shared" si="0"/>
        <v>78640</v>
      </c>
      <c r="R8" s="99">
        <f t="shared" si="0"/>
        <v>326360</v>
      </c>
      <c r="T8" s="25">
        <f>SUM(H8+M8+R8)</f>
        <v>1304900</v>
      </c>
    </row>
    <row r="9" spans="1:20" s="25" customFormat="1" ht="24" x14ac:dyDescent="0.2">
      <c r="A9" s="100"/>
      <c r="B9" s="98" t="s">
        <v>2</v>
      </c>
      <c r="C9" s="98"/>
      <c r="D9" s="98"/>
      <c r="E9" s="98"/>
      <c r="F9" s="98"/>
      <c r="G9" s="98"/>
      <c r="H9" s="98"/>
      <c r="I9" s="98"/>
      <c r="J9" s="98"/>
      <c r="K9" s="98"/>
      <c r="L9" s="98"/>
      <c r="M9" s="98"/>
      <c r="N9" s="98"/>
      <c r="O9" s="98"/>
      <c r="P9" s="98"/>
      <c r="Q9" s="98"/>
      <c r="R9" s="98"/>
      <c r="T9" s="25">
        <f t="shared" ref="T9:T23" si="1">SUM(H9+M9+R9)</f>
        <v>0</v>
      </c>
    </row>
    <row r="10" spans="1:20" s="25" customFormat="1" ht="24" x14ac:dyDescent="0.2">
      <c r="A10" s="95" t="s">
        <v>145</v>
      </c>
      <c r="B10" s="94" t="s">
        <v>1</v>
      </c>
      <c r="C10" s="94">
        <f>SUM(C14:C23)</f>
        <v>1304900</v>
      </c>
      <c r="D10" s="94">
        <f t="shared" ref="D10:R10" si="2">SUM(D14:D23)</f>
        <v>218040</v>
      </c>
      <c r="E10" s="94">
        <f t="shared" si="2"/>
        <v>120900</v>
      </c>
      <c r="F10" s="94">
        <f t="shared" si="2"/>
        <v>102980</v>
      </c>
      <c r="G10" s="94">
        <f t="shared" si="2"/>
        <v>111680</v>
      </c>
      <c r="H10" s="94">
        <f t="shared" si="2"/>
        <v>553600</v>
      </c>
      <c r="I10" s="94">
        <f t="shared" si="2"/>
        <v>108040</v>
      </c>
      <c r="J10" s="94">
        <f t="shared" si="2"/>
        <v>103200</v>
      </c>
      <c r="K10" s="94">
        <f t="shared" si="2"/>
        <v>84720</v>
      </c>
      <c r="L10" s="94">
        <f t="shared" si="2"/>
        <v>128980</v>
      </c>
      <c r="M10" s="94">
        <f t="shared" si="2"/>
        <v>424940</v>
      </c>
      <c r="N10" s="94">
        <f t="shared" si="2"/>
        <v>82540</v>
      </c>
      <c r="O10" s="94">
        <f t="shared" si="2"/>
        <v>83680</v>
      </c>
      <c r="P10" s="94">
        <f t="shared" si="2"/>
        <v>81500</v>
      </c>
      <c r="Q10" s="94">
        <f t="shared" si="2"/>
        <v>78640</v>
      </c>
      <c r="R10" s="94">
        <f t="shared" si="2"/>
        <v>326360</v>
      </c>
      <c r="T10" s="25">
        <f t="shared" si="1"/>
        <v>1304900</v>
      </c>
    </row>
    <row r="11" spans="1:20" s="25" customFormat="1" ht="24" x14ac:dyDescent="0.2">
      <c r="A11" s="95"/>
      <c r="B11" s="94" t="s">
        <v>2</v>
      </c>
      <c r="C11" s="94"/>
      <c r="D11" s="94"/>
      <c r="E11" s="94"/>
      <c r="F11" s="94"/>
      <c r="G11" s="94"/>
      <c r="H11" s="94"/>
      <c r="I11" s="94"/>
      <c r="J11" s="94"/>
      <c r="K11" s="94"/>
      <c r="L11" s="94"/>
      <c r="M11" s="94"/>
      <c r="N11" s="94"/>
      <c r="O11" s="94"/>
      <c r="P11" s="94"/>
      <c r="Q11" s="94"/>
      <c r="R11" s="94"/>
      <c r="T11" s="25">
        <f t="shared" si="1"/>
        <v>0</v>
      </c>
    </row>
    <row r="12" spans="1:20" ht="24" x14ac:dyDescent="0.2">
      <c r="A12" s="26" t="s">
        <v>101</v>
      </c>
      <c r="B12" s="27"/>
      <c r="C12" s="21"/>
      <c r="D12" s="28"/>
      <c r="E12" s="28"/>
      <c r="F12" s="28"/>
      <c r="G12" s="28"/>
      <c r="H12" s="28"/>
      <c r="I12" s="28"/>
      <c r="J12" s="28"/>
      <c r="K12" s="28"/>
      <c r="L12" s="28"/>
      <c r="M12" s="28"/>
      <c r="N12" s="28"/>
      <c r="O12" s="28"/>
      <c r="P12" s="28"/>
      <c r="Q12" s="28"/>
      <c r="R12" s="28"/>
      <c r="T12" s="25">
        <f t="shared" si="1"/>
        <v>0</v>
      </c>
    </row>
    <row r="13" spans="1:20" ht="24" x14ac:dyDescent="0.2">
      <c r="A13" s="30" t="s">
        <v>102</v>
      </c>
      <c r="B13" s="27"/>
      <c r="C13" s="21"/>
      <c r="D13" s="28"/>
      <c r="E13" s="28"/>
      <c r="F13" s="28"/>
      <c r="G13" s="28"/>
      <c r="H13" s="28"/>
      <c r="I13" s="28"/>
      <c r="J13" s="28"/>
      <c r="K13" s="28"/>
      <c r="L13" s="28"/>
      <c r="M13" s="28"/>
      <c r="N13" s="28"/>
      <c r="O13" s="28"/>
      <c r="P13" s="28"/>
      <c r="Q13" s="28"/>
      <c r="R13" s="28"/>
      <c r="T13" s="25">
        <f t="shared" si="1"/>
        <v>0</v>
      </c>
    </row>
    <row r="14" spans="1:20" ht="24" x14ac:dyDescent="0.2">
      <c r="A14" s="31" t="s">
        <v>25</v>
      </c>
      <c r="B14" s="32" t="s">
        <v>1</v>
      </c>
      <c r="C14" s="21">
        <v>992400</v>
      </c>
      <c r="D14" s="195">
        <v>92640</v>
      </c>
      <c r="E14" s="195">
        <v>75600</v>
      </c>
      <c r="F14" s="195">
        <v>87580</v>
      </c>
      <c r="G14" s="195">
        <v>83680</v>
      </c>
      <c r="H14" s="203">
        <f>SUM(D14:G14)</f>
        <v>339500</v>
      </c>
      <c r="I14" s="195">
        <v>76640</v>
      </c>
      <c r="J14" s="195">
        <v>81500</v>
      </c>
      <c r="K14" s="195">
        <v>84720</v>
      </c>
      <c r="L14" s="195">
        <v>83680</v>
      </c>
      <c r="M14" s="203">
        <f>SUM(I14:L14)</f>
        <v>326540</v>
      </c>
      <c r="N14" s="195">
        <v>82540</v>
      </c>
      <c r="O14" s="195">
        <v>83680</v>
      </c>
      <c r="P14" s="195">
        <v>81500</v>
      </c>
      <c r="Q14" s="195">
        <v>78640</v>
      </c>
      <c r="R14" s="203">
        <f>SUM(N14:Q14)</f>
        <v>326360</v>
      </c>
      <c r="T14" s="25">
        <f t="shared" si="1"/>
        <v>992400</v>
      </c>
    </row>
    <row r="15" spans="1:20" ht="24" x14ac:dyDescent="0.2">
      <c r="A15" s="30" t="s">
        <v>103</v>
      </c>
      <c r="B15" s="27"/>
      <c r="C15" s="21"/>
      <c r="D15" s="131"/>
      <c r="E15" s="131"/>
      <c r="F15" s="131"/>
      <c r="G15" s="131"/>
      <c r="H15" s="202"/>
      <c r="I15" s="131"/>
      <c r="J15" s="131"/>
      <c r="K15" s="131"/>
      <c r="L15" s="131"/>
      <c r="M15" s="202"/>
      <c r="N15" s="131"/>
      <c r="O15" s="131"/>
      <c r="P15" s="131"/>
      <c r="Q15" s="131"/>
      <c r="R15" s="202"/>
      <c r="T15" s="25">
        <f t="shared" si="1"/>
        <v>0</v>
      </c>
    </row>
    <row r="16" spans="1:20" ht="24" x14ac:dyDescent="0.2">
      <c r="A16" s="31" t="s">
        <v>27</v>
      </c>
      <c r="B16" s="32" t="s">
        <v>1</v>
      </c>
      <c r="C16" s="21">
        <v>32600</v>
      </c>
      <c r="D16" s="195">
        <v>32600</v>
      </c>
      <c r="E16" s="195"/>
      <c r="F16" s="195"/>
      <c r="G16" s="195"/>
      <c r="H16" s="203">
        <f>SUM(D16:G16)</f>
        <v>32600</v>
      </c>
      <c r="I16" s="195"/>
      <c r="J16" s="195"/>
      <c r="K16" s="195"/>
      <c r="L16" s="195"/>
      <c r="M16" s="203">
        <f>SUM(I16:L16)</f>
        <v>0</v>
      </c>
      <c r="N16" s="195"/>
      <c r="O16" s="195"/>
      <c r="P16" s="195"/>
      <c r="Q16" s="195"/>
      <c r="R16" s="203">
        <f>SUM(N16:Q16)</f>
        <v>0</v>
      </c>
      <c r="T16" s="25">
        <f t="shared" si="1"/>
        <v>32600</v>
      </c>
    </row>
    <row r="17" spans="1:20" ht="24" x14ac:dyDescent="0.2">
      <c r="A17" s="31" t="s">
        <v>28</v>
      </c>
      <c r="B17" s="32" t="s">
        <v>1</v>
      </c>
      <c r="C17" s="21">
        <v>28000</v>
      </c>
      <c r="D17" s="195"/>
      <c r="E17" s="195"/>
      <c r="F17" s="195"/>
      <c r="G17" s="195">
        <v>28000</v>
      </c>
      <c r="H17" s="203">
        <f>SUM(D17:G17)</f>
        <v>28000</v>
      </c>
      <c r="I17" s="195"/>
      <c r="J17" s="195"/>
      <c r="K17" s="195"/>
      <c r="L17" s="195"/>
      <c r="M17" s="203">
        <f>SUM(I17:L17)</f>
        <v>0</v>
      </c>
      <c r="N17" s="195"/>
      <c r="O17" s="195"/>
      <c r="P17" s="195"/>
      <c r="Q17" s="195"/>
      <c r="R17" s="203">
        <f>SUM(N17:Q17)</f>
        <v>0</v>
      </c>
      <c r="T17" s="25">
        <f t="shared" si="1"/>
        <v>28000</v>
      </c>
    </row>
    <row r="18" spans="1:20" ht="24" x14ac:dyDescent="0.2">
      <c r="A18" s="30" t="s">
        <v>104</v>
      </c>
      <c r="B18" s="27"/>
      <c r="C18" s="21"/>
      <c r="D18" s="131"/>
      <c r="E18" s="131"/>
      <c r="F18" s="131"/>
      <c r="G18" s="131"/>
      <c r="H18" s="202"/>
      <c r="I18" s="131"/>
      <c r="J18" s="131"/>
      <c r="K18" s="131"/>
      <c r="L18" s="131"/>
      <c r="M18" s="202"/>
      <c r="N18" s="131"/>
      <c r="O18" s="131"/>
      <c r="P18" s="131"/>
      <c r="Q18" s="131"/>
      <c r="R18" s="202"/>
      <c r="T18" s="25">
        <f t="shared" si="1"/>
        <v>0</v>
      </c>
    </row>
    <row r="19" spans="1:20" ht="24" x14ac:dyDescent="0.2">
      <c r="A19" s="31" t="s">
        <v>29</v>
      </c>
      <c r="B19" s="32" t="s">
        <v>1</v>
      </c>
      <c r="C19" s="21">
        <v>92800</v>
      </c>
      <c r="D19" s="195">
        <v>92800</v>
      </c>
      <c r="E19" s="195"/>
      <c r="F19" s="195"/>
      <c r="G19" s="195"/>
      <c r="H19" s="203">
        <f>SUM(D19:G19)</f>
        <v>92800</v>
      </c>
      <c r="I19" s="195"/>
      <c r="J19" s="195"/>
      <c r="K19" s="195"/>
      <c r="L19" s="195"/>
      <c r="M19" s="203">
        <f>SUM(I19:L19)</f>
        <v>0</v>
      </c>
      <c r="N19" s="195"/>
      <c r="O19" s="195"/>
      <c r="P19" s="195"/>
      <c r="Q19" s="195"/>
      <c r="R19" s="203">
        <f>SUM(N19:Q19)</f>
        <v>0</v>
      </c>
      <c r="T19" s="25">
        <f t="shared" si="1"/>
        <v>92800</v>
      </c>
    </row>
    <row r="20" spans="1:20" ht="24" x14ac:dyDescent="0.2">
      <c r="A20" s="31" t="s">
        <v>30</v>
      </c>
      <c r="B20" s="32" t="s">
        <v>1</v>
      </c>
      <c r="C20" s="21">
        <v>90600</v>
      </c>
      <c r="D20" s="195"/>
      <c r="E20" s="195">
        <v>45300</v>
      </c>
      <c r="F20" s="195"/>
      <c r="G20" s="195"/>
      <c r="H20" s="203">
        <f t="shared" ref="H20:H23" si="3">SUM(D20:G20)</f>
        <v>45300</v>
      </c>
      <c r="I20" s="195"/>
      <c r="J20" s="195"/>
      <c r="K20" s="195"/>
      <c r="L20" s="195">
        <v>45300</v>
      </c>
      <c r="M20" s="203">
        <f t="shared" ref="M20:M23" si="4">SUM(I20:L20)</f>
        <v>45300</v>
      </c>
      <c r="N20" s="195"/>
      <c r="O20" s="195"/>
      <c r="P20" s="195"/>
      <c r="Q20" s="195"/>
      <c r="R20" s="203">
        <f t="shared" ref="R20:R23" si="5">SUM(N20:Q20)</f>
        <v>0</v>
      </c>
      <c r="T20" s="25">
        <f t="shared" si="1"/>
        <v>90600</v>
      </c>
    </row>
    <row r="21" spans="1:20" ht="24" x14ac:dyDescent="0.2">
      <c r="A21" s="31" t="s">
        <v>31</v>
      </c>
      <c r="B21" s="32" t="s">
        <v>1</v>
      </c>
      <c r="C21" s="21">
        <v>31400</v>
      </c>
      <c r="D21" s="195"/>
      <c r="E21" s="195"/>
      <c r="F21" s="195"/>
      <c r="G21" s="195"/>
      <c r="H21" s="203">
        <f t="shared" si="3"/>
        <v>0</v>
      </c>
      <c r="I21" s="195">
        <v>31400</v>
      </c>
      <c r="J21" s="195"/>
      <c r="K21" s="195"/>
      <c r="L21" s="195"/>
      <c r="M21" s="203">
        <f t="shared" si="4"/>
        <v>31400</v>
      </c>
      <c r="N21" s="195"/>
      <c r="O21" s="195"/>
      <c r="P21" s="195"/>
      <c r="Q21" s="195"/>
      <c r="R21" s="203">
        <f t="shared" si="5"/>
        <v>0</v>
      </c>
      <c r="T21" s="25">
        <f t="shared" si="1"/>
        <v>31400</v>
      </c>
    </row>
    <row r="22" spans="1:20" ht="24" x14ac:dyDescent="0.2">
      <c r="A22" s="31" t="s">
        <v>32</v>
      </c>
      <c r="B22" s="32" t="s">
        <v>1</v>
      </c>
      <c r="C22" s="21">
        <v>21700</v>
      </c>
      <c r="D22" s="195"/>
      <c r="E22" s="195"/>
      <c r="F22" s="195"/>
      <c r="G22" s="195"/>
      <c r="H22" s="203">
        <f t="shared" si="3"/>
        <v>0</v>
      </c>
      <c r="I22" s="195"/>
      <c r="J22" s="195">
        <v>21700</v>
      </c>
      <c r="K22" s="195"/>
      <c r="L22" s="195"/>
      <c r="M22" s="203">
        <f t="shared" si="4"/>
        <v>21700</v>
      </c>
      <c r="N22" s="195"/>
      <c r="O22" s="195"/>
      <c r="P22" s="195"/>
      <c r="Q22" s="195"/>
      <c r="R22" s="203">
        <f t="shared" si="5"/>
        <v>0</v>
      </c>
      <c r="T22" s="25">
        <f t="shared" si="1"/>
        <v>21700</v>
      </c>
    </row>
    <row r="23" spans="1:20" ht="24" x14ac:dyDescent="0.2">
      <c r="A23" s="107" t="s">
        <v>23</v>
      </c>
      <c r="B23" s="32" t="s">
        <v>1</v>
      </c>
      <c r="C23" s="21">
        <v>15400</v>
      </c>
      <c r="D23" s="195"/>
      <c r="E23" s="195"/>
      <c r="F23" s="195">
        <v>15400</v>
      </c>
      <c r="G23" s="195"/>
      <c r="H23" s="203">
        <f t="shared" si="3"/>
        <v>15400</v>
      </c>
      <c r="I23" s="195"/>
      <c r="J23" s="195"/>
      <c r="K23" s="195"/>
      <c r="L23" s="195"/>
      <c r="M23" s="203">
        <f t="shared" si="4"/>
        <v>0</v>
      </c>
      <c r="N23" s="195"/>
      <c r="O23" s="195"/>
      <c r="P23" s="195"/>
      <c r="Q23" s="195"/>
      <c r="R23" s="203">
        <f t="shared" si="5"/>
        <v>0</v>
      </c>
      <c r="T23" s="25">
        <f t="shared" si="1"/>
        <v>15400</v>
      </c>
    </row>
    <row r="24" spans="1:20" s="66" customFormat="1" ht="24" x14ac:dyDescent="0.2">
      <c r="A24" s="114" t="s">
        <v>118</v>
      </c>
      <c r="B24" s="115" t="s">
        <v>1</v>
      </c>
      <c r="C24" s="115">
        <f>SUM(C26)</f>
        <v>250000</v>
      </c>
      <c r="D24" s="115">
        <f t="shared" ref="D24:R24" si="6">SUM(D26)</f>
        <v>0</v>
      </c>
      <c r="E24" s="115">
        <f t="shared" si="6"/>
        <v>0</v>
      </c>
      <c r="F24" s="115">
        <f t="shared" si="6"/>
        <v>0</v>
      </c>
      <c r="G24" s="115">
        <f t="shared" si="6"/>
        <v>0</v>
      </c>
      <c r="H24" s="115">
        <f t="shared" si="6"/>
        <v>0</v>
      </c>
      <c r="I24" s="115">
        <f t="shared" si="6"/>
        <v>125000</v>
      </c>
      <c r="J24" s="115">
        <f t="shared" si="6"/>
        <v>0</v>
      </c>
      <c r="K24" s="115">
        <f t="shared" si="6"/>
        <v>0</v>
      </c>
      <c r="L24" s="115">
        <f t="shared" si="6"/>
        <v>0</v>
      </c>
      <c r="M24" s="115">
        <f t="shared" si="6"/>
        <v>125000</v>
      </c>
      <c r="N24" s="115">
        <f t="shared" si="6"/>
        <v>125000</v>
      </c>
      <c r="O24" s="115">
        <f t="shared" si="6"/>
        <v>0</v>
      </c>
      <c r="P24" s="115">
        <f t="shared" si="6"/>
        <v>0</v>
      </c>
      <c r="Q24" s="115">
        <f t="shared" si="6"/>
        <v>0</v>
      </c>
      <c r="R24" s="115">
        <f t="shared" si="6"/>
        <v>125000</v>
      </c>
      <c r="T24" s="66">
        <f>SUM(H24+M24+R24)</f>
        <v>250000</v>
      </c>
    </row>
    <row r="25" spans="1:20" s="66" customFormat="1" ht="24" x14ac:dyDescent="0.2">
      <c r="A25" s="117"/>
      <c r="B25" s="115" t="s">
        <v>2</v>
      </c>
      <c r="C25" s="115"/>
      <c r="D25" s="115"/>
      <c r="E25" s="115"/>
      <c r="F25" s="115"/>
      <c r="G25" s="115"/>
      <c r="H25" s="115"/>
      <c r="I25" s="115"/>
      <c r="J25" s="115"/>
      <c r="K25" s="115"/>
      <c r="L25" s="115"/>
      <c r="M25" s="115"/>
      <c r="N25" s="115"/>
      <c r="O25" s="115"/>
      <c r="P25" s="115"/>
      <c r="Q25" s="115"/>
      <c r="R25" s="115"/>
      <c r="T25" s="66">
        <f t="shared" ref="T25:T27" si="7">SUM(H25+M25+R25)</f>
        <v>0</v>
      </c>
    </row>
    <row r="26" spans="1:20" s="66" customFormat="1" ht="24" x14ac:dyDescent="0.2">
      <c r="A26" s="120" t="s">
        <v>145</v>
      </c>
      <c r="B26" s="119" t="s">
        <v>1</v>
      </c>
      <c r="C26" s="119">
        <f>SUM(C30)</f>
        <v>250000</v>
      </c>
      <c r="D26" s="119">
        <f t="shared" ref="D26:R26" si="8">SUM(D30)</f>
        <v>0</v>
      </c>
      <c r="E26" s="119">
        <f t="shared" si="8"/>
        <v>0</v>
      </c>
      <c r="F26" s="119">
        <f t="shared" si="8"/>
        <v>0</v>
      </c>
      <c r="G26" s="119">
        <f t="shared" si="8"/>
        <v>0</v>
      </c>
      <c r="H26" s="119">
        <f t="shared" si="8"/>
        <v>0</v>
      </c>
      <c r="I26" s="119">
        <f t="shared" si="8"/>
        <v>125000</v>
      </c>
      <c r="J26" s="119">
        <f t="shared" si="8"/>
        <v>0</v>
      </c>
      <c r="K26" s="119">
        <f t="shared" si="8"/>
        <v>0</v>
      </c>
      <c r="L26" s="119">
        <f t="shared" si="8"/>
        <v>0</v>
      </c>
      <c r="M26" s="119">
        <f t="shared" si="8"/>
        <v>125000</v>
      </c>
      <c r="N26" s="119">
        <f t="shared" si="8"/>
        <v>125000</v>
      </c>
      <c r="O26" s="119">
        <f t="shared" si="8"/>
        <v>0</v>
      </c>
      <c r="P26" s="119">
        <f t="shared" si="8"/>
        <v>0</v>
      </c>
      <c r="Q26" s="119">
        <f t="shared" si="8"/>
        <v>0</v>
      </c>
      <c r="R26" s="119">
        <f t="shared" si="8"/>
        <v>125000</v>
      </c>
      <c r="T26" s="66">
        <f t="shared" si="7"/>
        <v>250000</v>
      </c>
    </row>
    <row r="27" spans="1:20" s="66" customFormat="1" ht="24" x14ac:dyDescent="0.2">
      <c r="A27" s="120"/>
      <c r="B27" s="119" t="s">
        <v>2</v>
      </c>
      <c r="C27" s="119"/>
      <c r="D27" s="119"/>
      <c r="E27" s="119"/>
      <c r="F27" s="119"/>
      <c r="G27" s="119"/>
      <c r="H27" s="119"/>
      <c r="I27" s="119"/>
      <c r="J27" s="119"/>
      <c r="K27" s="119"/>
      <c r="L27" s="119"/>
      <c r="M27" s="119"/>
      <c r="N27" s="119"/>
      <c r="O27" s="119"/>
      <c r="P27" s="119"/>
      <c r="Q27" s="119"/>
      <c r="R27" s="119"/>
      <c r="T27" s="66">
        <f t="shared" si="7"/>
        <v>0</v>
      </c>
    </row>
    <row r="28" spans="1:20" ht="24" x14ac:dyDescent="0.2">
      <c r="A28" s="26" t="s">
        <v>101</v>
      </c>
      <c r="B28" s="27"/>
      <c r="C28" s="21"/>
      <c r="D28" s="28"/>
      <c r="E28" s="28"/>
      <c r="F28" s="28"/>
      <c r="G28" s="28"/>
      <c r="H28" s="28"/>
      <c r="I28" s="28"/>
      <c r="J28" s="28"/>
      <c r="K28" s="28"/>
      <c r="L28" s="28"/>
      <c r="M28" s="28"/>
      <c r="N28" s="28"/>
      <c r="O28" s="28"/>
      <c r="P28" s="28"/>
      <c r="Q28" s="28"/>
      <c r="R28" s="28"/>
      <c r="T28" s="25">
        <f t="shared" ref="T28:T30" si="9">SUM(H28+M28+R28)</f>
        <v>0</v>
      </c>
    </row>
    <row r="29" spans="1:20" ht="24" x14ac:dyDescent="0.2">
      <c r="A29" s="30" t="s">
        <v>104</v>
      </c>
      <c r="B29" s="27"/>
      <c r="C29" s="21"/>
      <c r="D29" s="28"/>
      <c r="E29" s="28"/>
      <c r="F29" s="28"/>
      <c r="G29" s="28"/>
      <c r="H29" s="28"/>
      <c r="I29" s="28"/>
      <c r="J29" s="28"/>
      <c r="K29" s="28"/>
      <c r="L29" s="28"/>
      <c r="M29" s="28"/>
      <c r="N29" s="28"/>
      <c r="O29" s="28"/>
      <c r="P29" s="28"/>
      <c r="Q29" s="28"/>
      <c r="R29" s="28"/>
      <c r="T29" s="25">
        <f t="shared" si="9"/>
        <v>0</v>
      </c>
    </row>
    <row r="30" spans="1:20" ht="24" x14ac:dyDescent="0.2">
      <c r="A30" s="153" t="s">
        <v>61</v>
      </c>
      <c r="B30" s="32" t="s">
        <v>1</v>
      </c>
      <c r="C30" s="21">
        <v>250000</v>
      </c>
      <c r="D30" s="132"/>
      <c r="E30" s="132"/>
      <c r="F30" s="132"/>
      <c r="G30" s="132"/>
      <c r="H30" s="203">
        <f>SUM(D30:G30)</f>
        <v>0</v>
      </c>
      <c r="I30" s="195">
        <v>125000</v>
      </c>
      <c r="J30" s="195"/>
      <c r="K30" s="195"/>
      <c r="L30" s="195"/>
      <c r="M30" s="203">
        <f>SUM(I30:L30)</f>
        <v>125000</v>
      </c>
      <c r="N30" s="195">
        <v>125000</v>
      </c>
      <c r="O30" s="195"/>
      <c r="P30" s="195"/>
      <c r="Q30" s="195"/>
      <c r="R30" s="203">
        <f>SUM(N30:Q30)</f>
        <v>125000</v>
      </c>
      <c r="T30" s="25">
        <f t="shared" si="9"/>
        <v>250000</v>
      </c>
    </row>
    <row r="31" spans="1:20" s="25" customFormat="1" ht="24" x14ac:dyDescent="0.2">
      <c r="A31" s="97" t="s">
        <v>119</v>
      </c>
      <c r="B31" s="98" t="s">
        <v>1</v>
      </c>
      <c r="C31" s="98">
        <f>SUM(C33)</f>
        <v>6229700</v>
      </c>
      <c r="D31" s="98">
        <f t="shared" ref="D31:R31" si="10">SUM(D33)</f>
        <v>0</v>
      </c>
      <c r="E31" s="98">
        <f t="shared" si="10"/>
        <v>1050000</v>
      </c>
      <c r="F31" s="98">
        <f t="shared" si="10"/>
        <v>500000</v>
      </c>
      <c r="G31" s="98">
        <f t="shared" si="10"/>
        <v>502500</v>
      </c>
      <c r="H31" s="98">
        <f t="shared" si="10"/>
        <v>2052500</v>
      </c>
      <c r="I31" s="98">
        <f t="shared" si="10"/>
        <v>500000</v>
      </c>
      <c r="J31" s="98">
        <f t="shared" si="10"/>
        <v>650000</v>
      </c>
      <c r="K31" s="98">
        <f t="shared" si="10"/>
        <v>527200</v>
      </c>
      <c r="L31" s="98">
        <f t="shared" si="10"/>
        <v>500000</v>
      </c>
      <c r="M31" s="98">
        <f t="shared" si="10"/>
        <v>2177200</v>
      </c>
      <c r="N31" s="98">
        <f t="shared" si="10"/>
        <v>850000</v>
      </c>
      <c r="O31" s="98">
        <f t="shared" si="10"/>
        <v>650000</v>
      </c>
      <c r="P31" s="98">
        <f t="shared" si="10"/>
        <v>500000</v>
      </c>
      <c r="Q31" s="98">
        <f t="shared" si="10"/>
        <v>0</v>
      </c>
      <c r="R31" s="98">
        <f t="shared" si="10"/>
        <v>2000000</v>
      </c>
      <c r="T31" s="25">
        <f>SUM(H31+M31+R31)</f>
        <v>6229700</v>
      </c>
    </row>
    <row r="32" spans="1:20" s="25" customFormat="1" ht="24" x14ac:dyDescent="0.2">
      <c r="A32" s="100"/>
      <c r="B32" s="98" t="s">
        <v>2</v>
      </c>
      <c r="C32" s="98"/>
      <c r="D32" s="98"/>
      <c r="E32" s="98"/>
      <c r="F32" s="98"/>
      <c r="G32" s="98"/>
      <c r="H32" s="98"/>
      <c r="I32" s="98"/>
      <c r="J32" s="98"/>
      <c r="K32" s="98"/>
      <c r="L32" s="98"/>
      <c r="M32" s="98"/>
      <c r="N32" s="98"/>
      <c r="O32" s="98"/>
      <c r="P32" s="98"/>
      <c r="Q32" s="98"/>
      <c r="R32" s="98"/>
      <c r="T32" s="25">
        <f t="shared" ref="T32:T44" si="11">SUM(H32+M32+R32)</f>
        <v>0</v>
      </c>
    </row>
    <row r="33" spans="1:20" s="25" customFormat="1" ht="24" x14ac:dyDescent="0.2">
      <c r="A33" s="95" t="s">
        <v>145</v>
      </c>
      <c r="B33" s="94" t="s">
        <v>1</v>
      </c>
      <c r="C33" s="94">
        <f t="shared" ref="C33:R33" si="12">SUM(C37:C43)</f>
        <v>6229700</v>
      </c>
      <c r="D33" s="94">
        <f t="shared" si="12"/>
        <v>0</v>
      </c>
      <c r="E33" s="94">
        <f t="shared" si="12"/>
        <v>1050000</v>
      </c>
      <c r="F33" s="94">
        <f t="shared" si="12"/>
        <v>500000</v>
      </c>
      <c r="G33" s="94">
        <f t="shared" si="12"/>
        <v>502500</v>
      </c>
      <c r="H33" s="94">
        <f t="shared" si="12"/>
        <v>2052500</v>
      </c>
      <c r="I33" s="94">
        <f t="shared" si="12"/>
        <v>500000</v>
      </c>
      <c r="J33" s="94">
        <f t="shared" si="12"/>
        <v>650000</v>
      </c>
      <c r="K33" s="94">
        <f t="shared" si="12"/>
        <v>527200</v>
      </c>
      <c r="L33" s="94">
        <f t="shared" si="12"/>
        <v>500000</v>
      </c>
      <c r="M33" s="94">
        <f t="shared" si="12"/>
        <v>2177200</v>
      </c>
      <c r="N33" s="94">
        <f t="shared" si="12"/>
        <v>850000</v>
      </c>
      <c r="O33" s="94">
        <f t="shared" si="12"/>
        <v>650000</v>
      </c>
      <c r="P33" s="94">
        <f t="shared" si="12"/>
        <v>500000</v>
      </c>
      <c r="Q33" s="94">
        <f t="shared" si="12"/>
        <v>0</v>
      </c>
      <c r="R33" s="94">
        <f t="shared" si="12"/>
        <v>2000000</v>
      </c>
      <c r="T33" s="25">
        <f t="shared" si="11"/>
        <v>6229700</v>
      </c>
    </row>
    <row r="34" spans="1:20" s="25" customFormat="1" ht="24" x14ac:dyDescent="0.2">
      <c r="A34" s="95"/>
      <c r="B34" s="94" t="s">
        <v>2</v>
      </c>
      <c r="C34" s="94"/>
      <c r="D34" s="94"/>
      <c r="E34" s="94"/>
      <c r="F34" s="94"/>
      <c r="G34" s="94"/>
      <c r="H34" s="94"/>
      <c r="I34" s="94"/>
      <c r="J34" s="94"/>
      <c r="K34" s="94"/>
      <c r="L34" s="94"/>
      <c r="M34" s="94"/>
      <c r="N34" s="94"/>
      <c r="O34" s="94"/>
      <c r="P34" s="94"/>
      <c r="Q34" s="94"/>
      <c r="R34" s="94"/>
      <c r="T34" s="25">
        <f t="shared" si="11"/>
        <v>0</v>
      </c>
    </row>
    <row r="35" spans="1:20" ht="24" x14ac:dyDescent="0.2">
      <c r="A35" s="26" t="s">
        <v>101</v>
      </c>
      <c r="B35" s="27"/>
      <c r="C35" s="21"/>
      <c r="D35" s="28"/>
      <c r="E35" s="28"/>
      <c r="F35" s="28"/>
      <c r="G35" s="28"/>
      <c r="H35" s="28"/>
      <c r="I35" s="28"/>
      <c r="J35" s="28"/>
      <c r="K35" s="28"/>
      <c r="L35" s="28"/>
      <c r="M35" s="28"/>
      <c r="N35" s="28"/>
      <c r="O35" s="28"/>
      <c r="P35" s="28"/>
      <c r="Q35" s="28"/>
      <c r="R35" s="28"/>
      <c r="T35" s="25">
        <f t="shared" si="11"/>
        <v>0</v>
      </c>
    </row>
    <row r="36" spans="1:20" ht="24" x14ac:dyDescent="0.2">
      <c r="A36" s="30" t="s">
        <v>103</v>
      </c>
      <c r="B36" s="27"/>
      <c r="C36" s="21"/>
      <c r="D36" s="28"/>
      <c r="E36" s="28"/>
      <c r="F36" s="28"/>
      <c r="G36" s="28"/>
      <c r="H36" s="28"/>
      <c r="I36" s="28"/>
      <c r="J36" s="28"/>
      <c r="K36" s="28"/>
      <c r="L36" s="28"/>
      <c r="M36" s="28"/>
      <c r="N36" s="28"/>
      <c r="O36" s="28"/>
      <c r="P36" s="28"/>
      <c r="Q36" s="28"/>
      <c r="R36" s="28"/>
      <c r="T36" s="25">
        <f t="shared" si="11"/>
        <v>0</v>
      </c>
    </row>
    <row r="37" spans="1:20" ht="24" x14ac:dyDescent="0.2">
      <c r="A37" s="126" t="s">
        <v>54</v>
      </c>
      <c r="B37" s="32" t="s">
        <v>1</v>
      </c>
      <c r="C37" s="21">
        <v>17000</v>
      </c>
      <c r="D37" s="133"/>
      <c r="E37" s="133"/>
      <c r="F37" s="133"/>
      <c r="G37" s="133"/>
      <c r="H37" s="202">
        <f>SUM(D37:G37)</f>
        <v>0</v>
      </c>
      <c r="I37" s="133"/>
      <c r="J37" s="133"/>
      <c r="K37" s="133">
        <v>17000</v>
      </c>
      <c r="L37" s="133"/>
      <c r="M37" s="202">
        <f>SUM(I37:L37)</f>
        <v>17000</v>
      </c>
      <c r="N37" s="133"/>
      <c r="O37" s="133"/>
      <c r="P37" s="133"/>
      <c r="Q37" s="133"/>
      <c r="R37" s="202">
        <f>SUM(N37:Q37)</f>
        <v>0</v>
      </c>
      <c r="T37" s="25">
        <f t="shared" si="11"/>
        <v>17000</v>
      </c>
    </row>
    <row r="38" spans="1:20" ht="24" x14ac:dyDescent="0.2">
      <c r="A38" s="125" t="s">
        <v>159</v>
      </c>
      <c r="B38" s="32" t="s">
        <v>1</v>
      </c>
      <c r="C38" s="21">
        <v>5000000</v>
      </c>
      <c r="D38" s="195"/>
      <c r="E38" s="195">
        <v>500000</v>
      </c>
      <c r="F38" s="195">
        <v>500000</v>
      </c>
      <c r="G38" s="195">
        <v>500000</v>
      </c>
      <c r="H38" s="202">
        <f t="shared" ref="H38:H39" si="13">SUM(D38:G38)</f>
        <v>1500000</v>
      </c>
      <c r="I38" s="195">
        <v>500000</v>
      </c>
      <c r="J38" s="195">
        <v>500000</v>
      </c>
      <c r="K38" s="195">
        <v>500000</v>
      </c>
      <c r="L38" s="195">
        <v>500000</v>
      </c>
      <c r="M38" s="202">
        <f t="shared" ref="M38:M39" si="14">SUM(I38:L38)</f>
        <v>2000000</v>
      </c>
      <c r="N38" s="195">
        <v>500000</v>
      </c>
      <c r="O38" s="195">
        <v>500000</v>
      </c>
      <c r="P38" s="195">
        <v>500000</v>
      </c>
      <c r="Q38" s="195"/>
      <c r="R38" s="202">
        <f t="shared" ref="R38:R39" si="15">SUM(N38:Q38)</f>
        <v>1500000</v>
      </c>
      <c r="T38" s="25">
        <f t="shared" si="11"/>
        <v>5000000</v>
      </c>
    </row>
    <row r="39" spans="1:20" ht="24" x14ac:dyDescent="0.2">
      <c r="A39" s="62" t="s">
        <v>60</v>
      </c>
      <c r="B39" s="63" t="s">
        <v>1</v>
      </c>
      <c r="C39" s="21">
        <v>500000</v>
      </c>
      <c r="D39" s="195"/>
      <c r="E39" s="195">
        <v>200000</v>
      </c>
      <c r="F39" s="195"/>
      <c r="G39" s="195"/>
      <c r="H39" s="202">
        <f t="shared" si="13"/>
        <v>200000</v>
      </c>
      <c r="I39" s="195"/>
      <c r="J39" s="195">
        <v>150000</v>
      </c>
      <c r="K39" s="195"/>
      <c r="L39" s="195"/>
      <c r="M39" s="202">
        <f t="shared" si="14"/>
        <v>150000</v>
      </c>
      <c r="N39" s="195"/>
      <c r="O39" s="195">
        <v>150000</v>
      </c>
      <c r="P39" s="195"/>
      <c r="Q39" s="195"/>
      <c r="R39" s="202">
        <f t="shared" si="15"/>
        <v>150000</v>
      </c>
      <c r="T39" s="25">
        <f t="shared" si="11"/>
        <v>500000</v>
      </c>
    </row>
    <row r="40" spans="1:20" ht="24" x14ac:dyDescent="0.2">
      <c r="A40" s="30" t="s">
        <v>104</v>
      </c>
      <c r="B40" s="27"/>
      <c r="C40" s="21"/>
      <c r="D40" s="131"/>
      <c r="E40" s="131"/>
      <c r="F40" s="131"/>
      <c r="G40" s="131"/>
      <c r="H40" s="202"/>
      <c r="I40" s="131"/>
      <c r="J40" s="131"/>
      <c r="K40" s="131"/>
      <c r="L40" s="131"/>
      <c r="M40" s="202"/>
      <c r="N40" s="131"/>
      <c r="O40" s="131"/>
      <c r="P40" s="131"/>
      <c r="Q40" s="131"/>
      <c r="R40" s="202"/>
      <c r="T40" s="25">
        <f t="shared" si="11"/>
        <v>0</v>
      </c>
    </row>
    <row r="41" spans="1:20" ht="24" x14ac:dyDescent="0.2">
      <c r="A41" s="126" t="s">
        <v>55</v>
      </c>
      <c r="B41" s="32" t="s">
        <v>1</v>
      </c>
      <c r="C41" s="21">
        <v>10200</v>
      </c>
      <c r="D41" s="133"/>
      <c r="E41" s="133"/>
      <c r="F41" s="133"/>
      <c r="G41" s="133"/>
      <c r="H41" s="202">
        <f>SUM(D41:G41)</f>
        <v>0</v>
      </c>
      <c r="I41" s="133"/>
      <c r="J41" s="133"/>
      <c r="K41" s="133">
        <v>10200</v>
      </c>
      <c r="L41" s="133"/>
      <c r="M41" s="202">
        <f>SUM(I41:L41)</f>
        <v>10200</v>
      </c>
      <c r="N41" s="133"/>
      <c r="O41" s="133"/>
      <c r="P41" s="133"/>
      <c r="Q41" s="133"/>
      <c r="R41" s="202">
        <f>SUM(N41:Q41)</f>
        <v>0</v>
      </c>
      <c r="T41" s="25">
        <f t="shared" si="11"/>
        <v>10200</v>
      </c>
    </row>
    <row r="42" spans="1:20" ht="24" x14ac:dyDescent="0.2">
      <c r="A42" s="31" t="s">
        <v>48</v>
      </c>
      <c r="B42" s="32" t="s">
        <v>1</v>
      </c>
      <c r="C42" s="21">
        <v>2500</v>
      </c>
      <c r="D42" s="195"/>
      <c r="E42" s="195"/>
      <c r="F42" s="195"/>
      <c r="G42" s="195">
        <v>2500</v>
      </c>
      <c r="H42" s="202">
        <f t="shared" ref="H42:H43" si="16">SUM(D42:G42)</f>
        <v>2500</v>
      </c>
      <c r="I42" s="195"/>
      <c r="J42" s="195"/>
      <c r="K42" s="195"/>
      <c r="L42" s="195"/>
      <c r="M42" s="202">
        <f t="shared" ref="M42:M43" si="17">SUM(I42:L42)</f>
        <v>0</v>
      </c>
      <c r="N42" s="195"/>
      <c r="O42" s="195"/>
      <c r="P42" s="195"/>
      <c r="Q42" s="195"/>
      <c r="R42" s="202">
        <f t="shared" ref="R42:R43" si="18">SUM(N42:Q42)</f>
        <v>0</v>
      </c>
      <c r="T42" s="25">
        <f t="shared" si="11"/>
        <v>2500</v>
      </c>
    </row>
    <row r="43" spans="1:20" ht="24" x14ac:dyDescent="0.2">
      <c r="A43" s="31" t="s">
        <v>62</v>
      </c>
      <c r="B43" s="32" t="s">
        <v>1</v>
      </c>
      <c r="C43" s="21">
        <v>700000</v>
      </c>
      <c r="D43" s="195"/>
      <c r="E43" s="195">
        <v>350000</v>
      </c>
      <c r="F43" s="195"/>
      <c r="G43" s="195"/>
      <c r="H43" s="202">
        <f t="shared" si="16"/>
        <v>350000</v>
      </c>
      <c r="I43" s="195"/>
      <c r="J43" s="195"/>
      <c r="K43" s="195"/>
      <c r="L43" s="195"/>
      <c r="M43" s="202">
        <f t="shared" si="17"/>
        <v>0</v>
      </c>
      <c r="N43" s="195">
        <v>350000</v>
      </c>
      <c r="O43" s="195"/>
      <c r="P43" s="195"/>
      <c r="Q43" s="195"/>
      <c r="R43" s="202">
        <f t="shared" si="18"/>
        <v>350000</v>
      </c>
      <c r="T43" s="25">
        <f t="shared" si="11"/>
        <v>700000</v>
      </c>
    </row>
    <row r="44" spans="1:20" ht="24" x14ac:dyDescent="0.2">
      <c r="A44" s="34"/>
      <c r="B44" s="129"/>
      <c r="C44" s="128"/>
      <c r="D44" s="129"/>
      <c r="E44" s="129"/>
      <c r="F44" s="129"/>
      <c r="G44" s="129"/>
      <c r="H44" s="129"/>
      <c r="I44" s="129"/>
      <c r="J44" s="129"/>
      <c r="K44" s="129"/>
      <c r="L44" s="129"/>
      <c r="M44" s="129"/>
      <c r="N44" s="129"/>
      <c r="O44" s="129"/>
      <c r="P44" s="129"/>
      <c r="Q44" s="129"/>
      <c r="R44" s="129"/>
      <c r="T44" s="25">
        <f t="shared" si="11"/>
        <v>0</v>
      </c>
    </row>
    <row r="45" spans="1:20" s="25" customFormat="1" ht="24" x14ac:dyDescent="0.2">
      <c r="A45" s="97" t="s">
        <v>120</v>
      </c>
      <c r="B45" s="98" t="s">
        <v>1</v>
      </c>
      <c r="C45" s="99">
        <f>SUM(C47)</f>
        <v>2745900</v>
      </c>
      <c r="D45" s="99">
        <f t="shared" ref="D45:R45" si="19">SUM(D47)</f>
        <v>278620</v>
      </c>
      <c r="E45" s="99">
        <f t="shared" si="19"/>
        <v>118260</v>
      </c>
      <c r="F45" s="99">
        <f t="shared" si="19"/>
        <v>1634400</v>
      </c>
      <c r="G45" s="99">
        <f t="shared" si="19"/>
        <v>21900</v>
      </c>
      <c r="H45" s="99">
        <f t="shared" si="19"/>
        <v>2053180</v>
      </c>
      <c r="I45" s="99">
        <f t="shared" si="19"/>
        <v>126800</v>
      </c>
      <c r="J45" s="99">
        <f t="shared" si="19"/>
        <v>0</v>
      </c>
      <c r="K45" s="99">
        <f t="shared" si="19"/>
        <v>0</v>
      </c>
      <c r="L45" s="99">
        <f t="shared" si="19"/>
        <v>0</v>
      </c>
      <c r="M45" s="99">
        <f t="shared" si="19"/>
        <v>126800</v>
      </c>
      <c r="N45" s="99">
        <f t="shared" si="19"/>
        <v>188690</v>
      </c>
      <c r="O45" s="99">
        <f t="shared" si="19"/>
        <v>125950</v>
      </c>
      <c r="P45" s="99">
        <f t="shared" si="19"/>
        <v>127350</v>
      </c>
      <c r="Q45" s="99">
        <f t="shared" si="19"/>
        <v>123930</v>
      </c>
      <c r="R45" s="99">
        <f t="shared" si="19"/>
        <v>565920</v>
      </c>
      <c r="T45" s="25">
        <f>SUM(H45+M45+R45)</f>
        <v>2745900</v>
      </c>
    </row>
    <row r="46" spans="1:20" s="25" customFormat="1" ht="24" x14ac:dyDescent="0.2">
      <c r="A46" s="100"/>
      <c r="B46" s="98" t="s">
        <v>2</v>
      </c>
      <c r="C46" s="98"/>
      <c r="D46" s="98"/>
      <c r="E46" s="98"/>
      <c r="F46" s="98"/>
      <c r="G46" s="98"/>
      <c r="H46" s="98"/>
      <c r="I46" s="98"/>
      <c r="J46" s="98"/>
      <c r="K46" s="98"/>
      <c r="L46" s="98"/>
      <c r="M46" s="98"/>
      <c r="N46" s="98"/>
      <c r="O46" s="98"/>
      <c r="P46" s="98"/>
      <c r="Q46" s="98"/>
      <c r="R46" s="98"/>
      <c r="T46" s="25">
        <f t="shared" ref="T46:T60" si="20">SUM(H46+M46+R46)</f>
        <v>0</v>
      </c>
    </row>
    <row r="47" spans="1:20" s="25" customFormat="1" ht="24" x14ac:dyDescent="0.2">
      <c r="A47" s="93" t="s">
        <v>145</v>
      </c>
      <c r="B47" s="94" t="s">
        <v>1</v>
      </c>
      <c r="C47" s="94">
        <f>SUM(C51:C60)</f>
        <v>2745900</v>
      </c>
      <c r="D47" s="94">
        <f t="shared" ref="D47:R47" si="21">SUM(D51:D60)</f>
        <v>278620</v>
      </c>
      <c r="E47" s="94">
        <f t="shared" si="21"/>
        <v>118260</v>
      </c>
      <c r="F47" s="94">
        <f t="shared" si="21"/>
        <v>1634400</v>
      </c>
      <c r="G47" s="94">
        <f t="shared" si="21"/>
        <v>21900</v>
      </c>
      <c r="H47" s="94">
        <f t="shared" si="21"/>
        <v>2053180</v>
      </c>
      <c r="I47" s="94">
        <f t="shared" si="21"/>
        <v>126800</v>
      </c>
      <c r="J47" s="94">
        <f t="shared" si="21"/>
        <v>0</v>
      </c>
      <c r="K47" s="94">
        <f t="shared" si="21"/>
        <v>0</v>
      </c>
      <c r="L47" s="94">
        <f t="shared" si="21"/>
        <v>0</v>
      </c>
      <c r="M47" s="94">
        <f t="shared" si="21"/>
        <v>126800</v>
      </c>
      <c r="N47" s="94">
        <f t="shared" si="21"/>
        <v>188690</v>
      </c>
      <c r="O47" s="94">
        <f t="shared" si="21"/>
        <v>125950</v>
      </c>
      <c r="P47" s="94">
        <f t="shared" si="21"/>
        <v>127350</v>
      </c>
      <c r="Q47" s="94">
        <f t="shared" si="21"/>
        <v>123930</v>
      </c>
      <c r="R47" s="94">
        <f t="shared" si="21"/>
        <v>565920</v>
      </c>
      <c r="T47" s="25">
        <f t="shared" si="20"/>
        <v>2745900</v>
      </c>
    </row>
    <row r="48" spans="1:20" s="25" customFormat="1" ht="24" x14ac:dyDescent="0.2">
      <c r="A48" s="95"/>
      <c r="B48" s="94" t="s">
        <v>2</v>
      </c>
      <c r="C48" s="94"/>
      <c r="D48" s="94"/>
      <c r="E48" s="94"/>
      <c r="F48" s="94"/>
      <c r="G48" s="94"/>
      <c r="H48" s="94"/>
      <c r="I48" s="94"/>
      <c r="J48" s="94"/>
      <c r="K48" s="94"/>
      <c r="L48" s="94"/>
      <c r="M48" s="94"/>
      <c r="N48" s="94"/>
      <c r="O48" s="94"/>
      <c r="P48" s="94"/>
      <c r="Q48" s="94"/>
      <c r="R48" s="94"/>
      <c r="T48" s="25">
        <f t="shared" si="20"/>
        <v>0</v>
      </c>
    </row>
    <row r="49" spans="1:20" ht="24" x14ac:dyDescent="0.2">
      <c r="A49" s="26" t="s">
        <v>101</v>
      </c>
      <c r="B49" s="27"/>
      <c r="C49" s="21"/>
      <c r="D49" s="28"/>
      <c r="E49" s="28"/>
      <c r="F49" s="28"/>
      <c r="G49" s="28"/>
      <c r="H49" s="28"/>
      <c r="I49" s="28"/>
      <c r="J49" s="28"/>
      <c r="K49" s="28"/>
      <c r="L49" s="28"/>
      <c r="M49" s="28"/>
      <c r="N49" s="28"/>
      <c r="O49" s="28"/>
      <c r="P49" s="28"/>
      <c r="Q49" s="28"/>
      <c r="R49" s="28"/>
      <c r="T49" s="25">
        <f t="shared" si="20"/>
        <v>0</v>
      </c>
    </row>
    <row r="50" spans="1:20" ht="24" x14ac:dyDescent="0.2">
      <c r="A50" s="30" t="s">
        <v>102</v>
      </c>
      <c r="B50" s="27"/>
      <c r="C50" s="21"/>
      <c r="D50" s="28"/>
      <c r="E50" s="28"/>
      <c r="F50" s="28"/>
      <c r="G50" s="28"/>
      <c r="H50" s="28"/>
      <c r="I50" s="28"/>
      <c r="J50" s="28"/>
      <c r="K50" s="28"/>
      <c r="L50" s="28"/>
      <c r="M50" s="28"/>
      <c r="N50" s="28"/>
      <c r="O50" s="28"/>
      <c r="P50" s="28"/>
      <c r="Q50" s="28"/>
      <c r="R50" s="28"/>
      <c r="T50" s="25">
        <f t="shared" si="20"/>
        <v>0</v>
      </c>
    </row>
    <row r="51" spans="1:20" ht="24" x14ac:dyDescent="0.2">
      <c r="A51" s="31" t="s">
        <v>25</v>
      </c>
      <c r="B51" s="32" t="s">
        <v>1</v>
      </c>
      <c r="C51" s="21">
        <v>772600</v>
      </c>
      <c r="D51" s="195">
        <v>138420</v>
      </c>
      <c r="E51" s="195">
        <v>118260</v>
      </c>
      <c r="F51" s="195"/>
      <c r="G51" s="195"/>
      <c r="H51" s="203">
        <f>SUM(D51:G51)</f>
        <v>256680</v>
      </c>
      <c r="I51" s="195"/>
      <c r="J51" s="195"/>
      <c r="K51" s="195"/>
      <c r="L51" s="195"/>
      <c r="M51" s="203">
        <f>SUM(I51:L51)</f>
        <v>0</v>
      </c>
      <c r="N51" s="195">
        <v>138690</v>
      </c>
      <c r="O51" s="195">
        <v>125950</v>
      </c>
      <c r="P51" s="195">
        <v>127350</v>
      </c>
      <c r="Q51" s="195">
        <v>123930</v>
      </c>
      <c r="R51" s="203">
        <f>SUM(N51:Q51)</f>
        <v>515920</v>
      </c>
      <c r="S51" s="12">
        <f>SUM(H51+M51+R51)</f>
        <v>772600</v>
      </c>
      <c r="T51" s="25">
        <f t="shared" si="20"/>
        <v>772600</v>
      </c>
    </row>
    <row r="52" spans="1:20" ht="24" x14ac:dyDescent="0.2">
      <c r="A52" s="30" t="s">
        <v>103</v>
      </c>
      <c r="B52" s="27"/>
      <c r="C52" s="21"/>
      <c r="D52" s="131"/>
      <c r="E52" s="131"/>
      <c r="F52" s="131"/>
      <c r="G52" s="131"/>
      <c r="H52" s="202"/>
      <c r="I52" s="131"/>
      <c r="J52" s="131"/>
      <c r="K52" s="131"/>
      <c r="L52" s="131"/>
      <c r="M52" s="202"/>
      <c r="N52" s="131"/>
      <c r="O52" s="131"/>
      <c r="P52" s="131"/>
      <c r="Q52" s="131"/>
      <c r="R52" s="202"/>
      <c r="T52" s="25">
        <f t="shared" si="20"/>
        <v>0</v>
      </c>
    </row>
    <row r="53" spans="1:20" ht="24" x14ac:dyDescent="0.2">
      <c r="A53" s="31" t="s">
        <v>27</v>
      </c>
      <c r="B53" s="32" t="s">
        <v>1</v>
      </c>
      <c r="C53" s="21">
        <v>90800</v>
      </c>
      <c r="D53" s="195"/>
      <c r="E53" s="195"/>
      <c r="F53" s="195"/>
      <c r="G53" s="195"/>
      <c r="H53" s="203">
        <f>SUM(D53:G53)</f>
        <v>0</v>
      </c>
      <c r="I53" s="195">
        <v>90800</v>
      </c>
      <c r="J53" s="195"/>
      <c r="K53" s="195"/>
      <c r="L53" s="195"/>
      <c r="M53" s="203">
        <f>SUM(I53:L53)</f>
        <v>90800</v>
      </c>
      <c r="N53" s="195"/>
      <c r="O53" s="195"/>
      <c r="P53" s="195"/>
      <c r="Q53" s="195"/>
      <c r="R53" s="203">
        <f>SUM(N53:Q53)</f>
        <v>0</v>
      </c>
      <c r="T53" s="25">
        <f t="shared" si="20"/>
        <v>90800</v>
      </c>
    </row>
    <row r="54" spans="1:20" ht="24" x14ac:dyDescent="0.2">
      <c r="A54" s="31" t="s">
        <v>63</v>
      </c>
      <c r="B54" s="32" t="s">
        <v>1</v>
      </c>
      <c r="C54" s="21">
        <v>1575000</v>
      </c>
      <c r="D54" s="195"/>
      <c r="E54" s="195"/>
      <c r="F54" s="195">
        <v>1575000</v>
      </c>
      <c r="G54" s="195"/>
      <c r="H54" s="203">
        <f>SUM(D54:G54)</f>
        <v>1575000</v>
      </c>
      <c r="I54" s="195"/>
      <c r="J54" s="195"/>
      <c r="K54" s="195"/>
      <c r="L54" s="195"/>
      <c r="M54" s="203">
        <f>SUM(I54:L54)</f>
        <v>0</v>
      </c>
      <c r="N54" s="195"/>
      <c r="O54" s="195"/>
      <c r="P54" s="195"/>
      <c r="Q54" s="195"/>
      <c r="R54" s="203">
        <f>SUM(N54:Q54)</f>
        <v>0</v>
      </c>
      <c r="T54" s="25">
        <f t="shared" si="20"/>
        <v>1575000</v>
      </c>
    </row>
    <row r="55" spans="1:20" ht="24" x14ac:dyDescent="0.2">
      <c r="A55" s="30" t="s">
        <v>104</v>
      </c>
      <c r="B55" s="27"/>
      <c r="C55" s="21"/>
      <c r="D55" s="131"/>
      <c r="E55" s="131"/>
      <c r="F55" s="131"/>
      <c r="G55" s="131"/>
      <c r="H55" s="202"/>
      <c r="I55" s="131"/>
      <c r="J55" s="131"/>
      <c r="K55" s="131"/>
      <c r="L55" s="131"/>
      <c r="M55" s="202"/>
      <c r="N55" s="131"/>
      <c r="O55" s="131"/>
      <c r="P55" s="131"/>
      <c r="Q55" s="131"/>
      <c r="R55" s="202"/>
      <c r="T55" s="25">
        <f t="shared" si="20"/>
        <v>0</v>
      </c>
    </row>
    <row r="56" spans="1:20" ht="24" x14ac:dyDescent="0.2">
      <c r="A56" s="31" t="s">
        <v>29</v>
      </c>
      <c r="B56" s="32" t="s">
        <v>1</v>
      </c>
      <c r="C56" s="21">
        <v>140200</v>
      </c>
      <c r="D56" s="195">
        <v>140200</v>
      </c>
      <c r="E56" s="195"/>
      <c r="F56" s="195"/>
      <c r="G56" s="195"/>
      <c r="H56" s="203">
        <f>SUM(D56:G56)</f>
        <v>140200</v>
      </c>
      <c r="I56" s="195"/>
      <c r="J56" s="195"/>
      <c r="K56" s="195"/>
      <c r="L56" s="195"/>
      <c r="M56" s="203">
        <f>SUM(I56:L56)</f>
        <v>0</v>
      </c>
      <c r="N56" s="195"/>
      <c r="O56" s="195"/>
      <c r="P56" s="195"/>
      <c r="Q56" s="195"/>
      <c r="R56" s="203">
        <f>SUM(N56:Q56)</f>
        <v>0</v>
      </c>
      <c r="T56" s="25">
        <f t="shared" si="20"/>
        <v>140200</v>
      </c>
    </row>
    <row r="57" spans="1:20" ht="24" x14ac:dyDescent="0.2">
      <c r="A57" s="31" t="s">
        <v>64</v>
      </c>
      <c r="B57" s="32" t="s">
        <v>1</v>
      </c>
      <c r="C57" s="21">
        <v>36000</v>
      </c>
      <c r="D57" s="195"/>
      <c r="E57" s="195"/>
      <c r="F57" s="195"/>
      <c r="G57" s="195"/>
      <c r="H57" s="203">
        <f t="shared" ref="H57:H60" si="22">SUM(D57:G57)</f>
        <v>0</v>
      </c>
      <c r="I57" s="195">
        <v>36000</v>
      </c>
      <c r="J57" s="195"/>
      <c r="K57" s="195"/>
      <c r="L57" s="195"/>
      <c r="M57" s="203">
        <f t="shared" ref="M57:M60" si="23">SUM(I57:L57)</f>
        <v>36000</v>
      </c>
      <c r="N57" s="195"/>
      <c r="O57" s="195"/>
      <c r="P57" s="195"/>
      <c r="Q57" s="195"/>
      <c r="R57" s="203">
        <f t="shared" ref="R57:R60" si="24">SUM(N57:Q57)</f>
        <v>0</v>
      </c>
      <c r="T57" s="25">
        <f t="shared" si="20"/>
        <v>36000</v>
      </c>
    </row>
    <row r="58" spans="1:20" ht="24" x14ac:dyDescent="0.2">
      <c r="A58" s="153" t="s">
        <v>230</v>
      </c>
      <c r="B58" s="32" t="s">
        <v>1</v>
      </c>
      <c r="C58" s="21">
        <v>50000</v>
      </c>
      <c r="D58" s="195"/>
      <c r="E58" s="195"/>
      <c r="F58" s="195"/>
      <c r="G58" s="195"/>
      <c r="H58" s="203">
        <f t="shared" si="22"/>
        <v>0</v>
      </c>
      <c r="I58" s="195"/>
      <c r="J58" s="195"/>
      <c r="K58" s="195"/>
      <c r="L58" s="195"/>
      <c r="M58" s="203">
        <f t="shared" si="23"/>
        <v>0</v>
      </c>
      <c r="N58" s="195">
        <v>50000</v>
      </c>
      <c r="O58" s="195"/>
      <c r="P58" s="195"/>
      <c r="Q58" s="195"/>
      <c r="R58" s="203">
        <f t="shared" si="24"/>
        <v>50000</v>
      </c>
      <c r="T58" s="25">
        <f t="shared" si="20"/>
        <v>50000</v>
      </c>
    </row>
    <row r="59" spans="1:20" ht="24" x14ac:dyDescent="0.2">
      <c r="A59" s="31" t="s">
        <v>23</v>
      </c>
      <c r="B59" s="32" t="s">
        <v>1</v>
      </c>
      <c r="C59" s="21">
        <v>59400</v>
      </c>
      <c r="D59" s="195"/>
      <c r="E59" s="195"/>
      <c r="F59" s="195">
        <v>59400</v>
      </c>
      <c r="G59" s="195"/>
      <c r="H59" s="203">
        <f t="shared" si="22"/>
        <v>59400</v>
      </c>
      <c r="I59" s="195"/>
      <c r="J59" s="195"/>
      <c r="K59" s="195"/>
      <c r="L59" s="195"/>
      <c r="M59" s="203">
        <f t="shared" si="23"/>
        <v>0</v>
      </c>
      <c r="N59" s="195"/>
      <c r="O59" s="195"/>
      <c r="P59" s="195"/>
      <c r="Q59" s="195"/>
      <c r="R59" s="203">
        <f t="shared" si="24"/>
        <v>0</v>
      </c>
      <c r="S59" s="12">
        <f>SUM(H59+M59+R59)</f>
        <v>59400</v>
      </c>
      <c r="T59" s="25">
        <f t="shared" si="20"/>
        <v>59400</v>
      </c>
    </row>
    <row r="60" spans="1:20" ht="24" x14ac:dyDescent="0.2">
      <c r="A60" s="34" t="s">
        <v>48</v>
      </c>
      <c r="B60" s="32" t="s">
        <v>1</v>
      </c>
      <c r="C60" s="21">
        <v>21900</v>
      </c>
      <c r="D60" s="134"/>
      <c r="E60" s="134"/>
      <c r="F60" s="134"/>
      <c r="G60" s="134">
        <v>21900</v>
      </c>
      <c r="H60" s="203">
        <f t="shared" si="22"/>
        <v>21900</v>
      </c>
      <c r="I60" s="134"/>
      <c r="J60" s="134"/>
      <c r="K60" s="134"/>
      <c r="L60" s="134"/>
      <c r="M60" s="203">
        <f t="shared" si="23"/>
        <v>0</v>
      </c>
      <c r="N60" s="134"/>
      <c r="O60" s="134"/>
      <c r="P60" s="134"/>
      <c r="Q60" s="134"/>
      <c r="R60" s="203">
        <f t="shared" si="24"/>
        <v>0</v>
      </c>
      <c r="T60" s="25">
        <f t="shared" si="20"/>
        <v>21900</v>
      </c>
    </row>
    <row r="61" spans="1:20" ht="24" x14ac:dyDescent="0.2">
      <c r="A61" s="225" t="s">
        <v>0</v>
      </c>
      <c r="B61" s="47" t="s">
        <v>1</v>
      </c>
      <c r="C61" s="37">
        <f t="shared" ref="C61:R61" si="25">SUM(C8+C24+C31+C45)</f>
        <v>10530500</v>
      </c>
      <c r="D61" s="37">
        <f t="shared" si="25"/>
        <v>496660</v>
      </c>
      <c r="E61" s="37">
        <f t="shared" si="25"/>
        <v>1289160</v>
      </c>
      <c r="F61" s="37">
        <f t="shared" si="25"/>
        <v>2237380</v>
      </c>
      <c r="G61" s="37">
        <f t="shared" si="25"/>
        <v>636080</v>
      </c>
      <c r="H61" s="37">
        <f t="shared" si="25"/>
        <v>4659280</v>
      </c>
      <c r="I61" s="37">
        <f t="shared" si="25"/>
        <v>859840</v>
      </c>
      <c r="J61" s="37">
        <f t="shared" si="25"/>
        <v>753200</v>
      </c>
      <c r="K61" s="37">
        <f t="shared" si="25"/>
        <v>611920</v>
      </c>
      <c r="L61" s="37">
        <f t="shared" si="25"/>
        <v>628980</v>
      </c>
      <c r="M61" s="37">
        <f t="shared" si="25"/>
        <v>2853940</v>
      </c>
      <c r="N61" s="37">
        <f t="shared" si="25"/>
        <v>1246230</v>
      </c>
      <c r="O61" s="37">
        <f t="shared" si="25"/>
        <v>859630</v>
      </c>
      <c r="P61" s="37">
        <f t="shared" si="25"/>
        <v>708850</v>
      </c>
      <c r="Q61" s="37">
        <f t="shared" si="25"/>
        <v>202570</v>
      </c>
      <c r="R61" s="37">
        <f t="shared" si="25"/>
        <v>3017280</v>
      </c>
      <c r="T61" s="57">
        <f>SUM(R61,M61,H61)</f>
        <v>10530500</v>
      </c>
    </row>
    <row r="62" spans="1:20" ht="24" x14ac:dyDescent="0.2">
      <c r="A62" s="226"/>
      <c r="B62" s="47" t="s">
        <v>2</v>
      </c>
      <c r="C62" s="37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 s="48"/>
      <c r="R62" s="48"/>
    </row>
    <row r="63" spans="1:20" ht="24" x14ac:dyDescent="0.2">
      <c r="A63" s="38"/>
      <c r="B63" s="38"/>
      <c r="C63" s="39"/>
      <c r="D63" s="40"/>
      <c r="E63" s="40"/>
      <c r="F63" s="40"/>
    </row>
    <row r="64" spans="1:20" ht="24" x14ac:dyDescent="0.2">
      <c r="A64" s="38"/>
      <c r="B64" s="38"/>
      <c r="C64" s="39"/>
      <c r="D64" s="40"/>
      <c r="E64" s="40"/>
      <c r="F64" s="40"/>
    </row>
    <row r="65" spans="1:6" ht="24" x14ac:dyDescent="0.2">
      <c r="A65" s="41" t="s">
        <v>7</v>
      </c>
      <c r="B65" s="38"/>
      <c r="C65" s="39"/>
      <c r="D65" s="40"/>
      <c r="E65" s="40"/>
      <c r="F65" s="40"/>
    </row>
    <row r="66" spans="1:6" hidden="1" x14ac:dyDescent="0.2">
      <c r="C66" s="206">
        <f>C19+C56</f>
        <v>233000</v>
      </c>
    </row>
  </sheetData>
  <mergeCells count="10">
    <mergeCell ref="A1:R1"/>
    <mergeCell ref="C5:C6"/>
    <mergeCell ref="A61:A62"/>
    <mergeCell ref="A5:A6"/>
    <mergeCell ref="D5:G5"/>
    <mergeCell ref="H5:H6"/>
    <mergeCell ref="I5:L5"/>
    <mergeCell ref="M5:M6"/>
    <mergeCell ref="N5:Q5"/>
    <mergeCell ref="R5:R6"/>
  </mergeCells>
  <printOptions horizontalCentered="1"/>
  <pageMargins left="0.31496062992125984" right="0.31496062992125984" top="0.39370078740157483" bottom="0.39370078740157483" header="0.31496062992125984" footer="0.31496062992125984"/>
  <pageSetup paperSize="9" scale="83" orientation="landscape" r:id="rId1"/>
  <headerFooter>
    <oddHeader>&amp;R&amp;"TH SarabunPSK,ธรรมดา"&amp;16แบบ สงม. 2   
(สำนักงานเขต)</oddHeader>
  </headerFooter>
  <rowBreaks count="2" manualBreakCount="2">
    <brk id="23" max="17" man="1"/>
    <brk id="44" max="17" man="1"/>
  </row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5AF3C5-4E69-405F-8251-4C076C1B3850}">
  <dimension ref="A1:T79"/>
  <sheetViews>
    <sheetView view="pageBreakPreview" topLeftCell="A38" zoomScale="60" zoomScaleNormal="70" workbookViewId="0">
      <selection activeCell="W10" sqref="W10"/>
    </sheetView>
  </sheetViews>
  <sheetFormatPr defaultRowHeight="14.25" x14ac:dyDescent="0.2"/>
  <cols>
    <col min="1" max="1" width="44.125" style="65" customWidth="1"/>
    <col min="2" max="2" width="5.5" style="65" customWidth="1"/>
    <col min="3" max="3" width="15" style="66" customWidth="1"/>
    <col min="4" max="4" width="10.875" style="65" hidden="1" customWidth="1"/>
    <col min="5" max="5" width="12.375" style="65" hidden="1" customWidth="1"/>
    <col min="6" max="7" width="11.5" style="65" hidden="1" customWidth="1"/>
    <col min="8" max="8" width="60.875" style="65" hidden="1" customWidth="1"/>
    <col min="9" max="9" width="10.875" style="65" hidden="1" customWidth="1"/>
    <col min="10" max="10" width="11.5" style="65" hidden="1" customWidth="1"/>
    <col min="11" max="12" width="10.5" style="65" hidden="1" customWidth="1"/>
    <col min="13" max="13" width="69.875" style="65" customWidth="1"/>
    <col min="14" max="14" width="11.5" style="65" hidden="1" customWidth="1"/>
    <col min="15" max="17" width="10.5" style="65" hidden="1" customWidth="1"/>
    <col min="18" max="18" width="25.125" style="65" hidden="1" customWidth="1"/>
    <col min="19" max="19" width="9" style="65" customWidth="1"/>
    <col min="20" max="20" width="14" style="65" customWidth="1"/>
    <col min="21" max="16384" width="9" style="65"/>
  </cols>
  <sheetData>
    <row r="1" spans="1:20" ht="24" x14ac:dyDescent="0.2">
      <c r="A1" s="230" t="s">
        <v>180</v>
      </c>
      <c r="B1" s="230"/>
      <c r="C1" s="230"/>
      <c r="D1" s="230"/>
      <c r="E1" s="230"/>
      <c r="F1" s="230"/>
      <c r="G1" s="230"/>
      <c r="H1" s="230"/>
      <c r="I1" s="230"/>
      <c r="J1" s="230"/>
      <c r="K1" s="230"/>
      <c r="L1" s="230"/>
      <c r="M1" s="230"/>
      <c r="N1" s="230"/>
      <c r="O1" s="230"/>
      <c r="P1" s="230"/>
      <c r="Q1" s="230"/>
      <c r="R1" s="230"/>
    </row>
    <row r="2" spans="1:20" ht="24" x14ac:dyDescent="0.2">
      <c r="A2" s="70" t="s">
        <v>21</v>
      </c>
      <c r="B2" s="70"/>
      <c r="C2" s="71"/>
      <c r="D2" s="70"/>
      <c r="E2" s="70"/>
      <c r="F2" s="70"/>
    </row>
    <row r="3" spans="1:20" ht="24" x14ac:dyDescent="0.2">
      <c r="A3" s="69" t="s">
        <v>65</v>
      </c>
      <c r="B3" s="69"/>
      <c r="C3" s="72"/>
      <c r="D3" s="73"/>
      <c r="E3" s="73"/>
      <c r="F3" s="73"/>
      <c r="H3" s="204" t="s">
        <v>20</v>
      </c>
      <c r="M3" s="73" t="s">
        <v>20</v>
      </c>
      <c r="R3" s="73" t="s">
        <v>20</v>
      </c>
    </row>
    <row r="4" spans="1:20" ht="24" x14ac:dyDescent="0.2">
      <c r="A4" s="69"/>
      <c r="B4" s="69"/>
      <c r="C4" s="72"/>
      <c r="D4" s="73"/>
      <c r="E4" s="73"/>
      <c r="F4" s="73"/>
    </row>
    <row r="5" spans="1:20" ht="24" x14ac:dyDescent="0.2">
      <c r="A5" s="231" t="s">
        <v>19</v>
      </c>
      <c r="B5" s="74" t="s">
        <v>6</v>
      </c>
      <c r="C5" s="233" t="s">
        <v>0</v>
      </c>
      <c r="D5" s="236" t="s">
        <v>131</v>
      </c>
      <c r="E5" s="237"/>
      <c r="F5" s="237"/>
      <c r="G5" s="238"/>
      <c r="H5" s="221" t="s">
        <v>242</v>
      </c>
      <c r="I5" s="235" t="s">
        <v>97</v>
      </c>
      <c r="J5" s="235"/>
      <c r="K5" s="235"/>
      <c r="L5" s="235"/>
      <c r="M5" s="221" t="s">
        <v>228</v>
      </c>
      <c r="N5" s="235" t="s">
        <v>98</v>
      </c>
      <c r="O5" s="235"/>
      <c r="P5" s="235"/>
      <c r="Q5" s="235"/>
      <c r="R5" s="221" t="s">
        <v>229</v>
      </c>
    </row>
    <row r="6" spans="1:20" ht="24" x14ac:dyDescent="0.2">
      <c r="A6" s="232"/>
      <c r="B6" s="75" t="s">
        <v>2</v>
      </c>
      <c r="C6" s="234"/>
      <c r="D6" s="76" t="s">
        <v>132</v>
      </c>
      <c r="E6" s="76" t="s">
        <v>133</v>
      </c>
      <c r="F6" s="76" t="s">
        <v>134</v>
      </c>
      <c r="G6" s="187" t="s">
        <v>135</v>
      </c>
      <c r="H6" s="221"/>
      <c r="I6" s="76" t="s">
        <v>137</v>
      </c>
      <c r="J6" s="76" t="s">
        <v>138</v>
      </c>
      <c r="K6" s="76" t="s">
        <v>139</v>
      </c>
      <c r="L6" s="76" t="s">
        <v>140</v>
      </c>
      <c r="M6" s="221"/>
      <c r="N6" s="76" t="s">
        <v>141</v>
      </c>
      <c r="O6" s="76" t="s">
        <v>142</v>
      </c>
      <c r="P6" s="76" t="s">
        <v>143</v>
      </c>
      <c r="Q6" s="76" t="s">
        <v>144</v>
      </c>
      <c r="R6" s="221"/>
    </row>
    <row r="7" spans="1:20" s="66" customFormat="1" ht="24" x14ac:dyDescent="0.2">
      <c r="A7" s="77" t="s">
        <v>99</v>
      </c>
      <c r="B7" s="78"/>
      <c r="C7" s="79"/>
      <c r="D7" s="79"/>
      <c r="E7" s="79"/>
      <c r="F7" s="79"/>
      <c r="G7" s="79"/>
      <c r="H7" s="79"/>
      <c r="I7" s="79"/>
      <c r="J7" s="79"/>
      <c r="K7" s="79"/>
      <c r="L7" s="79"/>
      <c r="M7" s="79"/>
      <c r="N7" s="79"/>
      <c r="O7" s="79"/>
      <c r="P7" s="79"/>
      <c r="Q7" s="79"/>
      <c r="R7" s="79"/>
    </row>
    <row r="8" spans="1:20" s="66" customFormat="1" ht="24" x14ac:dyDescent="0.2">
      <c r="A8" s="114" t="s">
        <v>121</v>
      </c>
      <c r="B8" s="115" t="s">
        <v>1</v>
      </c>
      <c r="C8" s="116">
        <f>SUM(C10+C29)</f>
        <v>10772200</v>
      </c>
      <c r="D8" s="116">
        <f>SUM(D10+D29)</f>
        <v>955480</v>
      </c>
      <c r="E8" s="116">
        <f t="shared" ref="E8:R8" si="0">SUM(E10+E29)</f>
        <v>845880</v>
      </c>
      <c r="F8" s="116">
        <f t="shared" si="0"/>
        <v>900740</v>
      </c>
      <c r="G8" s="116">
        <f t="shared" si="0"/>
        <v>897940</v>
      </c>
      <c r="H8" s="116">
        <f t="shared" si="0"/>
        <v>3600040</v>
      </c>
      <c r="I8" s="116">
        <f t="shared" si="0"/>
        <v>1059380</v>
      </c>
      <c r="J8" s="116">
        <f t="shared" si="0"/>
        <v>876720</v>
      </c>
      <c r="K8" s="116">
        <f t="shared" si="0"/>
        <v>915320</v>
      </c>
      <c r="L8" s="116">
        <f t="shared" si="0"/>
        <v>858530</v>
      </c>
      <c r="M8" s="116">
        <f t="shared" si="0"/>
        <v>3709950</v>
      </c>
      <c r="N8" s="116">
        <f t="shared" si="0"/>
        <v>893480</v>
      </c>
      <c r="O8" s="116">
        <f t="shared" si="0"/>
        <v>858550</v>
      </c>
      <c r="P8" s="116">
        <f t="shared" si="0"/>
        <v>858520</v>
      </c>
      <c r="Q8" s="116">
        <f t="shared" si="0"/>
        <v>851660</v>
      </c>
      <c r="R8" s="116">
        <f t="shared" si="0"/>
        <v>3462210</v>
      </c>
      <c r="T8" s="80">
        <f>SUM(H8+M8+R8)</f>
        <v>10772200</v>
      </c>
    </row>
    <row r="9" spans="1:20" s="66" customFormat="1" ht="24" x14ac:dyDescent="0.2">
      <c r="A9" s="117"/>
      <c r="B9" s="115" t="s">
        <v>2</v>
      </c>
      <c r="C9" s="115"/>
      <c r="D9" s="115"/>
      <c r="E9" s="115"/>
      <c r="F9" s="115"/>
      <c r="G9" s="115"/>
      <c r="H9" s="115"/>
      <c r="I9" s="115"/>
      <c r="J9" s="115"/>
      <c r="K9" s="115"/>
      <c r="L9" s="115"/>
      <c r="M9" s="115"/>
      <c r="N9" s="115"/>
      <c r="O9" s="115"/>
      <c r="P9" s="115"/>
      <c r="Q9" s="115"/>
      <c r="R9" s="115"/>
      <c r="T9" s="66">
        <f t="shared" ref="T9:T62" si="1">SUM(H9+M9+R9)</f>
        <v>0</v>
      </c>
    </row>
    <row r="10" spans="1:20" s="66" customFormat="1" ht="24" x14ac:dyDescent="0.2">
      <c r="A10" s="118" t="s">
        <v>145</v>
      </c>
      <c r="B10" s="119" t="s">
        <v>1</v>
      </c>
      <c r="C10" s="119">
        <f>SUM(C14:C28)</f>
        <v>9638200</v>
      </c>
      <c r="D10" s="119">
        <f t="shared" ref="D10:R10" si="2">SUM(D14:D28)</f>
        <v>860980</v>
      </c>
      <c r="E10" s="119">
        <f t="shared" si="2"/>
        <v>751380</v>
      </c>
      <c r="F10" s="119">
        <f t="shared" si="2"/>
        <v>806240</v>
      </c>
      <c r="G10" s="119">
        <f t="shared" si="2"/>
        <v>803440</v>
      </c>
      <c r="H10" s="119">
        <f t="shared" si="2"/>
        <v>3222040</v>
      </c>
      <c r="I10" s="119">
        <f t="shared" si="2"/>
        <v>964880</v>
      </c>
      <c r="J10" s="119">
        <f t="shared" si="2"/>
        <v>782220</v>
      </c>
      <c r="K10" s="119">
        <f t="shared" si="2"/>
        <v>820820</v>
      </c>
      <c r="L10" s="119">
        <f t="shared" si="2"/>
        <v>764030</v>
      </c>
      <c r="M10" s="119">
        <f t="shared" si="2"/>
        <v>3331950</v>
      </c>
      <c r="N10" s="119">
        <f t="shared" si="2"/>
        <v>798980</v>
      </c>
      <c r="O10" s="119">
        <f t="shared" si="2"/>
        <v>764050</v>
      </c>
      <c r="P10" s="119">
        <f t="shared" si="2"/>
        <v>764020</v>
      </c>
      <c r="Q10" s="119">
        <f t="shared" si="2"/>
        <v>757160</v>
      </c>
      <c r="R10" s="119">
        <f t="shared" si="2"/>
        <v>3084210</v>
      </c>
      <c r="T10" s="80">
        <f t="shared" si="1"/>
        <v>9638200</v>
      </c>
    </row>
    <row r="11" spans="1:20" s="66" customFormat="1" ht="24" x14ac:dyDescent="0.2">
      <c r="A11" s="120"/>
      <c r="B11" s="119" t="s">
        <v>2</v>
      </c>
      <c r="C11" s="119"/>
      <c r="D11" s="119"/>
      <c r="E11" s="119"/>
      <c r="F11" s="119"/>
      <c r="G11" s="119"/>
      <c r="H11" s="119"/>
      <c r="I11" s="119"/>
      <c r="J11" s="119"/>
      <c r="K11" s="119"/>
      <c r="L11" s="119"/>
      <c r="M11" s="119"/>
      <c r="N11" s="119"/>
      <c r="O11" s="119"/>
      <c r="P11" s="119"/>
      <c r="Q11" s="119"/>
      <c r="R11" s="119"/>
      <c r="T11" s="66">
        <f t="shared" si="1"/>
        <v>0</v>
      </c>
    </row>
    <row r="12" spans="1:20" ht="24" x14ac:dyDescent="0.2">
      <c r="A12" s="81" t="s">
        <v>101</v>
      </c>
      <c r="B12" s="82"/>
      <c r="C12" s="64"/>
      <c r="D12" s="68"/>
      <c r="E12" s="68"/>
      <c r="F12" s="68"/>
      <c r="G12" s="68"/>
      <c r="H12" s="68"/>
      <c r="I12" s="68"/>
      <c r="J12" s="68"/>
      <c r="K12" s="68"/>
      <c r="L12" s="68"/>
      <c r="M12" s="68"/>
      <c r="N12" s="68"/>
      <c r="O12" s="68"/>
      <c r="P12" s="68"/>
      <c r="Q12" s="68"/>
      <c r="R12" s="68"/>
      <c r="T12" s="66">
        <f t="shared" si="1"/>
        <v>0</v>
      </c>
    </row>
    <row r="13" spans="1:20" ht="24" x14ac:dyDescent="0.2">
      <c r="A13" s="84" t="s">
        <v>102</v>
      </c>
      <c r="B13" s="82"/>
      <c r="C13" s="64"/>
      <c r="D13" s="68"/>
      <c r="E13" s="68"/>
      <c r="F13" s="68"/>
      <c r="G13" s="68"/>
      <c r="H13" s="68"/>
      <c r="I13" s="68"/>
      <c r="J13" s="68"/>
      <c r="K13" s="68"/>
      <c r="L13" s="68"/>
      <c r="M13" s="68"/>
      <c r="N13" s="68"/>
      <c r="O13" s="68"/>
      <c r="P13" s="68"/>
      <c r="Q13" s="68"/>
      <c r="R13" s="68"/>
      <c r="T13" s="66">
        <f t="shared" si="1"/>
        <v>0</v>
      </c>
    </row>
    <row r="14" spans="1:20" ht="24" x14ac:dyDescent="0.2">
      <c r="A14" s="62" t="s">
        <v>25</v>
      </c>
      <c r="B14" s="63" t="s">
        <v>1</v>
      </c>
      <c r="C14" s="64">
        <v>895000</v>
      </c>
      <c r="D14" s="134">
        <v>71400</v>
      </c>
      <c r="E14" s="134">
        <v>66780</v>
      </c>
      <c r="F14" s="134">
        <v>81660</v>
      </c>
      <c r="G14" s="134">
        <v>71760</v>
      </c>
      <c r="H14" s="189">
        <f>SUM(D14:G14)</f>
        <v>291600</v>
      </c>
      <c r="I14" s="134">
        <v>64320</v>
      </c>
      <c r="J14" s="134">
        <v>75600</v>
      </c>
      <c r="K14" s="134">
        <v>78240</v>
      </c>
      <c r="L14" s="134">
        <v>79440</v>
      </c>
      <c r="M14" s="189">
        <f>SUM(I14:L14)</f>
        <v>297600</v>
      </c>
      <c r="N14" s="134">
        <v>74400</v>
      </c>
      <c r="O14" s="134">
        <v>79440</v>
      </c>
      <c r="P14" s="134">
        <v>79440</v>
      </c>
      <c r="Q14" s="134">
        <v>72520</v>
      </c>
      <c r="R14" s="189">
        <f>SUM(N14:Q14)</f>
        <v>305800</v>
      </c>
      <c r="T14" s="66">
        <f t="shared" si="1"/>
        <v>895000</v>
      </c>
    </row>
    <row r="15" spans="1:20" ht="24" x14ac:dyDescent="0.2">
      <c r="A15" s="62" t="s">
        <v>172</v>
      </c>
      <c r="B15" s="63" t="s">
        <v>1</v>
      </c>
      <c r="C15" s="64">
        <v>605200</v>
      </c>
      <c r="D15" s="134">
        <v>50430</v>
      </c>
      <c r="E15" s="134">
        <v>50430</v>
      </c>
      <c r="F15" s="134">
        <v>50430</v>
      </c>
      <c r="G15" s="134">
        <v>50430</v>
      </c>
      <c r="H15" s="189">
        <f t="shared" ref="H15:H16" si="3">SUM(D15:G15)</f>
        <v>201720</v>
      </c>
      <c r="I15" s="134">
        <v>50430</v>
      </c>
      <c r="J15" s="134">
        <v>50450</v>
      </c>
      <c r="K15" s="134">
        <v>50430</v>
      </c>
      <c r="L15" s="134">
        <v>50430</v>
      </c>
      <c r="M15" s="189">
        <f t="shared" ref="M15:M16" si="4">SUM(I15:L15)</f>
        <v>201740</v>
      </c>
      <c r="N15" s="134">
        <v>50430</v>
      </c>
      <c r="O15" s="134">
        <v>50430</v>
      </c>
      <c r="P15" s="134">
        <v>50430</v>
      </c>
      <c r="Q15" s="134">
        <v>50450</v>
      </c>
      <c r="R15" s="189">
        <f t="shared" ref="R15:R17" si="5">SUM(N15:Q15)</f>
        <v>201740</v>
      </c>
      <c r="T15" s="66">
        <f t="shared" si="1"/>
        <v>605200</v>
      </c>
    </row>
    <row r="16" spans="1:20" ht="48" x14ac:dyDescent="0.2">
      <c r="A16" s="154" t="s">
        <v>234</v>
      </c>
      <c r="B16" s="63" t="s">
        <v>1</v>
      </c>
      <c r="C16" s="64">
        <v>534700</v>
      </c>
      <c r="D16" s="134">
        <v>44560</v>
      </c>
      <c r="E16" s="134">
        <v>44560</v>
      </c>
      <c r="F16" s="134">
        <v>44560</v>
      </c>
      <c r="G16" s="134">
        <v>44560</v>
      </c>
      <c r="H16" s="189">
        <f t="shared" si="3"/>
        <v>178240</v>
      </c>
      <c r="I16" s="134">
        <v>44540</v>
      </c>
      <c r="J16" s="134">
        <v>44560</v>
      </c>
      <c r="K16" s="134">
        <v>44560</v>
      </c>
      <c r="L16" s="134">
        <v>44560</v>
      </c>
      <c r="M16" s="189">
        <f t="shared" si="4"/>
        <v>178220</v>
      </c>
      <c r="N16" s="134">
        <v>44560</v>
      </c>
      <c r="O16" s="134">
        <v>44560</v>
      </c>
      <c r="P16" s="134">
        <v>44560</v>
      </c>
      <c r="Q16" s="134">
        <v>44560</v>
      </c>
      <c r="R16" s="189">
        <f t="shared" si="5"/>
        <v>178240</v>
      </c>
      <c r="T16" s="66">
        <f t="shared" si="1"/>
        <v>534700</v>
      </c>
    </row>
    <row r="17" spans="1:20" ht="24" x14ac:dyDescent="0.2">
      <c r="A17" s="62" t="s">
        <v>66</v>
      </c>
      <c r="B17" s="63" t="s">
        <v>1</v>
      </c>
      <c r="C17" s="64">
        <v>4241200</v>
      </c>
      <c r="D17" s="134">
        <v>353430</v>
      </c>
      <c r="E17" s="134">
        <v>353430</v>
      </c>
      <c r="F17" s="134">
        <v>353430</v>
      </c>
      <c r="G17" s="134">
        <v>353430</v>
      </c>
      <c r="H17" s="189">
        <f>SUM(D17:G17)</f>
        <v>1413720</v>
      </c>
      <c r="I17" s="134">
        <v>353430</v>
      </c>
      <c r="J17" s="134">
        <v>353430</v>
      </c>
      <c r="K17" s="134">
        <v>353430</v>
      </c>
      <c r="L17" s="134">
        <v>353430</v>
      </c>
      <c r="M17" s="189">
        <f>SUM(I17:L17)</f>
        <v>1413720</v>
      </c>
      <c r="N17" s="134">
        <v>353430</v>
      </c>
      <c r="O17" s="134">
        <v>353450</v>
      </c>
      <c r="P17" s="134">
        <v>353430</v>
      </c>
      <c r="Q17" s="134">
        <v>353450</v>
      </c>
      <c r="R17" s="189">
        <f t="shared" si="5"/>
        <v>1413760</v>
      </c>
      <c r="T17" s="66">
        <f t="shared" si="1"/>
        <v>4241200</v>
      </c>
    </row>
    <row r="18" spans="1:20" ht="24" x14ac:dyDescent="0.2">
      <c r="A18" s="84" t="s">
        <v>103</v>
      </c>
      <c r="B18" s="82"/>
      <c r="C18" s="64"/>
      <c r="D18" s="135"/>
      <c r="E18" s="135"/>
      <c r="F18" s="135"/>
      <c r="G18" s="135"/>
      <c r="H18" s="190"/>
      <c r="I18" s="135"/>
      <c r="J18" s="135"/>
      <c r="K18" s="135"/>
      <c r="L18" s="135"/>
      <c r="M18" s="190"/>
      <c r="N18" s="135"/>
      <c r="O18" s="135"/>
      <c r="P18" s="135"/>
      <c r="Q18" s="135"/>
      <c r="R18" s="190"/>
      <c r="T18" s="66">
        <f t="shared" si="1"/>
        <v>0</v>
      </c>
    </row>
    <row r="19" spans="1:20" ht="24" x14ac:dyDescent="0.2">
      <c r="A19" s="62" t="s">
        <v>27</v>
      </c>
      <c r="B19" s="63" t="s">
        <v>1</v>
      </c>
      <c r="C19" s="64">
        <v>27000</v>
      </c>
      <c r="D19" s="151"/>
      <c r="E19" s="151"/>
      <c r="F19" s="151"/>
      <c r="G19" s="151">
        <v>27000</v>
      </c>
      <c r="H19" s="190">
        <f>SUM(D19:G19)</f>
        <v>27000</v>
      </c>
      <c r="I19" s="151"/>
      <c r="J19" s="151"/>
      <c r="K19" s="151"/>
      <c r="L19" s="151"/>
      <c r="M19" s="189">
        <f>SUM(I19:L19)</f>
        <v>0</v>
      </c>
      <c r="N19" s="134"/>
      <c r="O19" s="134"/>
      <c r="P19" s="134"/>
      <c r="Q19" s="134"/>
      <c r="R19" s="189">
        <v>0</v>
      </c>
      <c r="T19" s="66">
        <f t="shared" si="1"/>
        <v>27000</v>
      </c>
    </row>
    <row r="20" spans="1:20" ht="24" x14ac:dyDescent="0.2">
      <c r="A20" s="83" t="s">
        <v>28</v>
      </c>
      <c r="B20" s="63" t="s">
        <v>1</v>
      </c>
      <c r="C20" s="64">
        <v>22000</v>
      </c>
      <c r="D20" s="151"/>
      <c r="E20" s="151"/>
      <c r="F20" s="151"/>
      <c r="G20" s="151"/>
      <c r="H20" s="190">
        <f>SUM(D20:G20)</f>
        <v>0</v>
      </c>
      <c r="I20" s="151"/>
      <c r="J20" s="151">
        <v>22000</v>
      </c>
      <c r="K20" s="151"/>
      <c r="L20" s="151"/>
      <c r="M20" s="189">
        <f>SUM(I20:L20)</f>
        <v>22000</v>
      </c>
      <c r="N20" s="134"/>
      <c r="O20" s="134"/>
      <c r="P20" s="134"/>
      <c r="Q20" s="134"/>
      <c r="R20" s="189">
        <f>SUM(N20:Q20)</f>
        <v>0</v>
      </c>
      <c r="T20" s="66">
        <f t="shared" si="1"/>
        <v>22000</v>
      </c>
    </row>
    <row r="21" spans="1:20" ht="24" x14ac:dyDescent="0.2">
      <c r="A21" s="84" t="s">
        <v>104</v>
      </c>
      <c r="B21" s="82"/>
      <c r="C21" s="64"/>
      <c r="D21" s="150"/>
      <c r="E21" s="150"/>
      <c r="F21" s="150"/>
      <c r="G21" s="150"/>
      <c r="H21" s="190"/>
      <c r="I21" s="150"/>
      <c r="J21" s="150"/>
      <c r="K21" s="150"/>
      <c r="L21" s="150"/>
      <c r="M21" s="190"/>
      <c r="N21" s="135"/>
      <c r="O21" s="135"/>
      <c r="P21" s="135"/>
      <c r="Q21" s="135"/>
      <c r="R21" s="190"/>
      <c r="T21" s="66">
        <f t="shared" si="1"/>
        <v>0</v>
      </c>
    </row>
    <row r="22" spans="1:20" ht="24" x14ac:dyDescent="0.2">
      <c r="A22" s="62" t="s">
        <v>29</v>
      </c>
      <c r="B22" s="63" t="s">
        <v>1</v>
      </c>
      <c r="C22" s="64">
        <v>105000</v>
      </c>
      <c r="D22" s="151">
        <v>105000</v>
      </c>
      <c r="E22" s="151"/>
      <c r="F22" s="151"/>
      <c r="G22" s="151"/>
      <c r="H22" s="190">
        <f>SUM(D22:G22)</f>
        <v>105000</v>
      </c>
      <c r="I22" s="151"/>
      <c r="J22" s="151"/>
      <c r="K22" s="151"/>
      <c r="L22" s="151"/>
      <c r="M22" s="189">
        <f>SUM(I22:L22)</f>
        <v>0</v>
      </c>
      <c r="N22" s="134"/>
      <c r="O22" s="134"/>
      <c r="P22" s="134"/>
      <c r="Q22" s="134"/>
      <c r="R22" s="189">
        <f>SUM(N22:Q22)</f>
        <v>0</v>
      </c>
      <c r="T22" s="66">
        <f t="shared" si="1"/>
        <v>105000</v>
      </c>
    </row>
    <row r="23" spans="1:20" ht="24" x14ac:dyDescent="0.2">
      <c r="A23" s="62" t="s">
        <v>30</v>
      </c>
      <c r="B23" s="63" t="s">
        <v>1</v>
      </c>
      <c r="C23" s="64">
        <v>98000</v>
      </c>
      <c r="D23" s="151"/>
      <c r="E23" s="151"/>
      <c r="F23" s="151"/>
      <c r="G23" s="151"/>
      <c r="H23" s="190">
        <f t="shared" ref="H23:H24" si="6">SUM(D23:G23)</f>
        <v>0</v>
      </c>
      <c r="I23" s="151"/>
      <c r="J23" s="151"/>
      <c r="K23" s="151">
        <v>58000</v>
      </c>
      <c r="L23" s="151"/>
      <c r="M23" s="189">
        <f t="shared" ref="M23:M28" si="7">SUM(I23:L23)</f>
        <v>58000</v>
      </c>
      <c r="N23" s="134">
        <v>40000</v>
      </c>
      <c r="O23" s="134"/>
      <c r="P23" s="134"/>
      <c r="Q23" s="134"/>
      <c r="R23" s="189">
        <f t="shared" ref="R23:R28" si="8">SUM(N23:Q23)</f>
        <v>40000</v>
      </c>
      <c r="T23" s="66">
        <f t="shared" si="1"/>
        <v>98000</v>
      </c>
    </row>
    <row r="24" spans="1:20" ht="24" x14ac:dyDescent="0.2">
      <c r="A24" s="62" t="s">
        <v>31</v>
      </c>
      <c r="B24" s="63" t="s">
        <v>1</v>
      </c>
      <c r="C24" s="64">
        <v>40000</v>
      </c>
      <c r="D24" s="151"/>
      <c r="E24" s="151"/>
      <c r="F24" s="151">
        <v>40000</v>
      </c>
      <c r="G24" s="151"/>
      <c r="H24" s="190">
        <f t="shared" si="6"/>
        <v>40000</v>
      </c>
      <c r="I24" s="151"/>
      <c r="J24" s="151"/>
      <c r="K24" s="151"/>
      <c r="L24" s="151"/>
      <c r="M24" s="189">
        <f t="shared" si="7"/>
        <v>0</v>
      </c>
      <c r="N24" s="134"/>
      <c r="O24" s="134"/>
      <c r="P24" s="134"/>
      <c r="Q24" s="134"/>
      <c r="R24" s="189">
        <f t="shared" si="8"/>
        <v>0</v>
      </c>
      <c r="T24" s="66">
        <f t="shared" si="1"/>
        <v>40000</v>
      </c>
    </row>
    <row r="25" spans="1:20" ht="24" x14ac:dyDescent="0.2">
      <c r="A25" s="62" t="s">
        <v>32</v>
      </c>
      <c r="B25" s="63" t="s">
        <v>1</v>
      </c>
      <c r="C25" s="64">
        <v>17900</v>
      </c>
      <c r="D25" s="151"/>
      <c r="E25" s="151"/>
      <c r="F25" s="151"/>
      <c r="G25" s="151">
        <v>17900</v>
      </c>
      <c r="H25" s="190">
        <f>SUM(D25:G25)</f>
        <v>17900</v>
      </c>
      <c r="I25" s="151"/>
      <c r="J25" s="151"/>
      <c r="K25" s="151"/>
      <c r="L25" s="151"/>
      <c r="M25" s="189">
        <f t="shared" si="7"/>
        <v>0</v>
      </c>
      <c r="N25" s="134"/>
      <c r="O25" s="134"/>
      <c r="P25" s="134"/>
      <c r="Q25" s="134"/>
      <c r="R25" s="189">
        <f t="shared" si="8"/>
        <v>0</v>
      </c>
      <c r="T25" s="66">
        <f t="shared" si="1"/>
        <v>17900</v>
      </c>
    </row>
    <row r="26" spans="1:20" ht="24" x14ac:dyDescent="0.2">
      <c r="A26" s="62" t="s">
        <v>23</v>
      </c>
      <c r="B26" s="63" t="s">
        <v>1</v>
      </c>
      <c r="C26" s="64">
        <v>2200</v>
      </c>
      <c r="D26" s="151"/>
      <c r="E26" s="151"/>
      <c r="F26" s="151"/>
      <c r="G26" s="151">
        <v>2200</v>
      </c>
      <c r="H26" s="190">
        <f>SUM(D26:G26)</f>
        <v>2200</v>
      </c>
      <c r="I26" s="151"/>
      <c r="J26" s="151"/>
      <c r="K26" s="151"/>
      <c r="L26" s="151"/>
      <c r="M26" s="189">
        <f t="shared" si="7"/>
        <v>0</v>
      </c>
      <c r="N26" s="134"/>
      <c r="O26" s="134"/>
      <c r="P26" s="134"/>
      <c r="Q26" s="134"/>
      <c r="R26" s="189">
        <f t="shared" si="8"/>
        <v>0</v>
      </c>
      <c r="T26" s="66">
        <f>SUM(H26+M26+R26)</f>
        <v>2200</v>
      </c>
    </row>
    <row r="27" spans="1:20" ht="24" x14ac:dyDescent="0.2">
      <c r="A27" s="62" t="s">
        <v>149</v>
      </c>
      <c r="B27" s="63" t="s">
        <v>1</v>
      </c>
      <c r="C27" s="64">
        <v>216000</v>
      </c>
      <c r="D27" s="151"/>
      <c r="E27" s="151"/>
      <c r="F27" s="151"/>
      <c r="G27" s="151"/>
      <c r="H27" s="190">
        <f t="shared" ref="H27:H31" si="9">SUM(D27:G27)</f>
        <v>0</v>
      </c>
      <c r="I27" s="151">
        <v>216000</v>
      </c>
      <c r="J27" s="151"/>
      <c r="K27" s="151"/>
      <c r="L27" s="151"/>
      <c r="M27" s="189">
        <f t="shared" si="7"/>
        <v>216000</v>
      </c>
      <c r="N27" s="134"/>
      <c r="O27" s="134"/>
      <c r="P27" s="134"/>
      <c r="Q27" s="134"/>
      <c r="R27" s="189">
        <f t="shared" si="8"/>
        <v>0</v>
      </c>
      <c r="T27" s="66">
        <f t="shared" ref="T27:T31" si="10">SUM(H27+M27+R27)</f>
        <v>216000</v>
      </c>
    </row>
    <row r="28" spans="1:20" ht="24" x14ac:dyDescent="0.2">
      <c r="A28" s="83" t="s">
        <v>150</v>
      </c>
      <c r="B28" s="63" t="s">
        <v>1</v>
      </c>
      <c r="C28" s="64">
        <v>2834000</v>
      </c>
      <c r="D28" s="151">
        <v>236160</v>
      </c>
      <c r="E28" s="151">
        <v>236180</v>
      </c>
      <c r="F28" s="151">
        <v>236160</v>
      </c>
      <c r="G28" s="151">
        <v>236160</v>
      </c>
      <c r="H28" s="190">
        <f t="shared" si="9"/>
        <v>944660</v>
      </c>
      <c r="I28" s="151">
        <v>236160</v>
      </c>
      <c r="J28" s="151">
        <v>236180</v>
      </c>
      <c r="K28" s="151">
        <v>236160</v>
      </c>
      <c r="L28" s="151">
        <v>236170</v>
      </c>
      <c r="M28" s="189">
        <f t="shared" si="7"/>
        <v>944670</v>
      </c>
      <c r="N28" s="151">
        <v>236160</v>
      </c>
      <c r="O28" s="151">
        <v>236170</v>
      </c>
      <c r="P28" s="151">
        <v>236160</v>
      </c>
      <c r="Q28" s="151">
        <v>236180</v>
      </c>
      <c r="R28" s="189">
        <f t="shared" si="8"/>
        <v>944670</v>
      </c>
      <c r="T28" s="66">
        <f t="shared" si="10"/>
        <v>2834000</v>
      </c>
    </row>
    <row r="29" spans="1:20" ht="24" x14ac:dyDescent="0.2">
      <c r="A29" s="130" t="s">
        <v>152</v>
      </c>
      <c r="B29" s="119" t="s">
        <v>1</v>
      </c>
      <c r="C29" s="119">
        <f>SUM(C31)</f>
        <v>1134000</v>
      </c>
      <c r="D29" s="119">
        <f>SUM(D31)</f>
        <v>94500</v>
      </c>
      <c r="E29" s="119">
        <f>SUM(E31)</f>
        <v>94500</v>
      </c>
      <c r="F29" s="119">
        <f t="shared" ref="F29:G29" si="11">SUM(F31)</f>
        <v>94500</v>
      </c>
      <c r="G29" s="119">
        <f t="shared" si="11"/>
        <v>94500</v>
      </c>
      <c r="H29" s="119">
        <f>SUM(D29:G29)</f>
        <v>378000</v>
      </c>
      <c r="I29" s="119">
        <f>SUM(I31)</f>
        <v>94500</v>
      </c>
      <c r="J29" s="119">
        <f t="shared" ref="J29:L29" si="12">SUM(J31)</f>
        <v>94500</v>
      </c>
      <c r="K29" s="119">
        <f t="shared" si="12"/>
        <v>94500</v>
      </c>
      <c r="L29" s="119">
        <f t="shared" si="12"/>
        <v>94500</v>
      </c>
      <c r="M29" s="119">
        <f>SUM(I29:L29)</f>
        <v>378000</v>
      </c>
      <c r="N29" s="119">
        <f>SUM(N31)</f>
        <v>94500</v>
      </c>
      <c r="O29" s="119">
        <f t="shared" ref="O29:Q29" si="13">SUM(O31)</f>
        <v>94500</v>
      </c>
      <c r="P29" s="119">
        <f t="shared" si="13"/>
        <v>94500</v>
      </c>
      <c r="Q29" s="119">
        <f t="shared" si="13"/>
        <v>94500</v>
      </c>
      <c r="R29" s="119">
        <f>SUM(N29:Q29)</f>
        <v>378000</v>
      </c>
      <c r="T29" s="66">
        <f t="shared" si="10"/>
        <v>1134000</v>
      </c>
    </row>
    <row r="30" spans="1:20" ht="24" x14ac:dyDescent="0.2">
      <c r="A30" s="121"/>
      <c r="B30" s="119" t="s">
        <v>2</v>
      </c>
      <c r="C30" s="119"/>
      <c r="D30" s="119"/>
      <c r="E30" s="119"/>
      <c r="F30" s="119"/>
      <c r="G30" s="119"/>
      <c r="H30" s="119"/>
      <c r="I30" s="119"/>
      <c r="J30" s="119"/>
      <c r="K30" s="119"/>
      <c r="L30" s="119"/>
      <c r="M30" s="119"/>
      <c r="N30" s="119"/>
      <c r="O30" s="119"/>
      <c r="P30" s="119"/>
      <c r="Q30" s="119"/>
      <c r="R30" s="119"/>
      <c r="T30" s="66">
        <f t="shared" si="10"/>
        <v>0</v>
      </c>
    </row>
    <row r="31" spans="1:20" ht="24" x14ac:dyDescent="0.2">
      <c r="A31" s="62" t="s">
        <v>231</v>
      </c>
      <c r="B31" s="63" t="s">
        <v>1</v>
      </c>
      <c r="C31" s="64">
        <v>1134000</v>
      </c>
      <c r="D31" s="151">
        <v>94500</v>
      </c>
      <c r="E31" s="151">
        <v>94500</v>
      </c>
      <c r="F31" s="151">
        <v>94500</v>
      </c>
      <c r="G31" s="151">
        <v>94500</v>
      </c>
      <c r="H31" s="190">
        <f t="shared" si="9"/>
        <v>378000</v>
      </c>
      <c r="I31" s="151">
        <v>94500</v>
      </c>
      <c r="J31" s="151">
        <v>94500</v>
      </c>
      <c r="K31" s="151">
        <v>94500</v>
      </c>
      <c r="L31" s="151">
        <v>94500</v>
      </c>
      <c r="M31" s="189">
        <f>SUM(I31:L31)</f>
        <v>378000</v>
      </c>
      <c r="N31" s="151">
        <v>94500</v>
      </c>
      <c r="O31" s="151">
        <v>94500</v>
      </c>
      <c r="P31" s="151">
        <v>94500</v>
      </c>
      <c r="Q31" s="151">
        <v>94500</v>
      </c>
      <c r="R31" s="189">
        <f>SUM(N31:Q31)</f>
        <v>378000</v>
      </c>
      <c r="T31" s="66">
        <f t="shared" si="10"/>
        <v>1134000</v>
      </c>
    </row>
    <row r="32" spans="1:20" ht="24" x14ac:dyDescent="0.2">
      <c r="A32" s="83"/>
      <c r="B32" s="63" t="s">
        <v>2</v>
      </c>
      <c r="C32" s="64"/>
      <c r="D32" s="188"/>
      <c r="E32" s="188"/>
      <c r="F32" s="188"/>
      <c r="G32" s="188"/>
      <c r="H32" s="190"/>
      <c r="I32" s="188"/>
      <c r="J32" s="188"/>
      <c r="K32" s="188"/>
      <c r="L32" s="188"/>
      <c r="M32" s="189"/>
      <c r="N32" s="189"/>
      <c r="O32" s="189"/>
      <c r="P32" s="189"/>
      <c r="Q32" s="189"/>
      <c r="R32" s="189"/>
      <c r="T32" s="66"/>
    </row>
    <row r="33" spans="1:20" s="66" customFormat="1" ht="24" x14ac:dyDescent="0.2">
      <c r="A33" s="114" t="s">
        <v>122</v>
      </c>
      <c r="B33" s="115" t="s">
        <v>1</v>
      </c>
      <c r="C33" s="115">
        <f>SUM(C35+C53)</f>
        <v>11840800</v>
      </c>
      <c r="D33" s="115">
        <f>SUM(D35+D53)</f>
        <v>1948260</v>
      </c>
      <c r="E33" s="115">
        <f t="shared" ref="E33:R33" si="14">SUM(E35+E53)</f>
        <v>1031070</v>
      </c>
      <c r="F33" s="115">
        <f t="shared" si="14"/>
        <v>965240</v>
      </c>
      <c r="G33" s="115">
        <f t="shared" si="14"/>
        <v>958350</v>
      </c>
      <c r="H33" s="115">
        <f t="shared" si="14"/>
        <v>4902920</v>
      </c>
      <c r="I33" s="115">
        <f t="shared" si="14"/>
        <v>807976</v>
      </c>
      <c r="J33" s="115">
        <f t="shared" si="14"/>
        <v>1066856</v>
      </c>
      <c r="K33" s="115">
        <f t="shared" si="14"/>
        <v>779772</v>
      </c>
      <c r="L33" s="115">
        <f t="shared" si="14"/>
        <v>862406</v>
      </c>
      <c r="M33" s="115">
        <f t="shared" si="14"/>
        <v>3517010</v>
      </c>
      <c r="N33" s="115">
        <f t="shared" si="14"/>
        <v>950546</v>
      </c>
      <c r="O33" s="115">
        <f t="shared" si="14"/>
        <v>867516</v>
      </c>
      <c r="P33" s="115">
        <f t="shared" si="14"/>
        <v>809416</v>
      </c>
      <c r="Q33" s="115">
        <f t="shared" si="14"/>
        <v>793392</v>
      </c>
      <c r="R33" s="115">
        <f t="shared" si="14"/>
        <v>3420870</v>
      </c>
      <c r="T33" s="80">
        <f t="shared" si="1"/>
        <v>11840800</v>
      </c>
    </row>
    <row r="34" spans="1:20" s="66" customFormat="1" ht="24" x14ac:dyDescent="0.2">
      <c r="A34" s="117"/>
      <c r="B34" s="115" t="s">
        <v>2</v>
      </c>
      <c r="C34" s="115"/>
      <c r="D34" s="115"/>
      <c r="E34" s="115"/>
      <c r="F34" s="115"/>
      <c r="G34" s="115"/>
      <c r="H34" s="115"/>
      <c r="I34" s="115"/>
      <c r="J34" s="115"/>
      <c r="K34" s="115"/>
      <c r="L34" s="115"/>
      <c r="M34" s="115"/>
      <c r="N34" s="115"/>
      <c r="O34" s="115"/>
      <c r="P34" s="115"/>
      <c r="Q34" s="115"/>
      <c r="R34" s="115"/>
      <c r="T34" s="66">
        <f t="shared" si="1"/>
        <v>0</v>
      </c>
    </row>
    <row r="35" spans="1:20" s="66" customFormat="1" ht="24" x14ac:dyDescent="0.2">
      <c r="A35" s="120" t="s">
        <v>145</v>
      </c>
      <c r="B35" s="119" t="s">
        <v>1</v>
      </c>
      <c r="C35" s="119">
        <f t="shared" ref="C35:R35" si="15">SUM(C39:C52)</f>
        <v>6397800</v>
      </c>
      <c r="D35" s="119">
        <f t="shared" si="15"/>
        <v>989700</v>
      </c>
      <c r="E35" s="119">
        <f t="shared" si="15"/>
        <v>512000</v>
      </c>
      <c r="F35" s="119">
        <f t="shared" si="15"/>
        <v>630900</v>
      </c>
      <c r="G35" s="119">
        <f t="shared" si="15"/>
        <v>466500</v>
      </c>
      <c r="H35" s="119">
        <f t="shared" si="15"/>
        <v>2599100</v>
      </c>
      <c r="I35" s="119">
        <f t="shared" si="15"/>
        <v>458700</v>
      </c>
      <c r="J35" s="119">
        <f t="shared" si="15"/>
        <v>559600</v>
      </c>
      <c r="K35" s="119">
        <f t="shared" si="15"/>
        <v>446100</v>
      </c>
      <c r="L35" s="119">
        <f t="shared" si="15"/>
        <v>474300</v>
      </c>
      <c r="M35" s="119">
        <f t="shared" si="15"/>
        <v>1938700</v>
      </c>
      <c r="N35" s="119">
        <f t="shared" si="15"/>
        <v>460500</v>
      </c>
      <c r="O35" s="119">
        <f t="shared" si="15"/>
        <v>466500</v>
      </c>
      <c r="P35" s="119">
        <f t="shared" si="15"/>
        <v>471300</v>
      </c>
      <c r="Q35" s="119">
        <f t="shared" si="15"/>
        <v>461700</v>
      </c>
      <c r="R35" s="119">
        <f t="shared" si="15"/>
        <v>1860000</v>
      </c>
      <c r="T35" s="80">
        <f>SUM(H35+M35+R35)</f>
        <v>6397800</v>
      </c>
    </row>
    <row r="36" spans="1:20" s="66" customFormat="1" ht="24" x14ac:dyDescent="0.2">
      <c r="A36" s="120"/>
      <c r="B36" s="119" t="s">
        <v>2</v>
      </c>
      <c r="C36" s="119"/>
      <c r="D36" s="119"/>
      <c r="E36" s="119"/>
      <c r="F36" s="119"/>
      <c r="G36" s="119"/>
      <c r="H36" s="119"/>
      <c r="I36" s="119"/>
      <c r="J36" s="119"/>
      <c r="K36" s="119"/>
      <c r="L36" s="119"/>
      <c r="M36" s="119"/>
      <c r="N36" s="119"/>
      <c r="O36" s="119"/>
      <c r="P36" s="119"/>
      <c r="Q36" s="119"/>
      <c r="R36" s="119"/>
      <c r="T36" s="66">
        <f t="shared" si="1"/>
        <v>0</v>
      </c>
    </row>
    <row r="37" spans="1:20" ht="24" x14ac:dyDescent="0.2">
      <c r="A37" s="81" t="s">
        <v>101</v>
      </c>
      <c r="B37" s="82"/>
      <c r="C37" s="64"/>
      <c r="D37" s="68"/>
      <c r="E37" s="68"/>
      <c r="F37" s="68"/>
      <c r="G37" s="68"/>
      <c r="H37" s="68"/>
      <c r="I37" s="68"/>
      <c r="J37" s="68"/>
      <c r="K37" s="68"/>
      <c r="L37" s="68"/>
      <c r="M37" s="68"/>
      <c r="N37" s="68"/>
      <c r="O37" s="68"/>
      <c r="P37" s="68"/>
      <c r="Q37" s="68"/>
      <c r="R37" s="68"/>
      <c r="T37" s="66">
        <f t="shared" si="1"/>
        <v>0</v>
      </c>
    </row>
    <row r="38" spans="1:20" ht="21" customHeight="1" x14ac:dyDescent="0.2">
      <c r="A38" s="84" t="s">
        <v>102</v>
      </c>
      <c r="B38" s="82"/>
      <c r="C38" s="64"/>
      <c r="D38" s="68"/>
      <c r="E38" s="68"/>
      <c r="F38" s="68"/>
      <c r="G38" s="68"/>
      <c r="H38" s="68"/>
      <c r="I38" s="68"/>
      <c r="J38" s="68"/>
      <c r="K38" s="68"/>
      <c r="L38" s="68"/>
      <c r="M38" s="68"/>
      <c r="N38" s="68"/>
      <c r="O38" s="68"/>
      <c r="P38" s="68"/>
      <c r="Q38" s="68"/>
      <c r="R38" s="68"/>
      <c r="T38" s="66">
        <f t="shared" si="1"/>
        <v>0</v>
      </c>
    </row>
    <row r="39" spans="1:20" ht="24" x14ac:dyDescent="0.2">
      <c r="A39" s="62" t="s">
        <v>67</v>
      </c>
      <c r="B39" s="63" t="s">
        <v>1</v>
      </c>
      <c r="C39" s="64">
        <v>1502000</v>
      </c>
      <c r="D39" s="134">
        <v>148400</v>
      </c>
      <c r="E39" s="134">
        <v>124800</v>
      </c>
      <c r="F39" s="134">
        <v>115200</v>
      </c>
      <c r="G39" s="134">
        <v>124800</v>
      </c>
      <c r="H39" s="189">
        <f>SUM(D39:G39)</f>
        <v>513200</v>
      </c>
      <c r="I39" s="134">
        <v>120000</v>
      </c>
      <c r="J39" s="134">
        <v>129600</v>
      </c>
      <c r="K39" s="134">
        <v>110400</v>
      </c>
      <c r="L39" s="134">
        <v>129600</v>
      </c>
      <c r="M39" s="189">
        <f>SUM(I39:L39)</f>
        <v>489600</v>
      </c>
      <c r="N39" s="134">
        <v>124800</v>
      </c>
      <c r="O39" s="134">
        <v>124800</v>
      </c>
      <c r="P39" s="134">
        <v>129600</v>
      </c>
      <c r="Q39" s="134">
        <v>120000</v>
      </c>
      <c r="R39" s="189">
        <f>SUM(N39:Q39)</f>
        <v>499200</v>
      </c>
      <c r="T39" s="66">
        <f>SUM(H39+M39+R39)</f>
        <v>1502000</v>
      </c>
    </row>
    <row r="40" spans="1:20" ht="24" x14ac:dyDescent="0.2">
      <c r="A40" s="62" t="s">
        <v>148</v>
      </c>
      <c r="B40" s="63" t="s">
        <v>1</v>
      </c>
      <c r="C40" s="64">
        <v>1032000</v>
      </c>
      <c r="D40" s="134">
        <v>86000</v>
      </c>
      <c r="E40" s="134">
        <v>86000</v>
      </c>
      <c r="F40" s="134">
        <v>86000</v>
      </c>
      <c r="G40" s="134">
        <v>86000</v>
      </c>
      <c r="H40" s="189">
        <f>SUM(D40:G40)</f>
        <v>344000</v>
      </c>
      <c r="I40" s="134">
        <v>86000</v>
      </c>
      <c r="J40" s="134">
        <v>86000</v>
      </c>
      <c r="K40" s="134">
        <v>86000</v>
      </c>
      <c r="L40" s="134">
        <v>86000</v>
      </c>
      <c r="M40" s="189">
        <f>SUM(I40:L40)</f>
        <v>344000</v>
      </c>
      <c r="N40" s="134">
        <v>86000</v>
      </c>
      <c r="O40" s="134">
        <v>86000</v>
      </c>
      <c r="P40" s="134">
        <v>86000</v>
      </c>
      <c r="Q40" s="134">
        <v>86000</v>
      </c>
      <c r="R40" s="189">
        <f>SUM(N40:Q40)</f>
        <v>344000</v>
      </c>
      <c r="T40" s="66">
        <f t="shared" si="1"/>
        <v>1032000</v>
      </c>
    </row>
    <row r="41" spans="1:20" ht="24" x14ac:dyDescent="0.2">
      <c r="A41" s="62" t="s">
        <v>221</v>
      </c>
      <c r="B41" s="63" t="s">
        <v>1</v>
      </c>
      <c r="C41" s="64">
        <v>2298000</v>
      </c>
      <c r="D41" s="134">
        <v>191500</v>
      </c>
      <c r="E41" s="134">
        <v>191500</v>
      </c>
      <c r="F41" s="134">
        <v>191500</v>
      </c>
      <c r="G41" s="134">
        <v>191500</v>
      </c>
      <c r="H41" s="189">
        <f t="shared" ref="H41:H42" si="16">SUM(D41:G41)</f>
        <v>766000</v>
      </c>
      <c r="I41" s="134">
        <v>191500</v>
      </c>
      <c r="J41" s="134">
        <v>191500</v>
      </c>
      <c r="K41" s="134">
        <v>191500</v>
      </c>
      <c r="L41" s="134">
        <v>191500</v>
      </c>
      <c r="M41" s="189">
        <f t="shared" ref="M41:M43" si="17">SUM(I41:L41)</f>
        <v>766000</v>
      </c>
      <c r="N41" s="134">
        <v>191500</v>
      </c>
      <c r="O41" s="134">
        <v>191500</v>
      </c>
      <c r="P41" s="134">
        <v>191500</v>
      </c>
      <c r="Q41" s="134">
        <v>191500</v>
      </c>
      <c r="R41" s="189">
        <f t="shared" ref="R41:R42" si="18">SUM(N41:Q41)</f>
        <v>766000</v>
      </c>
      <c r="T41" s="66">
        <f t="shared" si="1"/>
        <v>2298000</v>
      </c>
    </row>
    <row r="42" spans="1:20" ht="48" x14ac:dyDescent="0.2">
      <c r="A42" s="154" t="s">
        <v>173</v>
      </c>
      <c r="B42" s="63" t="s">
        <v>1</v>
      </c>
      <c r="C42" s="64">
        <v>738000</v>
      </c>
      <c r="D42" s="134">
        <v>60000</v>
      </c>
      <c r="E42" s="134">
        <v>66000</v>
      </c>
      <c r="F42" s="134">
        <v>57000</v>
      </c>
      <c r="G42" s="134">
        <v>63000</v>
      </c>
      <c r="H42" s="189">
        <f t="shared" si="16"/>
        <v>246000</v>
      </c>
      <c r="I42" s="134">
        <v>60000</v>
      </c>
      <c r="J42" s="134">
        <v>63000</v>
      </c>
      <c r="K42" s="134">
        <v>57000</v>
      </c>
      <c r="L42" s="134">
        <v>66000</v>
      </c>
      <c r="M42" s="189">
        <f t="shared" si="17"/>
        <v>246000</v>
      </c>
      <c r="N42" s="134">
        <v>57000</v>
      </c>
      <c r="O42" s="134">
        <v>63000</v>
      </c>
      <c r="P42" s="134">
        <v>63000</v>
      </c>
      <c r="Q42" s="134">
        <v>63000</v>
      </c>
      <c r="R42" s="189">
        <f t="shared" si="18"/>
        <v>246000</v>
      </c>
      <c r="T42" s="66">
        <f t="shared" si="1"/>
        <v>738000</v>
      </c>
    </row>
    <row r="43" spans="1:20" ht="24" x14ac:dyDescent="0.2">
      <c r="A43" s="84" t="s">
        <v>103</v>
      </c>
      <c r="B43" s="68"/>
      <c r="C43" s="64"/>
      <c r="D43" s="68"/>
      <c r="E43" s="68"/>
      <c r="F43" s="68"/>
      <c r="G43" s="68"/>
      <c r="H43" s="184"/>
      <c r="I43" s="68"/>
      <c r="J43" s="68"/>
      <c r="K43" s="68"/>
      <c r="L43" s="68"/>
      <c r="M43" s="189">
        <f t="shared" si="17"/>
        <v>0</v>
      </c>
      <c r="N43" s="68"/>
      <c r="O43" s="68"/>
      <c r="P43" s="68"/>
      <c r="Q43" s="68"/>
      <c r="R43" s="184"/>
      <c r="T43" s="66">
        <f t="shared" si="1"/>
        <v>0</v>
      </c>
    </row>
    <row r="44" spans="1:20" ht="24" x14ac:dyDescent="0.2">
      <c r="A44" s="62" t="s">
        <v>26</v>
      </c>
      <c r="B44" s="85" t="s">
        <v>1</v>
      </c>
      <c r="C44" s="64">
        <v>13300</v>
      </c>
      <c r="D44" s="134"/>
      <c r="E44" s="134"/>
      <c r="F44" s="134"/>
      <c r="G44" s="134"/>
      <c r="H44" s="189">
        <f>SUM(D44:G44)</f>
        <v>0</v>
      </c>
      <c r="I44" s="134"/>
      <c r="J44" s="134">
        <v>13300</v>
      </c>
      <c r="K44" s="134"/>
      <c r="L44" s="134"/>
      <c r="M44" s="189">
        <f>SUM(I44:L44)</f>
        <v>13300</v>
      </c>
      <c r="N44" s="134"/>
      <c r="O44" s="134"/>
      <c r="P44" s="134"/>
      <c r="Q44" s="134"/>
      <c r="R44" s="189">
        <f>SUM(N44:Q44)</f>
        <v>0</v>
      </c>
      <c r="T44" s="66">
        <f t="shared" si="1"/>
        <v>13300</v>
      </c>
    </row>
    <row r="45" spans="1:20" ht="24" x14ac:dyDescent="0.2">
      <c r="A45" s="62" t="s">
        <v>68</v>
      </c>
      <c r="B45" s="85" t="s">
        <v>1</v>
      </c>
      <c r="C45" s="64">
        <v>14400</v>
      </c>
      <c r="D45" s="134">
        <v>1200</v>
      </c>
      <c r="E45" s="134">
        <v>1200</v>
      </c>
      <c r="F45" s="134">
        <v>1200</v>
      </c>
      <c r="G45" s="134">
        <v>1200</v>
      </c>
      <c r="H45" s="189">
        <f t="shared" ref="H45:H46" si="19">SUM(D45:G45)</f>
        <v>4800</v>
      </c>
      <c r="I45" s="134">
        <v>1200</v>
      </c>
      <c r="J45" s="134">
        <v>1200</v>
      </c>
      <c r="K45" s="134">
        <v>1200</v>
      </c>
      <c r="L45" s="134">
        <v>1200</v>
      </c>
      <c r="M45" s="189">
        <f t="shared" ref="M45:M46" si="20">SUM(I45:L45)</f>
        <v>4800</v>
      </c>
      <c r="N45" s="134">
        <v>1200</v>
      </c>
      <c r="O45" s="134">
        <v>1200</v>
      </c>
      <c r="P45" s="134">
        <v>1200</v>
      </c>
      <c r="Q45" s="134">
        <v>1200</v>
      </c>
      <c r="R45" s="189">
        <f t="shared" ref="R45:R46" si="21">SUM(N45:Q45)</f>
        <v>4800</v>
      </c>
      <c r="T45" s="66">
        <f t="shared" si="1"/>
        <v>14400</v>
      </c>
    </row>
    <row r="46" spans="1:20" ht="24" x14ac:dyDescent="0.2">
      <c r="A46" s="83" t="s">
        <v>38</v>
      </c>
      <c r="B46" s="85" t="s">
        <v>1</v>
      </c>
      <c r="C46" s="64">
        <v>414000</v>
      </c>
      <c r="D46" s="134">
        <v>414000</v>
      </c>
      <c r="E46" s="134"/>
      <c r="F46" s="134"/>
      <c r="G46" s="134"/>
      <c r="H46" s="189">
        <f t="shared" si="19"/>
        <v>414000</v>
      </c>
      <c r="I46" s="134"/>
      <c r="J46" s="134"/>
      <c r="K46" s="134"/>
      <c r="L46" s="134"/>
      <c r="M46" s="189">
        <f t="shared" si="20"/>
        <v>0</v>
      </c>
      <c r="N46" s="134"/>
      <c r="O46" s="134"/>
      <c r="P46" s="134"/>
      <c r="Q46" s="134"/>
      <c r="R46" s="189">
        <f t="shared" si="21"/>
        <v>0</v>
      </c>
      <c r="T46" s="66">
        <f t="shared" si="1"/>
        <v>414000</v>
      </c>
    </row>
    <row r="47" spans="1:20" ht="24" x14ac:dyDescent="0.2">
      <c r="A47" s="84" t="s">
        <v>104</v>
      </c>
      <c r="B47" s="68"/>
      <c r="C47" s="64"/>
      <c r="D47" s="135"/>
      <c r="E47" s="135"/>
      <c r="F47" s="135"/>
      <c r="G47" s="135"/>
      <c r="H47" s="190"/>
      <c r="I47" s="135"/>
      <c r="J47" s="135"/>
      <c r="K47" s="135"/>
      <c r="L47" s="135"/>
      <c r="M47" s="190"/>
      <c r="N47" s="135"/>
      <c r="O47" s="135"/>
      <c r="P47" s="135"/>
      <c r="Q47" s="135"/>
      <c r="R47" s="190"/>
      <c r="T47" s="66">
        <f t="shared" si="1"/>
        <v>0</v>
      </c>
    </row>
    <row r="48" spans="1:20" ht="24" x14ac:dyDescent="0.2">
      <c r="A48" s="62" t="s">
        <v>23</v>
      </c>
      <c r="B48" s="85" t="s">
        <v>1</v>
      </c>
      <c r="C48" s="64">
        <v>2200</v>
      </c>
      <c r="D48" s="134">
        <v>2200</v>
      </c>
      <c r="E48" s="134"/>
      <c r="F48" s="134"/>
      <c r="G48" s="134"/>
      <c r="H48" s="189">
        <f>SUM(D48:G48)</f>
        <v>2200</v>
      </c>
      <c r="I48" s="134"/>
      <c r="J48" s="134"/>
      <c r="K48" s="134"/>
      <c r="L48" s="134"/>
      <c r="M48" s="189">
        <f>SUM(I48:L48)</f>
        <v>0</v>
      </c>
      <c r="N48" s="134"/>
      <c r="O48" s="134"/>
      <c r="P48" s="134"/>
      <c r="Q48" s="134"/>
      <c r="R48" s="189">
        <f>SUM(N48:Q48)</f>
        <v>0</v>
      </c>
      <c r="T48" s="66">
        <f t="shared" si="1"/>
        <v>2200</v>
      </c>
    </row>
    <row r="49" spans="1:20" ht="24" x14ac:dyDescent="0.2">
      <c r="A49" s="62" t="s">
        <v>41</v>
      </c>
      <c r="B49" s="85" t="s">
        <v>1</v>
      </c>
      <c r="C49" s="64">
        <v>180000</v>
      </c>
      <c r="D49" s="134"/>
      <c r="E49" s="134"/>
      <c r="F49" s="134">
        <v>180000</v>
      </c>
      <c r="G49" s="134"/>
      <c r="H49" s="189">
        <f t="shared" ref="H49:H52" si="22">SUM(D49:G49)</f>
        <v>180000</v>
      </c>
      <c r="I49" s="134"/>
      <c r="J49" s="134"/>
      <c r="K49" s="134"/>
      <c r="L49" s="134"/>
      <c r="M49" s="189">
        <f t="shared" ref="M49:M52" si="23">SUM(I49:L49)</f>
        <v>0</v>
      </c>
      <c r="N49" s="134"/>
      <c r="O49" s="134"/>
      <c r="P49" s="134"/>
      <c r="Q49" s="134"/>
      <c r="R49" s="189">
        <f t="shared" ref="R49:R52" si="24">SUM(N49:Q49)</f>
        <v>0</v>
      </c>
      <c r="T49" s="66">
        <f t="shared" si="1"/>
        <v>180000</v>
      </c>
    </row>
    <row r="50" spans="1:20" ht="24" x14ac:dyDescent="0.2">
      <c r="A50" s="62" t="s">
        <v>69</v>
      </c>
      <c r="B50" s="85" t="s">
        <v>1</v>
      </c>
      <c r="C50" s="64">
        <v>42500</v>
      </c>
      <c r="D50" s="134"/>
      <c r="E50" s="134">
        <v>42500</v>
      </c>
      <c r="F50" s="134"/>
      <c r="G50" s="134"/>
      <c r="H50" s="189">
        <f t="shared" si="22"/>
        <v>42500</v>
      </c>
      <c r="I50" s="134"/>
      <c r="J50" s="134"/>
      <c r="K50" s="134"/>
      <c r="L50" s="134"/>
      <c r="M50" s="189">
        <f t="shared" si="23"/>
        <v>0</v>
      </c>
      <c r="N50" s="134"/>
      <c r="O50" s="134"/>
      <c r="P50" s="134"/>
      <c r="Q50" s="134"/>
      <c r="R50" s="189">
        <f t="shared" si="24"/>
        <v>0</v>
      </c>
      <c r="T50" s="66">
        <f t="shared" si="1"/>
        <v>42500</v>
      </c>
    </row>
    <row r="51" spans="1:20" ht="24" x14ac:dyDescent="0.2">
      <c r="A51" s="62" t="s">
        <v>222</v>
      </c>
      <c r="B51" s="85" t="s">
        <v>1</v>
      </c>
      <c r="C51" s="64">
        <v>86400</v>
      </c>
      <c r="D51" s="134">
        <v>86400</v>
      </c>
      <c r="E51" s="134"/>
      <c r="F51" s="134"/>
      <c r="G51" s="134"/>
      <c r="H51" s="189">
        <f t="shared" si="22"/>
        <v>86400</v>
      </c>
      <c r="I51" s="134"/>
      <c r="J51" s="134"/>
      <c r="K51" s="134"/>
      <c r="L51" s="134"/>
      <c r="M51" s="189">
        <f t="shared" si="23"/>
        <v>0</v>
      </c>
      <c r="N51" s="134"/>
      <c r="O51" s="134"/>
      <c r="P51" s="134"/>
      <c r="Q51" s="134"/>
      <c r="R51" s="189">
        <f t="shared" si="24"/>
        <v>0</v>
      </c>
      <c r="T51" s="66">
        <f t="shared" si="1"/>
        <v>86400</v>
      </c>
    </row>
    <row r="52" spans="1:20" ht="24" x14ac:dyDescent="0.2">
      <c r="A52" s="83" t="s">
        <v>39</v>
      </c>
      <c r="B52" s="85" t="s">
        <v>1</v>
      </c>
      <c r="C52" s="64">
        <v>75000</v>
      </c>
      <c r="D52" s="134"/>
      <c r="E52" s="134"/>
      <c r="F52" s="134"/>
      <c r="G52" s="134"/>
      <c r="H52" s="189">
        <f t="shared" si="22"/>
        <v>0</v>
      </c>
      <c r="I52" s="134"/>
      <c r="J52" s="134">
        <v>75000</v>
      </c>
      <c r="K52" s="134"/>
      <c r="L52" s="134"/>
      <c r="M52" s="189">
        <f t="shared" si="23"/>
        <v>75000</v>
      </c>
      <c r="N52" s="134"/>
      <c r="O52" s="134"/>
      <c r="P52" s="134"/>
      <c r="Q52" s="134"/>
      <c r="R52" s="189">
        <f t="shared" si="24"/>
        <v>0</v>
      </c>
      <c r="T52" s="66">
        <f t="shared" si="1"/>
        <v>75000</v>
      </c>
    </row>
    <row r="53" spans="1:20" s="66" customFormat="1" ht="24" x14ac:dyDescent="0.2">
      <c r="A53" s="130" t="s">
        <v>152</v>
      </c>
      <c r="B53" s="119" t="s">
        <v>1</v>
      </c>
      <c r="C53" s="119">
        <f>SUM(C55:C72)</f>
        <v>5443000</v>
      </c>
      <c r="D53" s="119">
        <f>SUM(D55:D72)</f>
        <v>958560</v>
      </c>
      <c r="E53" s="119">
        <f t="shared" ref="E53:Q53" si="25">SUM(E55:E72)</f>
        <v>519070</v>
      </c>
      <c r="F53" s="119">
        <f t="shared" si="25"/>
        <v>334340</v>
      </c>
      <c r="G53" s="119">
        <f t="shared" si="25"/>
        <v>491850</v>
      </c>
      <c r="H53" s="119">
        <f t="shared" si="25"/>
        <v>2303820</v>
      </c>
      <c r="I53" s="119">
        <f t="shared" si="25"/>
        <v>349276</v>
      </c>
      <c r="J53" s="119">
        <f t="shared" si="25"/>
        <v>507256</v>
      </c>
      <c r="K53" s="119">
        <f t="shared" si="25"/>
        <v>333672</v>
      </c>
      <c r="L53" s="119">
        <f t="shared" si="25"/>
        <v>388106</v>
      </c>
      <c r="M53" s="119">
        <f t="shared" si="25"/>
        <v>1578310</v>
      </c>
      <c r="N53" s="119">
        <f t="shared" si="25"/>
        <v>490046</v>
      </c>
      <c r="O53" s="119">
        <f t="shared" si="25"/>
        <v>401016</v>
      </c>
      <c r="P53" s="119">
        <f t="shared" si="25"/>
        <v>338116</v>
      </c>
      <c r="Q53" s="119">
        <f t="shared" si="25"/>
        <v>331692</v>
      </c>
      <c r="R53" s="119">
        <f>SUM(R55:R72)</f>
        <v>1560870</v>
      </c>
      <c r="T53" s="80">
        <f t="shared" si="1"/>
        <v>5443000</v>
      </c>
    </row>
    <row r="54" spans="1:20" s="66" customFormat="1" ht="24" x14ac:dyDescent="0.2">
      <c r="A54" s="121"/>
      <c r="B54" s="119" t="s">
        <v>2</v>
      </c>
      <c r="C54" s="119"/>
      <c r="D54" s="119"/>
      <c r="E54" s="119"/>
      <c r="F54" s="119"/>
      <c r="G54" s="119"/>
      <c r="H54" s="119"/>
      <c r="I54" s="119"/>
      <c r="J54" s="119"/>
      <c r="K54" s="119"/>
      <c r="L54" s="119"/>
      <c r="M54" s="119"/>
      <c r="N54" s="119"/>
      <c r="O54" s="119"/>
      <c r="P54" s="119"/>
      <c r="Q54" s="119"/>
      <c r="R54" s="119"/>
      <c r="T54" s="66">
        <f t="shared" si="1"/>
        <v>0</v>
      </c>
    </row>
    <row r="55" spans="1:20" ht="47.25" customHeight="1" x14ac:dyDescent="0.2">
      <c r="A55" s="86" t="s">
        <v>70</v>
      </c>
      <c r="B55" s="68" t="s">
        <v>1</v>
      </c>
      <c r="C55" s="64">
        <v>3060000</v>
      </c>
      <c r="D55" s="136">
        <v>255000</v>
      </c>
      <c r="E55" s="136">
        <v>255000</v>
      </c>
      <c r="F55" s="136">
        <v>255000</v>
      </c>
      <c r="G55" s="136">
        <v>255000</v>
      </c>
      <c r="H55" s="184">
        <f>SUM(D55:G55)</f>
        <v>1020000</v>
      </c>
      <c r="I55" s="136">
        <v>255000</v>
      </c>
      <c r="J55" s="136">
        <v>255000</v>
      </c>
      <c r="K55" s="136">
        <v>255000</v>
      </c>
      <c r="L55" s="136">
        <v>255000</v>
      </c>
      <c r="M55" s="184">
        <f>SUM(I55:L55)</f>
        <v>1020000</v>
      </c>
      <c r="N55" s="136">
        <v>255000</v>
      </c>
      <c r="O55" s="136">
        <v>255000</v>
      </c>
      <c r="P55" s="136">
        <v>255000</v>
      </c>
      <c r="Q55" s="136">
        <v>255000</v>
      </c>
      <c r="R55" s="184">
        <f>SUM(N55:Q55)</f>
        <v>1020000</v>
      </c>
      <c r="T55" s="66">
        <f t="shared" si="1"/>
        <v>3060000</v>
      </c>
    </row>
    <row r="56" spans="1:20" ht="24" x14ac:dyDescent="0.2">
      <c r="A56" s="87"/>
      <c r="B56" s="68" t="s">
        <v>2</v>
      </c>
      <c r="C56" s="64"/>
      <c r="D56" s="135"/>
      <c r="E56" s="135"/>
      <c r="F56" s="135"/>
      <c r="G56" s="135"/>
      <c r="H56" s="184"/>
      <c r="I56" s="135"/>
      <c r="J56" s="135"/>
      <c r="K56" s="135"/>
      <c r="L56" s="135"/>
      <c r="M56" s="184">
        <f t="shared" ref="M56:M59" si="26">SUM(I56:L56)</f>
        <v>0</v>
      </c>
      <c r="N56" s="135"/>
      <c r="O56" s="135"/>
      <c r="P56" s="135"/>
      <c r="Q56" s="135"/>
      <c r="R56" s="184">
        <f t="shared" ref="R56:R61" si="27">SUM(N56:Q56)</f>
        <v>0</v>
      </c>
      <c r="T56" s="66">
        <f t="shared" si="1"/>
        <v>0</v>
      </c>
    </row>
    <row r="57" spans="1:20" ht="48" x14ac:dyDescent="0.2">
      <c r="A57" s="183" t="s">
        <v>223</v>
      </c>
      <c r="B57" s="68" t="s">
        <v>1</v>
      </c>
      <c r="C57" s="64">
        <v>253000</v>
      </c>
      <c r="D57" s="136">
        <v>253000</v>
      </c>
      <c r="E57" s="136"/>
      <c r="F57" s="136"/>
      <c r="G57" s="136"/>
      <c r="H57" s="184">
        <f t="shared" ref="H57:H59" si="28">SUM(D57:G57)</f>
        <v>253000</v>
      </c>
      <c r="I57" s="136"/>
      <c r="J57" s="136"/>
      <c r="K57" s="136"/>
      <c r="L57" s="136"/>
      <c r="M57" s="184">
        <f t="shared" si="26"/>
        <v>0</v>
      </c>
      <c r="N57" s="136"/>
      <c r="O57" s="136"/>
      <c r="P57" s="136"/>
      <c r="Q57" s="136"/>
      <c r="R57" s="184">
        <f t="shared" si="27"/>
        <v>0</v>
      </c>
      <c r="T57" s="66">
        <f t="shared" si="1"/>
        <v>253000</v>
      </c>
    </row>
    <row r="58" spans="1:20" ht="24" x14ac:dyDescent="0.2">
      <c r="A58" s="87"/>
      <c r="B58" s="68" t="s">
        <v>2</v>
      </c>
      <c r="C58" s="64"/>
      <c r="D58" s="135"/>
      <c r="E58" s="135"/>
      <c r="F58" s="135"/>
      <c r="G58" s="135"/>
      <c r="H58" s="184"/>
      <c r="I58" s="135"/>
      <c r="J58" s="135"/>
      <c r="K58" s="135"/>
      <c r="L58" s="135"/>
      <c r="M58" s="184">
        <f t="shared" si="26"/>
        <v>0</v>
      </c>
      <c r="N58" s="135"/>
      <c r="O58" s="135"/>
      <c r="P58" s="135"/>
      <c r="Q58" s="135"/>
      <c r="R58" s="184">
        <f t="shared" si="27"/>
        <v>0</v>
      </c>
      <c r="T58" s="66">
        <f t="shared" si="1"/>
        <v>0</v>
      </c>
    </row>
    <row r="59" spans="1:20" ht="24" x14ac:dyDescent="0.2">
      <c r="A59" s="168" t="s">
        <v>74</v>
      </c>
      <c r="B59" s="68" t="s">
        <v>1</v>
      </c>
      <c r="C59" s="64">
        <v>200000</v>
      </c>
      <c r="D59" s="136">
        <v>200000</v>
      </c>
      <c r="E59" s="136"/>
      <c r="F59" s="136"/>
      <c r="G59" s="136"/>
      <c r="H59" s="184">
        <f t="shared" si="28"/>
        <v>200000</v>
      </c>
      <c r="I59" s="136"/>
      <c r="J59" s="136"/>
      <c r="K59" s="136"/>
      <c r="L59" s="136"/>
      <c r="M59" s="184">
        <f t="shared" si="26"/>
        <v>0</v>
      </c>
      <c r="N59" s="136"/>
      <c r="O59" s="136"/>
      <c r="P59" s="136"/>
      <c r="Q59" s="136"/>
      <c r="R59" s="184">
        <f t="shared" si="27"/>
        <v>0</v>
      </c>
      <c r="T59" s="66">
        <f t="shared" si="1"/>
        <v>200000</v>
      </c>
    </row>
    <row r="60" spans="1:20" ht="24" x14ac:dyDescent="0.2">
      <c r="A60" s="87"/>
      <c r="B60" s="68" t="s">
        <v>2</v>
      </c>
      <c r="C60" s="64"/>
      <c r="D60" s="135"/>
      <c r="E60" s="135"/>
      <c r="F60" s="135"/>
      <c r="G60" s="135"/>
      <c r="H60" s="184"/>
      <c r="I60" s="135"/>
      <c r="J60" s="135"/>
      <c r="K60" s="135"/>
      <c r="L60" s="135"/>
      <c r="M60" s="184"/>
      <c r="N60" s="135"/>
      <c r="O60" s="135"/>
      <c r="P60" s="135"/>
      <c r="Q60" s="135"/>
      <c r="R60" s="184">
        <f t="shared" si="27"/>
        <v>0</v>
      </c>
      <c r="T60" s="66">
        <f t="shared" si="1"/>
        <v>0</v>
      </c>
    </row>
    <row r="61" spans="1:20" ht="24" x14ac:dyDescent="0.2">
      <c r="A61" s="67" t="s">
        <v>71</v>
      </c>
      <c r="B61" s="68" t="s">
        <v>1</v>
      </c>
      <c r="C61" s="64">
        <v>100000</v>
      </c>
      <c r="D61" s="136"/>
      <c r="E61" s="136"/>
      <c r="F61" s="136"/>
      <c r="G61" s="136"/>
      <c r="H61" s="184">
        <f>SUM(D61:G61)</f>
        <v>0</v>
      </c>
      <c r="I61" s="136"/>
      <c r="J61" s="136">
        <v>100000</v>
      </c>
      <c r="K61" s="136"/>
      <c r="L61" s="136"/>
      <c r="M61" s="184">
        <f>SUM(I61:L61)</f>
        <v>100000</v>
      </c>
      <c r="N61" s="136"/>
      <c r="O61" s="136"/>
      <c r="P61" s="136"/>
      <c r="Q61" s="136"/>
      <c r="R61" s="184">
        <f t="shared" si="27"/>
        <v>0</v>
      </c>
      <c r="T61" s="66">
        <f t="shared" si="1"/>
        <v>100000</v>
      </c>
    </row>
    <row r="62" spans="1:20" ht="24" x14ac:dyDescent="0.2">
      <c r="A62" s="87"/>
      <c r="B62" s="68" t="s">
        <v>2</v>
      </c>
      <c r="C62" s="64"/>
      <c r="D62" s="135"/>
      <c r="E62" s="135"/>
      <c r="F62" s="135"/>
      <c r="G62" s="135"/>
      <c r="H62" s="184"/>
      <c r="I62" s="135"/>
      <c r="J62" s="135"/>
      <c r="K62" s="135"/>
      <c r="L62" s="135"/>
      <c r="M62" s="184"/>
      <c r="N62" s="135"/>
      <c r="O62" s="135"/>
      <c r="P62" s="135"/>
      <c r="Q62" s="135"/>
      <c r="R62" s="184"/>
      <c r="T62" s="66">
        <f t="shared" si="1"/>
        <v>0</v>
      </c>
    </row>
    <row r="63" spans="1:20" ht="48" x14ac:dyDescent="0.2">
      <c r="A63" s="86" t="s">
        <v>72</v>
      </c>
      <c r="B63" s="68" t="s">
        <v>1</v>
      </c>
      <c r="C63" s="64">
        <v>453800</v>
      </c>
      <c r="D63" s="136"/>
      <c r="E63" s="136"/>
      <c r="F63" s="136"/>
      <c r="G63" s="136">
        <v>106800</v>
      </c>
      <c r="H63" s="184">
        <f>SUM(D63:G63)</f>
        <v>106800</v>
      </c>
      <c r="I63" s="136"/>
      <c r="J63" s="136">
        <v>72200</v>
      </c>
      <c r="K63" s="136"/>
      <c r="L63" s="136">
        <v>50000</v>
      </c>
      <c r="M63" s="184">
        <f>SUM(I63:L63)</f>
        <v>122200</v>
      </c>
      <c r="N63" s="136">
        <v>157400</v>
      </c>
      <c r="O63" s="136">
        <v>67400</v>
      </c>
      <c r="P63" s="136"/>
      <c r="Q63" s="136"/>
      <c r="R63" s="184">
        <f>SUM(N63:Q63)</f>
        <v>224800</v>
      </c>
      <c r="T63" s="66">
        <f t="shared" ref="T63:T72" si="29">SUM(H63+M63+R63)</f>
        <v>453800</v>
      </c>
    </row>
    <row r="64" spans="1:20" ht="24" x14ac:dyDescent="0.2">
      <c r="A64" s="87"/>
      <c r="B64" s="68" t="s">
        <v>2</v>
      </c>
      <c r="C64" s="64"/>
      <c r="D64" s="135"/>
      <c r="E64" s="135"/>
      <c r="F64" s="135"/>
      <c r="G64" s="135"/>
      <c r="H64" s="184"/>
      <c r="I64" s="135"/>
      <c r="J64" s="135"/>
      <c r="K64" s="135"/>
      <c r="L64" s="135"/>
      <c r="M64" s="184"/>
      <c r="N64" s="135"/>
      <c r="O64" s="135"/>
      <c r="P64" s="135"/>
      <c r="Q64" s="135"/>
      <c r="R64" s="184"/>
      <c r="T64" s="66">
        <f t="shared" si="29"/>
        <v>0</v>
      </c>
    </row>
    <row r="65" spans="1:20" ht="48" x14ac:dyDescent="0.2">
      <c r="A65" s="86" t="s">
        <v>73</v>
      </c>
      <c r="B65" s="68" t="s">
        <v>1</v>
      </c>
      <c r="C65" s="64">
        <v>465100</v>
      </c>
      <c r="D65" s="136">
        <v>189700</v>
      </c>
      <c r="E65" s="136">
        <v>66120</v>
      </c>
      <c r="F65" s="136">
        <v>21120</v>
      </c>
      <c r="G65" s="136">
        <v>21120</v>
      </c>
      <c r="H65" s="184">
        <f>SUM(D65:G65)</f>
        <v>298060</v>
      </c>
      <c r="I65" s="136">
        <v>20160</v>
      </c>
      <c r="J65" s="136">
        <v>21120</v>
      </c>
      <c r="K65" s="136">
        <v>21120</v>
      </c>
      <c r="L65" s="136">
        <v>22080</v>
      </c>
      <c r="M65" s="184">
        <f>SUM(I65:L65)</f>
        <v>84480</v>
      </c>
      <c r="N65" s="136">
        <v>20160</v>
      </c>
      <c r="O65" s="136">
        <v>21120</v>
      </c>
      <c r="P65" s="136">
        <v>22080</v>
      </c>
      <c r="Q65" s="136">
        <v>19200</v>
      </c>
      <c r="R65" s="184">
        <f>SUM(N65:Q65)</f>
        <v>82560</v>
      </c>
      <c r="T65" s="66">
        <f t="shared" si="29"/>
        <v>465100</v>
      </c>
    </row>
    <row r="66" spans="1:20" ht="24" x14ac:dyDescent="0.2">
      <c r="A66" s="87"/>
      <c r="B66" s="68" t="s">
        <v>2</v>
      </c>
      <c r="C66" s="64"/>
      <c r="D66" s="135"/>
      <c r="E66" s="135"/>
      <c r="F66" s="135"/>
      <c r="G66" s="135"/>
      <c r="H66" s="184"/>
      <c r="I66" s="135"/>
      <c r="J66" s="135"/>
      <c r="K66" s="135"/>
      <c r="L66" s="135"/>
      <c r="M66" s="184"/>
      <c r="N66" s="135"/>
      <c r="O66" s="135"/>
      <c r="P66" s="135"/>
      <c r="Q66" s="135"/>
      <c r="R66" s="184"/>
      <c r="T66" s="66">
        <f t="shared" si="29"/>
        <v>0</v>
      </c>
    </row>
    <row r="67" spans="1:20" ht="24" x14ac:dyDescent="0.2">
      <c r="A67" s="67" t="s">
        <v>77</v>
      </c>
      <c r="B67" s="68" t="s">
        <v>1</v>
      </c>
      <c r="C67" s="64">
        <v>20000</v>
      </c>
      <c r="D67" s="136"/>
      <c r="E67" s="136">
        <v>20000</v>
      </c>
      <c r="F67" s="136"/>
      <c r="G67" s="136"/>
      <c r="H67" s="184">
        <f>SUM(D67:G67)</f>
        <v>20000</v>
      </c>
      <c r="I67" s="136"/>
      <c r="J67" s="136"/>
      <c r="K67" s="136"/>
      <c r="L67" s="136"/>
      <c r="M67" s="184">
        <f>SUM(I67:L67)</f>
        <v>0</v>
      </c>
      <c r="N67" s="136"/>
      <c r="O67" s="136"/>
      <c r="P67" s="136"/>
      <c r="Q67" s="136"/>
      <c r="R67" s="184">
        <f>SUM(N67:Q67)</f>
        <v>0</v>
      </c>
      <c r="T67" s="66">
        <f t="shared" si="29"/>
        <v>20000</v>
      </c>
    </row>
    <row r="68" spans="1:20" ht="24" x14ac:dyDescent="0.2">
      <c r="A68" s="87"/>
      <c r="B68" s="68" t="s">
        <v>2</v>
      </c>
      <c r="C68" s="64"/>
      <c r="D68" s="135"/>
      <c r="E68" s="135"/>
      <c r="F68" s="135"/>
      <c r="G68" s="135"/>
      <c r="H68" s="184"/>
      <c r="I68" s="135"/>
      <c r="J68" s="135"/>
      <c r="K68" s="135"/>
      <c r="L68" s="135"/>
      <c r="M68" s="184"/>
      <c r="N68" s="135"/>
      <c r="O68" s="135"/>
      <c r="P68" s="135"/>
      <c r="Q68" s="135"/>
      <c r="R68" s="184"/>
      <c r="T68" s="66">
        <f t="shared" si="29"/>
        <v>0</v>
      </c>
    </row>
    <row r="69" spans="1:20" ht="24" x14ac:dyDescent="0.2">
      <c r="A69" s="67" t="s">
        <v>75</v>
      </c>
      <c r="B69" s="68" t="s">
        <v>1</v>
      </c>
      <c r="C69" s="64">
        <v>689100</v>
      </c>
      <c r="D69" s="136">
        <v>46120</v>
      </c>
      <c r="E69" s="136">
        <v>165860</v>
      </c>
      <c r="F69" s="136">
        <v>46120</v>
      </c>
      <c r="G69" s="136">
        <v>46840</v>
      </c>
      <c r="H69" s="184">
        <f>SUM(D69:G69)</f>
        <v>304940</v>
      </c>
      <c r="I69" s="136">
        <v>62016</v>
      </c>
      <c r="J69" s="136">
        <v>46836</v>
      </c>
      <c r="K69" s="136">
        <v>45452</v>
      </c>
      <c r="L69" s="136">
        <v>46836</v>
      </c>
      <c r="M69" s="184">
        <f>SUM(I69:L69)</f>
        <v>201140</v>
      </c>
      <c r="N69" s="136">
        <v>45396</v>
      </c>
      <c r="O69" s="136">
        <v>45396</v>
      </c>
      <c r="P69" s="136">
        <v>46836</v>
      </c>
      <c r="Q69" s="136">
        <v>45392</v>
      </c>
      <c r="R69" s="184">
        <f>SUM(N69:Q69)</f>
        <v>183020</v>
      </c>
      <c r="T69" s="66">
        <f t="shared" si="29"/>
        <v>689100</v>
      </c>
    </row>
    <row r="70" spans="1:20" ht="24" x14ac:dyDescent="0.2">
      <c r="A70" s="87"/>
      <c r="B70" s="68" t="s">
        <v>2</v>
      </c>
      <c r="C70" s="64"/>
      <c r="D70" s="135"/>
      <c r="E70" s="135"/>
      <c r="F70" s="135"/>
      <c r="G70" s="135"/>
      <c r="H70" s="184"/>
      <c r="I70" s="135"/>
      <c r="J70" s="135"/>
      <c r="K70" s="135"/>
      <c r="L70" s="135"/>
      <c r="M70" s="184"/>
      <c r="N70" s="135"/>
      <c r="O70" s="135"/>
      <c r="P70" s="135"/>
      <c r="Q70" s="135"/>
      <c r="R70" s="184"/>
      <c r="T70" s="66">
        <f t="shared" si="29"/>
        <v>0</v>
      </c>
    </row>
    <row r="71" spans="1:20" ht="24" x14ac:dyDescent="0.2">
      <c r="A71" s="86" t="s">
        <v>174</v>
      </c>
      <c r="B71" s="68" t="s">
        <v>1</v>
      </c>
      <c r="C71" s="64">
        <v>202000</v>
      </c>
      <c r="D71" s="136">
        <v>14740</v>
      </c>
      <c r="E71" s="136">
        <v>12090</v>
      </c>
      <c r="F71" s="136">
        <v>12100</v>
      </c>
      <c r="G71" s="136">
        <v>62090</v>
      </c>
      <c r="H71" s="184">
        <f>SUM(D71:G71)</f>
        <v>101020</v>
      </c>
      <c r="I71" s="151">
        <v>12100</v>
      </c>
      <c r="J71" s="151">
        <v>12100</v>
      </c>
      <c r="K71" s="151">
        <v>12100</v>
      </c>
      <c r="L71" s="151">
        <v>14190</v>
      </c>
      <c r="M71" s="184">
        <f>SUM(I71:L71)</f>
        <v>50490</v>
      </c>
      <c r="N71" s="136">
        <v>12090</v>
      </c>
      <c r="O71" s="136">
        <v>12100</v>
      </c>
      <c r="P71" s="136">
        <v>14200</v>
      </c>
      <c r="Q71" s="136">
        <v>12100</v>
      </c>
      <c r="R71" s="184">
        <f>SUM(N71:Q71)</f>
        <v>50490</v>
      </c>
      <c r="T71" s="66">
        <f t="shared" si="29"/>
        <v>202000</v>
      </c>
    </row>
    <row r="72" spans="1:20" ht="24" x14ac:dyDescent="0.2">
      <c r="A72" s="87"/>
      <c r="B72" s="68" t="s">
        <v>2</v>
      </c>
      <c r="C72" s="64"/>
      <c r="D72" s="135"/>
      <c r="E72" s="135"/>
      <c r="F72" s="135"/>
      <c r="G72" s="135"/>
      <c r="H72" s="68"/>
      <c r="I72" s="135"/>
      <c r="J72" s="135"/>
      <c r="K72" s="135"/>
      <c r="L72" s="135"/>
      <c r="M72" s="68"/>
      <c r="N72" s="135"/>
      <c r="O72" s="135"/>
      <c r="P72" s="135"/>
      <c r="Q72" s="135"/>
      <c r="R72" s="68"/>
      <c r="T72" s="66">
        <f t="shared" si="29"/>
        <v>0</v>
      </c>
    </row>
    <row r="73" spans="1:20" s="66" customFormat="1" ht="24" x14ac:dyDescent="0.2">
      <c r="A73" s="228" t="s">
        <v>0</v>
      </c>
      <c r="B73" s="88" t="s">
        <v>1</v>
      </c>
      <c r="C73" s="88">
        <f t="shared" ref="C73:Q73" si="30">SUM(C8+C33)</f>
        <v>22613000</v>
      </c>
      <c r="D73" s="88">
        <f t="shared" si="30"/>
        <v>2903740</v>
      </c>
      <c r="E73" s="88">
        <f t="shared" si="30"/>
        <v>1876950</v>
      </c>
      <c r="F73" s="88">
        <f t="shared" si="30"/>
        <v>1865980</v>
      </c>
      <c r="G73" s="88">
        <f t="shared" si="30"/>
        <v>1856290</v>
      </c>
      <c r="H73" s="88">
        <f t="shared" si="30"/>
        <v>8502960</v>
      </c>
      <c r="I73" s="88">
        <f t="shared" si="30"/>
        <v>1867356</v>
      </c>
      <c r="J73" s="88">
        <f t="shared" si="30"/>
        <v>1943576</v>
      </c>
      <c r="K73" s="88">
        <f t="shared" si="30"/>
        <v>1695092</v>
      </c>
      <c r="L73" s="88">
        <f t="shared" si="30"/>
        <v>1720936</v>
      </c>
      <c r="M73" s="88">
        <f t="shared" si="30"/>
        <v>7226960</v>
      </c>
      <c r="N73" s="88">
        <f t="shared" si="30"/>
        <v>1844026</v>
      </c>
      <c r="O73" s="88">
        <f t="shared" si="30"/>
        <v>1726066</v>
      </c>
      <c r="P73" s="88">
        <f t="shared" si="30"/>
        <v>1667936</v>
      </c>
      <c r="Q73" s="88">
        <f t="shared" si="30"/>
        <v>1645052</v>
      </c>
      <c r="R73" s="88">
        <f>SUM(R8+R33)</f>
        <v>6883080</v>
      </c>
      <c r="T73" s="80">
        <f>SUM(H73+M73+R73)</f>
        <v>22613000</v>
      </c>
    </row>
    <row r="74" spans="1:20" s="66" customFormat="1" ht="24" x14ac:dyDescent="0.2">
      <c r="A74" s="229"/>
      <c r="B74" s="88" t="s">
        <v>2</v>
      </c>
      <c r="C74" s="88"/>
      <c r="D74" s="88"/>
      <c r="E74" s="88"/>
      <c r="F74" s="88"/>
      <c r="G74" s="88"/>
      <c r="H74" s="88"/>
      <c r="I74" s="88"/>
      <c r="J74" s="88"/>
      <c r="K74" s="88"/>
      <c r="L74" s="88"/>
      <c r="M74" s="88"/>
      <c r="N74" s="88"/>
      <c r="O74" s="88"/>
      <c r="P74" s="88"/>
      <c r="Q74" s="88"/>
      <c r="R74" s="88"/>
      <c r="T74" s="66">
        <f t="shared" ref="T74" si="31">SUM(H74+M74+R74)</f>
        <v>0</v>
      </c>
    </row>
    <row r="75" spans="1:20" ht="24" x14ac:dyDescent="0.2">
      <c r="A75" s="89"/>
      <c r="B75" s="89"/>
      <c r="C75" s="90"/>
      <c r="D75" s="91"/>
      <c r="E75" s="91"/>
      <c r="F75" s="91"/>
    </row>
    <row r="76" spans="1:20" ht="24" x14ac:dyDescent="0.2">
      <c r="A76" s="89"/>
      <c r="B76" s="89"/>
      <c r="C76" s="90"/>
      <c r="D76" s="91"/>
      <c r="E76" s="91"/>
      <c r="F76" s="91"/>
    </row>
    <row r="77" spans="1:20" ht="24" x14ac:dyDescent="0.2">
      <c r="A77" s="89"/>
      <c r="B77" s="89"/>
      <c r="C77" s="90"/>
      <c r="D77" s="91"/>
      <c r="E77" s="91"/>
      <c r="F77" s="91"/>
    </row>
    <row r="78" spans="1:20" ht="24" x14ac:dyDescent="0.2">
      <c r="A78" s="92" t="s">
        <v>7</v>
      </c>
      <c r="B78" s="89"/>
      <c r="C78" s="90"/>
      <c r="D78" s="91"/>
      <c r="E78" s="91"/>
      <c r="F78" s="91"/>
    </row>
    <row r="79" spans="1:20" hidden="1" x14ac:dyDescent="0.2">
      <c r="C79" s="208">
        <f>C22</f>
        <v>105000</v>
      </c>
    </row>
  </sheetData>
  <mergeCells count="10">
    <mergeCell ref="A73:A74"/>
    <mergeCell ref="A1:R1"/>
    <mergeCell ref="A5:A6"/>
    <mergeCell ref="C5:C6"/>
    <mergeCell ref="H5:H6"/>
    <mergeCell ref="I5:L5"/>
    <mergeCell ref="M5:M6"/>
    <mergeCell ref="N5:Q5"/>
    <mergeCell ref="R5:R6"/>
    <mergeCell ref="D5:G5"/>
  </mergeCells>
  <printOptions horizontalCentered="1"/>
  <pageMargins left="0.31496062992125984" right="0.31496062992125984" top="0.39370078740157483" bottom="0.39370078740157483" header="0.31496062992125984" footer="0.31496062992125984"/>
  <pageSetup paperSize="9" scale="90" orientation="landscape" r:id="rId1"/>
  <headerFooter>
    <oddHeader>&amp;R&amp;"TH SarabunPSK,ธรรมดา"&amp;16แบบ สงม. 2   
(สำนักงานเขต)</oddHeader>
  </headerFooter>
  <rowBreaks count="4" manualBreakCount="4">
    <brk id="20" max="17" man="1"/>
    <brk id="32" max="17" man="1"/>
    <brk id="46" max="17" man="1"/>
    <brk id="62" max="17" man="1"/>
  </row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161779-F867-4DBB-8305-7BC8742B7AE6}">
  <dimension ref="A1:T50"/>
  <sheetViews>
    <sheetView view="pageBreakPreview" topLeftCell="A21" zoomScale="60" zoomScaleNormal="90" workbookViewId="0">
      <selection activeCell="W10" sqref="W10"/>
    </sheetView>
  </sheetViews>
  <sheetFormatPr defaultRowHeight="14.25" x14ac:dyDescent="0.2"/>
  <cols>
    <col min="1" max="1" width="44.75" style="12" customWidth="1"/>
    <col min="2" max="2" width="4.875" style="12" customWidth="1"/>
    <col min="3" max="3" width="15" style="25" customWidth="1"/>
    <col min="4" max="4" width="10.875" style="12" hidden="1" customWidth="1"/>
    <col min="5" max="5" width="10.125" style="12" hidden="1" customWidth="1"/>
    <col min="6" max="7" width="10.375" style="12" hidden="1" customWidth="1"/>
    <col min="8" max="8" width="65.25" style="12" hidden="1" customWidth="1"/>
    <col min="9" max="9" width="10.375" style="12" hidden="1" customWidth="1"/>
    <col min="10" max="10" width="10.5" style="12" hidden="1" customWidth="1"/>
    <col min="11" max="12" width="10" style="12" hidden="1" customWidth="1"/>
    <col min="13" max="13" width="62" style="12" customWidth="1"/>
    <col min="14" max="15" width="10.875" style="12" hidden="1" customWidth="1"/>
    <col min="16" max="16" width="10.75" style="12" hidden="1" customWidth="1"/>
    <col min="17" max="17" width="10.5" style="12" hidden="1" customWidth="1"/>
    <col min="18" max="18" width="22.875" style="12" hidden="1" customWidth="1"/>
    <col min="19" max="19" width="9" style="12" customWidth="1"/>
    <col min="20" max="20" width="12.625" style="12" customWidth="1"/>
    <col min="21" max="16384" width="9" style="12"/>
  </cols>
  <sheetData>
    <row r="1" spans="1:20" ht="24" x14ac:dyDescent="0.2">
      <c r="A1" s="212" t="s">
        <v>180</v>
      </c>
      <c r="B1" s="212"/>
      <c r="C1" s="212"/>
      <c r="D1" s="212"/>
      <c r="E1" s="212"/>
      <c r="F1" s="212"/>
      <c r="G1" s="212"/>
      <c r="H1" s="212"/>
      <c r="I1" s="212"/>
      <c r="J1" s="212"/>
      <c r="K1" s="212"/>
      <c r="L1" s="212"/>
      <c r="M1" s="212"/>
      <c r="N1" s="212"/>
      <c r="O1" s="212"/>
      <c r="P1" s="212"/>
      <c r="Q1" s="212"/>
      <c r="R1" s="212"/>
    </row>
    <row r="2" spans="1:20" ht="24" x14ac:dyDescent="0.2">
      <c r="A2" s="13" t="s">
        <v>21</v>
      </c>
      <c r="B2" s="13"/>
      <c r="C2" s="14"/>
      <c r="D2" s="13"/>
      <c r="E2" s="13"/>
      <c r="F2" s="13"/>
    </row>
    <row r="3" spans="1:20" ht="24" x14ac:dyDescent="0.2">
      <c r="A3" s="15" t="s">
        <v>76</v>
      </c>
      <c r="B3" s="15"/>
      <c r="C3" s="16"/>
      <c r="D3" s="17"/>
      <c r="E3" s="17"/>
      <c r="F3" s="17"/>
      <c r="H3" s="200" t="s">
        <v>20</v>
      </c>
      <c r="M3" s="200" t="s">
        <v>20</v>
      </c>
      <c r="R3" s="200" t="s">
        <v>20</v>
      </c>
    </row>
    <row r="4" spans="1:20" ht="24" x14ac:dyDescent="0.2">
      <c r="A4" s="15"/>
      <c r="B4" s="15"/>
      <c r="C4" s="16"/>
      <c r="D4" s="17"/>
      <c r="E4" s="17"/>
      <c r="F4" s="17"/>
    </row>
    <row r="5" spans="1:20" ht="24" x14ac:dyDescent="0.2">
      <c r="A5" s="215" t="s">
        <v>19</v>
      </c>
      <c r="B5" s="18" t="s">
        <v>6</v>
      </c>
      <c r="C5" s="217" t="s">
        <v>0</v>
      </c>
      <c r="D5" s="191" t="s">
        <v>131</v>
      </c>
      <c r="E5" s="191"/>
      <c r="F5" s="191"/>
      <c r="G5" s="191"/>
      <c r="H5" s="221" t="s">
        <v>242</v>
      </c>
      <c r="I5" s="235" t="s">
        <v>97</v>
      </c>
      <c r="J5" s="235"/>
      <c r="K5" s="235"/>
      <c r="L5" s="235"/>
      <c r="M5" s="221" t="s">
        <v>228</v>
      </c>
      <c r="N5" s="235" t="s">
        <v>98</v>
      </c>
      <c r="O5" s="235"/>
      <c r="P5" s="235"/>
      <c r="Q5" s="235"/>
      <c r="R5" s="221" t="s">
        <v>229</v>
      </c>
    </row>
    <row r="6" spans="1:20" ht="24" x14ac:dyDescent="0.2">
      <c r="A6" s="216"/>
      <c r="B6" s="19" t="s">
        <v>2</v>
      </c>
      <c r="C6" s="218"/>
      <c r="D6" s="20" t="s">
        <v>132</v>
      </c>
      <c r="E6" s="20" t="s">
        <v>133</v>
      </c>
      <c r="F6" s="20" t="s">
        <v>134</v>
      </c>
      <c r="G6" s="20" t="s">
        <v>135</v>
      </c>
      <c r="H6" s="221"/>
      <c r="I6" s="76" t="s">
        <v>137</v>
      </c>
      <c r="J6" s="76" t="s">
        <v>138</v>
      </c>
      <c r="K6" s="76" t="s">
        <v>139</v>
      </c>
      <c r="L6" s="76" t="s">
        <v>140</v>
      </c>
      <c r="M6" s="221"/>
      <c r="N6" s="76" t="s">
        <v>141</v>
      </c>
      <c r="O6" s="76" t="s">
        <v>142</v>
      </c>
      <c r="P6" s="76" t="s">
        <v>143</v>
      </c>
      <c r="Q6" s="76" t="s">
        <v>144</v>
      </c>
      <c r="R6" s="221"/>
    </row>
    <row r="7" spans="1:20" s="25" customFormat="1" ht="24" x14ac:dyDescent="0.2">
      <c r="A7" s="22" t="s">
        <v>99</v>
      </c>
      <c r="B7" s="23"/>
      <c r="C7" s="24"/>
      <c r="D7" s="24"/>
      <c r="E7" s="24"/>
      <c r="F7" s="24"/>
      <c r="G7" s="24"/>
      <c r="H7" s="24"/>
      <c r="I7" s="24"/>
      <c r="J7" s="24"/>
      <c r="K7" s="24"/>
      <c r="L7" s="24"/>
      <c r="M7" s="24"/>
      <c r="N7" s="24"/>
      <c r="O7" s="24"/>
      <c r="P7" s="24"/>
      <c r="Q7" s="24"/>
      <c r="R7" s="24"/>
    </row>
    <row r="8" spans="1:20" s="25" customFormat="1" ht="24" x14ac:dyDescent="0.2">
      <c r="A8" s="97" t="s">
        <v>123</v>
      </c>
      <c r="B8" s="98" t="s">
        <v>1</v>
      </c>
      <c r="C8" s="99">
        <f>SUM(C10)</f>
        <v>1123400</v>
      </c>
      <c r="D8" s="99">
        <f t="shared" ref="D8:R8" si="0">SUM(D10)</f>
        <v>829300</v>
      </c>
      <c r="E8" s="99">
        <f t="shared" si="0"/>
        <v>5100</v>
      </c>
      <c r="F8" s="99">
        <f t="shared" si="0"/>
        <v>5100</v>
      </c>
      <c r="G8" s="99">
        <f t="shared" si="0"/>
        <v>47400</v>
      </c>
      <c r="H8" s="99">
        <f t="shared" si="0"/>
        <v>886900</v>
      </c>
      <c r="I8" s="99">
        <f t="shared" si="0"/>
        <v>5000</v>
      </c>
      <c r="J8" s="99">
        <f t="shared" si="0"/>
        <v>5000</v>
      </c>
      <c r="K8" s="99">
        <f t="shared" si="0"/>
        <v>5000</v>
      </c>
      <c r="L8" s="99">
        <f t="shared" si="0"/>
        <v>162700</v>
      </c>
      <c r="M8" s="99">
        <f t="shared" si="0"/>
        <v>177700</v>
      </c>
      <c r="N8" s="99">
        <f t="shared" si="0"/>
        <v>5300</v>
      </c>
      <c r="O8" s="99">
        <f t="shared" si="0"/>
        <v>35300</v>
      </c>
      <c r="P8" s="99">
        <f t="shared" si="0"/>
        <v>5300</v>
      </c>
      <c r="Q8" s="99">
        <f t="shared" si="0"/>
        <v>12900</v>
      </c>
      <c r="R8" s="99">
        <f t="shared" si="0"/>
        <v>58800</v>
      </c>
      <c r="T8" s="61">
        <f>SUM(R8,M8,H8)</f>
        <v>1123400</v>
      </c>
    </row>
    <row r="9" spans="1:20" s="25" customFormat="1" ht="24" x14ac:dyDescent="0.2">
      <c r="A9" s="100"/>
      <c r="B9" s="98" t="s">
        <v>2</v>
      </c>
      <c r="C9" s="98"/>
      <c r="D9" s="98"/>
      <c r="E9" s="98"/>
      <c r="F9" s="98"/>
      <c r="G9" s="98"/>
      <c r="H9" s="98"/>
      <c r="I9" s="98"/>
      <c r="J9" s="98"/>
      <c r="K9" s="98"/>
      <c r="L9" s="98"/>
      <c r="M9" s="98"/>
      <c r="N9" s="98"/>
      <c r="O9" s="98"/>
      <c r="P9" s="98"/>
      <c r="Q9" s="98"/>
      <c r="R9" s="98"/>
      <c r="T9" s="25">
        <f t="shared" ref="T9:T44" si="1">SUM(R9,M9,H9)</f>
        <v>0</v>
      </c>
    </row>
    <row r="10" spans="1:20" ht="24" x14ac:dyDescent="0.2">
      <c r="A10" s="112" t="s">
        <v>145</v>
      </c>
      <c r="B10" s="113" t="s">
        <v>1</v>
      </c>
      <c r="C10" s="94">
        <f t="shared" ref="C10:R10" si="2">SUM(C14:C26)</f>
        <v>1123400</v>
      </c>
      <c r="D10" s="94">
        <f t="shared" si="2"/>
        <v>829300</v>
      </c>
      <c r="E10" s="94">
        <f t="shared" si="2"/>
        <v>5100</v>
      </c>
      <c r="F10" s="94">
        <f t="shared" si="2"/>
        <v>5100</v>
      </c>
      <c r="G10" s="94">
        <f t="shared" si="2"/>
        <v>47400</v>
      </c>
      <c r="H10" s="94">
        <f t="shared" si="2"/>
        <v>886900</v>
      </c>
      <c r="I10" s="94">
        <f t="shared" si="2"/>
        <v>5000</v>
      </c>
      <c r="J10" s="94">
        <f t="shared" si="2"/>
        <v>5000</v>
      </c>
      <c r="K10" s="94">
        <f t="shared" si="2"/>
        <v>5000</v>
      </c>
      <c r="L10" s="94">
        <f t="shared" si="2"/>
        <v>162700</v>
      </c>
      <c r="M10" s="94">
        <f t="shared" si="2"/>
        <v>177700</v>
      </c>
      <c r="N10" s="94">
        <f t="shared" si="2"/>
        <v>5300</v>
      </c>
      <c r="O10" s="94">
        <f t="shared" si="2"/>
        <v>35300</v>
      </c>
      <c r="P10" s="94">
        <f t="shared" si="2"/>
        <v>5300</v>
      </c>
      <c r="Q10" s="94">
        <f t="shared" si="2"/>
        <v>12900</v>
      </c>
      <c r="R10" s="94">
        <f t="shared" si="2"/>
        <v>58800</v>
      </c>
      <c r="T10" s="61">
        <f t="shared" si="1"/>
        <v>1123400</v>
      </c>
    </row>
    <row r="11" spans="1:20" ht="24" x14ac:dyDescent="0.2">
      <c r="A11" s="112"/>
      <c r="B11" s="113" t="s">
        <v>2</v>
      </c>
      <c r="C11" s="94"/>
      <c r="D11" s="113"/>
      <c r="E11" s="113"/>
      <c r="F11" s="113"/>
      <c r="G11" s="113"/>
      <c r="H11" s="113"/>
      <c r="I11" s="113"/>
      <c r="J11" s="113"/>
      <c r="K11" s="113"/>
      <c r="L11" s="113"/>
      <c r="M11" s="113"/>
      <c r="N11" s="113"/>
      <c r="O11" s="113"/>
      <c r="P11" s="113"/>
      <c r="Q11" s="113"/>
      <c r="R11" s="113"/>
      <c r="T11" s="25">
        <f t="shared" si="1"/>
        <v>0</v>
      </c>
    </row>
    <row r="12" spans="1:20" ht="24" x14ac:dyDescent="0.2">
      <c r="A12" s="26" t="s">
        <v>101</v>
      </c>
      <c r="B12" s="27"/>
      <c r="C12" s="21"/>
      <c r="D12" s="28"/>
      <c r="E12" s="28"/>
      <c r="F12" s="28"/>
      <c r="G12" s="28"/>
      <c r="H12" s="28"/>
      <c r="I12" s="28"/>
      <c r="J12" s="28"/>
      <c r="K12" s="28"/>
      <c r="L12" s="28"/>
      <c r="M12" s="28"/>
      <c r="N12" s="28"/>
      <c r="O12" s="28"/>
      <c r="P12" s="28"/>
      <c r="Q12" s="28"/>
      <c r="R12" s="28"/>
      <c r="T12" s="25">
        <f t="shared" si="1"/>
        <v>0</v>
      </c>
    </row>
    <row r="13" spans="1:20" ht="24" x14ac:dyDescent="0.2">
      <c r="A13" s="30" t="s">
        <v>102</v>
      </c>
      <c r="B13" s="27"/>
      <c r="C13" s="21"/>
      <c r="D13" s="28"/>
      <c r="E13" s="28"/>
      <c r="F13" s="28"/>
      <c r="G13" s="28"/>
      <c r="H13" s="28"/>
      <c r="I13" s="28"/>
      <c r="J13" s="28"/>
      <c r="K13" s="28"/>
      <c r="L13" s="28"/>
      <c r="M13" s="28"/>
      <c r="N13" s="28"/>
      <c r="O13" s="28"/>
      <c r="P13" s="28"/>
      <c r="Q13" s="28"/>
      <c r="R13" s="28"/>
      <c r="T13" s="25">
        <f t="shared" si="1"/>
        <v>0</v>
      </c>
    </row>
    <row r="14" spans="1:20" ht="24" x14ac:dyDescent="0.2">
      <c r="A14" s="31" t="s">
        <v>25</v>
      </c>
      <c r="B14" s="32" t="s">
        <v>1</v>
      </c>
      <c r="C14" s="21">
        <v>56500</v>
      </c>
      <c r="D14" s="193" t="s">
        <v>237</v>
      </c>
      <c r="E14" s="193">
        <v>5100</v>
      </c>
      <c r="F14" s="193">
        <v>5100</v>
      </c>
      <c r="G14" s="193">
        <v>5100</v>
      </c>
      <c r="H14" s="129">
        <f>SUM(D14:G14)</f>
        <v>15300</v>
      </c>
      <c r="I14" s="193">
        <v>5000</v>
      </c>
      <c r="J14" s="193">
        <v>5000</v>
      </c>
      <c r="K14" s="193">
        <v>5000</v>
      </c>
      <c r="L14" s="193">
        <v>5000</v>
      </c>
      <c r="M14" s="129">
        <f>SUM(I14:L14)</f>
        <v>20000</v>
      </c>
      <c r="N14" s="193">
        <v>5300</v>
      </c>
      <c r="O14" s="193">
        <v>5300</v>
      </c>
      <c r="P14" s="193">
        <v>5300</v>
      </c>
      <c r="Q14" s="193">
        <v>5300</v>
      </c>
      <c r="R14" s="129">
        <f>SUM(N14:Q14)</f>
        <v>21200</v>
      </c>
      <c r="T14" s="25">
        <f t="shared" si="1"/>
        <v>56500</v>
      </c>
    </row>
    <row r="15" spans="1:20" ht="24" x14ac:dyDescent="0.2">
      <c r="A15" s="30" t="s">
        <v>103</v>
      </c>
      <c r="B15" s="27"/>
      <c r="C15" s="21"/>
      <c r="D15" s="142"/>
      <c r="E15" s="142"/>
      <c r="F15" s="142"/>
      <c r="G15" s="142"/>
      <c r="H15" s="199"/>
      <c r="I15" s="142"/>
      <c r="J15" s="142"/>
      <c r="K15" s="142"/>
      <c r="L15" s="142"/>
      <c r="M15" s="199"/>
      <c r="N15" s="142"/>
      <c r="O15" s="142"/>
      <c r="P15" s="142"/>
      <c r="Q15" s="142"/>
      <c r="R15" s="199"/>
      <c r="T15" s="25">
        <f t="shared" si="1"/>
        <v>0</v>
      </c>
    </row>
    <row r="16" spans="1:20" ht="24" x14ac:dyDescent="0.2">
      <c r="A16" s="153" t="s">
        <v>28</v>
      </c>
      <c r="B16" s="32" t="s">
        <v>1</v>
      </c>
      <c r="C16" s="21">
        <v>22800</v>
      </c>
      <c r="D16" s="193"/>
      <c r="E16" s="193"/>
      <c r="F16" s="193"/>
      <c r="G16" s="193">
        <v>7600</v>
      </c>
      <c r="H16" s="129">
        <f>SUM(D16:G16)</f>
        <v>7600</v>
      </c>
      <c r="I16" s="193"/>
      <c r="J16" s="193"/>
      <c r="K16" s="193"/>
      <c r="L16" s="193">
        <v>7600</v>
      </c>
      <c r="M16" s="129">
        <f>SUM(I16:L16)</f>
        <v>7600</v>
      </c>
      <c r="N16" s="193"/>
      <c r="O16" s="193"/>
      <c r="P16" s="193"/>
      <c r="Q16" s="193">
        <v>7600</v>
      </c>
      <c r="R16" s="129">
        <f>SUM(N16:Q16)</f>
        <v>7600</v>
      </c>
      <c r="T16" s="25">
        <f t="shared" si="1"/>
        <v>22800</v>
      </c>
    </row>
    <row r="17" spans="1:20" ht="24" x14ac:dyDescent="0.2">
      <c r="A17" s="153" t="s">
        <v>27</v>
      </c>
      <c r="B17" s="32"/>
      <c r="C17" s="21">
        <v>50700</v>
      </c>
      <c r="D17" s="193"/>
      <c r="E17" s="193"/>
      <c r="F17" s="193"/>
      <c r="G17" s="193">
        <v>16900</v>
      </c>
      <c r="H17" s="129">
        <f t="shared" ref="H17:H19" si="3">SUM(D17:G17)</f>
        <v>16900</v>
      </c>
      <c r="I17" s="193"/>
      <c r="J17" s="193"/>
      <c r="K17" s="193"/>
      <c r="L17" s="193">
        <v>16900</v>
      </c>
      <c r="M17" s="129">
        <f t="shared" ref="M17:M19" si="4">SUM(I17:L17)</f>
        <v>16900</v>
      </c>
      <c r="N17" s="193"/>
      <c r="O17" s="193">
        <v>16900</v>
      </c>
      <c r="P17" s="193"/>
      <c r="Q17" s="193"/>
      <c r="R17" s="129">
        <f t="shared" ref="R17:R19" si="5">SUM(N17:Q17)</f>
        <v>16900</v>
      </c>
      <c r="T17" s="25">
        <f t="shared" si="1"/>
        <v>50700</v>
      </c>
    </row>
    <row r="18" spans="1:20" ht="24" x14ac:dyDescent="0.2">
      <c r="A18" s="31" t="s">
        <v>54</v>
      </c>
      <c r="B18" s="32" t="s">
        <v>1</v>
      </c>
      <c r="C18" s="21">
        <v>3000</v>
      </c>
      <c r="D18" s="193"/>
      <c r="E18" s="193"/>
      <c r="F18" s="193"/>
      <c r="G18" s="193"/>
      <c r="H18" s="129">
        <f t="shared" si="3"/>
        <v>0</v>
      </c>
      <c r="I18" s="193"/>
      <c r="J18" s="193"/>
      <c r="K18" s="193"/>
      <c r="L18" s="193">
        <v>3000</v>
      </c>
      <c r="M18" s="129">
        <f t="shared" si="4"/>
        <v>3000</v>
      </c>
      <c r="N18" s="193"/>
      <c r="O18" s="193"/>
      <c r="P18" s="193"/>
      <c r="Q18" s="193"/>
      <c r="R18" s="129">
        <f t="shared" si="5"/>
        <v>0</v>
      </c>
      <c r="T18" s="25">
        <f t="shared" si="1"/>
        <v>3000</v>
      </c>
    </row>
    <row r="19" spans="1:20" ht="24" x14ac:dyDescent="0.2">
      <c r="A19" s="104" t="s">
        <v>38</v>
      </c>
      <c r="B19" s="32" t="s">
        <v>1</v>
      </c>
      <c r="C19" s="21">
        <v>648000</v>
      </c>
      <c r="D19" s="193">
        <v>648000</v>
      </c>
      <c r="E19" s="193" t="s">
        <v>237</v>
      </c>
      <c r="F19" s="193" t="s">
        <v>237</v>
      </c>
      <c r="G19" s="193" t="s">
        <v>237</v>
      </c>
      <c r="H19" s="129">
        <f t="shared" si="3"/>
        <v>648000</v>
      </c>
      <c r="I19" s="193" t="s">
        <v>237</v>
      </c>
      <c r="J19" s="193" t="s">
        <v>237</v>
      </c>
      <c r="K19" s="193" t="s">
        <v>237</v>
      </c>
      <c r="L19" s="193" t="s">
        <v>237</v>
      </c>
      <c r="M19" s="129">
        <f t="shared" si="4"/>
        <v>0</v>
      </c>
      <c r="N19" s="193" t="s">
        <v>237</v>
      </c>
      <c r="O19" s="193" t="s">
        <v>237</v>
      </c>
      <c r="P19" s="193" t="s">
        <v>237</v>
      </c>
      <c r="Q19" s="193" t="s">
        <v>237</v>
      </c>
      <c r="R19" s="129">
        <f t="shared" si="5"/>
        <v>0</v>
      </c>
      <c r="T19" s="25">
        <f t="shared" si="1"/>
        <v>648000</v>
      </c>
    </row>
    <row r="20" spans="1:20" ht="24" x14ac:dyDescent="0.2">
      <c r="A20" s="30" t="s">
        <v>104</v>
      </c>
      <c r="B20" s="27"/>
      <c r="C20" s="21"/>
      <c r="D20" s="142"/>
      <c r="E20" s="142"/>
      <c r="F20" s="142"/>
      <c r="G20" s="142"/>
      <c r="H20" s="199"/>
      <c r="I20" s="142"/>
      <c r="J20" s="142"/>
      <c r="K20" s="142"/>
      <c r="L20" s="142"/>
      <c r="M20" s="199"/>
      <c r="N20" s="142"/>
      <c r="O20" s="142"/>
      <c r="P20" s="142"/>
      <c r="Q20" s="142"/>
      <c r="R20" s="199"/>
      <c r="T20" s="25">
        <f t="shared" si="1"/>
        <v>0</v>
      </c>
    </row>
    <row r="21" spans="1:20" ht="24" x14ac:dyDescent="0.2">
      <c r="A21" s="31" t="s">
        <v>29</v>
      </c>
      <c r="B21" s="32" t="s">
        <v>1</v>
      </c>
      <c r="C21" s="21">
        <v>181300</v>
      </c>
      <c r="D21" s="193">
        <v>181300</v>
      </c>
      <c r="E21" s="193"/>
      <c r="F21" s="193"/>
      <c r="G21" s="193"/>
      <c r="H21" s="129">
        <f>SUM(D21:G21)</f>
        <v>181300</v>
      </c>
      <c r="I21" s="193"/>
      <c r="J21" s="193"/>
      <c r="K21" s="193"/>
      <c r="L21" s="193"/>
      <c r="M21" s="129">
        <f>SUM(I21:L21)</f>
        <v>0</v>
      </c>
      <c r="N21" s="193"/>
      <c r="O21" s="193"/>
      <c r="P21" s="193"/>
      <c r="Q21" s="193"/>
      <c r="R21" s="129">
        <f>SUM(N21:Q21)</f>
        <v>0</v>
      </c>
      <c r="T21" s="25">
        <f t="shared" si="1"/>
        <v>181300</v>
      </c>
    </row>
    <row r="22" spans="1:20" s="65" customFormat="1" ht="24" x14ac:dyDescent="0.2">
      <c r="A22" s="83" t="s">
        <v>30</v>
      </c>
      <c r="B22" s="63" t="s">
        <v>1</v>
      </c>
      <c r="C22" s="64">
        <v>79000</v>
      </c>
      <c r="D22" s="145"/>
      <c r="E22" s="145"/>
      <c r="F22" s="145"/>
      <c r="G22" s="145"/>
      <c r="H22" s="201">
        <f t="shared" ref="H22:H25" si="6">SUM(D22:G22)</f>
        <v>0</v>
      </c>
      <c r="I22" s="145"/>
      <c r="J22" s="145"/>
      <c r="K22" s="145"/>
      <c r="L22" s="145">
        <v>79000</v>
      </c>
      <c r="M22" s="201">
        <f t="shared" ref="M22:M25" si="7">SUM(I22:L22)</f>
        <v>79000</v>
      </c>
      <c r="N22" s="145"/>
      <c r="O22" s="145"/>
      <c r="P22" s="145"/>
      <c r="Q22" s="145"/>
      <c r="R22" s="201">
        <f t="shared" ref="R22:R25" si="8">SUM(N22:Q22)</f>
        <v>0</v>
      </c>
      <c r="T22" s="66">
        <f t="shared" si="1"/>
        <v>79000</v>
      </c>
    </row>
    <row r="23" spans="1:20" ht="24" x14ac:dyDescent="0.2">
      <c r="A23" s="31" t="s">
        <v>31</v>
      </c>
      <c r="B23" s="32" t="s">
        <v>1</v>
      </c>
      <c r="C23" s="21">
        <v>40000</v>
      </c>
      <c r="D23" s="193"/>
      <c r="E23" s="193"/>
      <c r="F23" s="193"/>
      <c r="G23" s="193"/>
      <c r="H23" s="129">
        <f t="shared" si="6"/>
        <v>0</v>
      </c>
      <c r="I23" s="193"/>
      <c r="J23" s="193"/>
      <c r="K23" s="193"/>
      <c r="L23" s="193">
        <v>40000</v>
      </c>
      <c r="M23" s="129">
        <f t="shared" si="7"/>
        <v>40000</v>
      </c>
      <c r="N23" s="193"/>
      <c r="O23" s="193"/>
      <c r="P23" s="193"/>
      <c r="Q23" s="193"/>
      <c r="R23" s="129">
        <f t="shared" si="8"/>
        <v>0</v>
      </c>
      <c r="T23" s="25">
        <f t="shared" si="1"/>
        <v>40000</v>
      </c>
    </row>
    <row r="24" spans="1:20" ht="24" x14ac:dyDescent="0.2">
      <c r="A24" s="31" t="s">
        <v>32</v>
      </c>
      <c r="B24" s="32" t="s">
        <v>1</v>
      </c>
      <c r="C24" s="21">
        <v>33700</v>
      </c>
      <c r="D24" s="193"/>
      <c r="E24" s="193"/>
      <c r="F24" s="193"/>
      <c r="G24" s="193">
        <v>11200</v>
      </c>
      <c r="H24" s="129">
        <f t="shared" si="6"/>
        <v>11200</v>
      </c>
      <c r="I24" s="193"/>
      <c r="J24" s="193"/>
      <c r="K24" s="193"/>
      <c r="L24" s="193">
        <v>11200</v>
      </c>
      <c r="M24" s="129">
        <f t="shared" si="7"/>
        <v>11200</v>
      </c>
      <c r="N24" s="193"/>
      <c r="O24" s="193">
        <v>11300</v>
      </c>
      <c r="P24" s="193"/>
      <c r="Q24" s="193"/>
      <c r="R24" s="129">
        <f t="shared" si="8"/>
        <v>11300</v>
      </c>
      <c r="T24" s="25">
        <f t="shared" si="1"/>
        <v>33700</v>
      </c>
    </row>
    <row r="25" spans="1:20" ht="24" x14ac:dyDescent="0.2">
      <c r="A25" s="125" t="s">
        <v>55</v>
      </c>
      <c r="B25" s="32" t="s">
        <v>1</v>
      </c>
      <c r="C25" s="21">
        <v>1800</v>
      </c>
      <c r="D25" s="193"/>
      <c r="E25" s="193"/>
      <c r="F25" s="193"/>
      <c r="G25" s="193"/>
      <c r="H25" s="129">
        <f t="shared" si="6"/>
        <v>0</v>
      </c>
      <c r="I25" s="193"/>
      <c r="J25" s="193"/>
      <c r="K25" s="193"/>
      <c r="L25" s="193"/>
      <c r="M25" s="129">
        <f t="shared" si="7"/>
        <v>0</v>
      </c>
      <c r="N25" s="193"/>
      <c r="O25" s="193">
        <v>1800</v>
      </c>
      <c r="P25" s="193"/>
      <c r="Q25" s="193"/>
      <c r="R25" s="129">
        <f t="shared" si="8"/>
        <v>1800</v>
      </c>
      <c r="T25" s="25">
        <f t="shared" si="1"/>
        <v>1800</v>
      </c>
    </row>
    <row r="26" spans="1:20" ht="24" x14ac:dyDescent="0.2">
      <c r="A26" s="53" t="s">
        <v>23</v>
      </c>
      <c r="B26" s="27" t="s">
        <v>1</v>
      </c>
      <c r="C26" s="21">
        <v>6600</v>
      </c>
      <c r="D26" s="144"/>
      <c r="E26" s="144"/>
      <c r="F26" s="144"/>
      <c r="G26" s="144">
        <v>6600</v>
      </c>
      <c r="H26" s="199">
        <f>SUM(D26:G26)</f>
        <v>6600</v>
      </c>
      <c r="I26" s="144"/>
      <c r="J26" s="144"/>
      <c r="K26" s="144"/>
      <c r="L26" s="144"/>
      <c r="M26" s="199">
        <f>SUM(I26:L26)</f>
        <v>0</v>
      </c>
      <c r="N26" s="144"/>
      <c r="O26" s="144"/>
      <c r="P26" s="144"/>
      <c r="Q26" s="144"/>
      <c r="R26" s="199">
        <f>SUM(N26:Q26)</f>
        <v>0</v>
      </c>
      <c r="T26" s="25">
        <f>SUM(R26,M26,H26)</f>
        <v>6600</v>
      </c>
    </row>
    <row r="27" spans="1:20" s="25" customFormat="1" ht="24" x14ac:dyDescent="0.2">
      <c r="A27" s="101" t="s">
        <v>124</v>
      </c>
      <c r="B27" s="98" t="s">
        <v>1</v>
      </c>
      <c r="C27" s="99">
        <f>SUM(C29)</f>
        <v>202600</v>
      </c>
      <c r="D27" s="99">
        <f t="shared" ref="D27:R27" si="9">SUM(D29)</f>
        <v>0</v>
      </c>
      <c r="E27" s="99">
        <f t="shared" si="9"/>
        <v>9000</v>
      </c>
      <c r="F27" s="99">
        <f t="shared" si="9"/>
        <v>16920</v>
      </c>
      <c r="G27" s="99">
        <f t="shared" si="9"/>
        <v>16920</v>
      </c>
      <c r="H27" s="99">
        <f t="shared" si="9"/>
        <v>42840</v>
      </c>
      <c r="I27" s="99">
        <f t="shared" si="9"/>
        <v>16920</v>
      </c>
      <c r="J27" s="99">
        <f t="shared" si="9"/>
        <v>18170</v>
      </c>
      <c r="K27" s="99">
        <f t="shared" si="9"/>
        <v>23870</v>
      </c>
      <c r="L27" s="99">
        <f t="shared" si="9"/>
        <v>66920</v>
      </c>
      <c r="M27" s="99">
        <f t="shared" si="9"/>
        <v>125880</v>
      </c>
      <c r="N27" s="99">
        <f t="shared" si="9"/>
        <v>20880</v>
      </c>
      <c r="O27" s="99">
        <f t="shared" si="9"/>
        <v>9000</v>
      </c>
      <c r="P27" s="99">
        <f t="shared" si="9"/>
        <v>4000</v>
      </c>
      <c r="Q27" s="99">
        <f t="shared" si="9"/>
        <v>0</v>
      </c>
      <c r="R27" s="99">
        <f t="shared" si="9"/>
        <v>33880</v>
      </c>
      <c r="T27" s="61">
        <f t="shared" si="1"/>
        <v>202600</v>
      </c>
    </row>
    <row r="28" spans="1:20" s="25" customFormat="1" ht="24" x14ac:dyDescent="0.2">
      <c r="A28" s="100"/>
      <c r="B28" s="98" t="s">
        <v>2</v>
      </c>
      <c r="C28" s="98"/>
      <c r="D28" s="98"/>
      <c r="E28" s="98"/>
      <c r="F28" s="98"/>
      <c r="G28" s="98"/>
      <c r="H28" s="98"/>
      <c r="I28" s="98"/>
      <c r="J28" s="98"/>
      <c r="K28" s="98"/>
      <c r="L28" s="98"/>
      <c r="M28" s="98"/>
      <c r="N28" s="98"/>
      <c r="O28" s="98"/>
      <c r="P28" s="98"/>
      <c r="Q28" s="98"/>
      <c r="R28" s="98"/>
      <c r="T28" s="25">
        <f t="shared" si="1"/>
        <v>0</v>
      </c>
    </row>
    <row r="29" spans="1:20" s="25" customFormat="1" ht="24" x14ac:dyDescent="0.2">
      <c r="A29" s="93" t="s">
        <v>151</v>
      </c>
      <c r="B29" s="94" t="s">
        <v>1</v>
      </c>
      <c r="C29" s="94">
        <f>SUM(C31)</f>
        <v>202600</v>
      </c>
      <c r="D29" s="94">
        <f t="shared" ref="D29:R29" si="10">SUM(D31)</f>
        <v>0</v>
      </c>
      <c r="E29" s="94">
        <f t="shared" si="10"/>
        <v>9000</v>
      </c>
      <c r="F29" s="94">
        <f t="shared" si="10"/>
        <v>16920</v>
      </c>
      <c r="G29" s="94">
        <f t="shared" si="10"/>
        <v>16920</v>
      </c>
      <c r="H29" s="94">
        <f t="shared" si="10"/>
        <v>42840</v>
      </c>
      <c r="I29" s="94">
        <f t="shared" si="10"/>
        <v>16920</v>
      </c>
      <c r="J29" s="94">
        <f t="shared" si="10"/>
        <v>18170</v>
      </c>
      <c r="K29" s="94">
        <f t="shared" si="10"/>
        <v>23870</v>
      </c>
      <c r="L29" s="94">
        <f t="shared" si="10"/>
        <v>66920</v>
      </c>
      <c r="M29" s="94">
        <f t="shared" si="10"/>
        <v>125880</v>
      </c>
      <c r="N29" s="94">
        <f t="shared" si="10"/>
        <v>20880</v>
      </c>
      <c r="O29" s="94">
        <f t="shared" si="10"/>
        <v>9000</v>
      </c>
      <c r="P29" s="94">
        <f t="shared" si="10"/>
        <v>4000</v>
      </c>
      <c r="Q29" s="94">
        <f t="shared" si="10"/>
        <v>0</v>
      </c>
      <c r="R29" s="94">
        <f t="shared" si="10"/>
        <v>33880</v>
      </c>
      <c r="T29" s="61">
        <f t="shared" si="1"/>
        <v>202600</v>
      </c>
    </row>
    <row r="30" spans="1:20" s="25" customFormat="1" ht="24" x14ac:dyDescent="0.2">
      <c r="A30" s="95"/>
      <c r="B30" s="94" t="s">
        <v>2</v>
      </c>
      <c r="C30" s="94"/>
      <c r="D30" s="94"/>
      <c r="E30" s="94"/>
      <c r="F30" s="94"/>
      <c r="G30" s="94"/>
      <c r="H30" s="94"/>
      <c r="I30" s="94"/>
      <c r="J30" s="94"/>
      <c r="K30" s="94"/>
      <c r="L30" s="94"/>
      <c r="M30" s="94"/>
      <c r="N30" s="94"/>
      <c r="O30" s="94"/>
      <c r="P30" s="94"/>
      <c r="Q30" s="94"/>
      <c r="R30" s="94"/>
      <c r="T30" s="25">
        <f t="shared" si="1"/>
        <v>0</v>
      </c>
    </row>
    <row r="31" spans="1:20" ht="24" x14ac:dyDescent="0.2">
      <c r="A31" s="50" t="s">
        <v>175</v>
      </c>
      <c r="B31" s="28" t="s">
        <v>1</v>
      </c>
      <c r="C31" s="21">
        <v>202600</v>
      </c>
      <c r="D31" s="144"/>
      <c r="E31" s="144">
        <v>9000</v>
      </c>
      <c r="F31" s="144">
        <v>16920</v>
      </c>
      <c r="G31" s="144">
        <v>16920</v>
      </c>
      <c r="H31" s="199">
        <f>SUM(D31:G31)</f>
        <v>42840</v>
      </c>
      <c r="I31" s="144">
        <v>16920</v>
      </c>
      <c r="J31" s="144">
        <v>18170</v>
      </c>
      <c r="K31" s="144">
        <v>23870</v>
      </c>
      <c r="L31" s="144">
        <v>66920</v>
      </c>
      <c r="M31" s="199">
        <f>SUM(I31:L31)</f>
        <v>125880</v>
      </c>
      <c r="N31" s="144">
        <v>20880</v>
      </c>
      <c r="O31" s="144">
        <v>9000</v>
      </c>
      <c r="P31" s="144">
        <v>4000</v>
      </c>
      <c r="Q31" s="144"/>
      <c r="R31" s="199">
        <f>SUM(N31:Q31)</f>
        <v>33880</v>
      </c>
      <c r="T31" s="25">
        <f t="shared" ref="T31:T32" si="11">SUM(R31,M31,H31)</f>
        <v>202600</v>
      </c>
    </row>
    <row r="32" spans="1:20" ht="24" x14ac:dyDescent="0.2">
      <c r="A32" s="51"/>
      <c r="B32" s="28" t="s">
        <v>2</v>
      </c>
      <c r="C32" s="21"/>
      <c r="D32" s="28"/>
      <c r="E32" s="28"/>
      <c r="F32" s="28"/>
      <c r="G32" s="28"/>
      <c r="H32" s="28"/>
      <c r="I32" s="28"/>
      <c r="J32" s="28"/>
      <c r="K32" s="28"/>
      <c r="L32" s="28"/>
      <c r="M32" s="28"/>
      <c r="N32" s="28"/>
      <c r="O32" s="28"/>
      <c r="P32" s="28"/>
      <c r="Q32" s="28"/>
      <c r="R32" s="28"/>
      <c r="T32" s="25">
        <f t="shared" si="11"/>
        <v>0</v>
      </c>
    </row>
    <row r="33" spans="1:20" s="25" customFormat="1" ht="24" x14ac:dyDescent="0.2">
      <c r="A33" s="97" t="s">
        <v>125</v>
      </c>
      <c r="B33" s="98" t="s">
        <v>1</v>
      </c>
      <c r="C33" s="98">
        <f>SUM(C35+C40)</f>
        <v>336600</v>
      </c>
      <c r="D33" s="98">
        <f t="shared" ref="D33:R33" si="12">SUM(D35+D40)</f>
        <v>0</v>
      </c>
      <c r="E33" s="98">
        <f t="shared" si="12"/>
        <v>32600</v>
      </c>
      <c r="F33" s="98">
        <f t="shared" si="12"/>
        <v>32600</v>
      </c>
      <c r="G33" s="98">
        <f t="shared" si="12"/>
        <v>35200</v>
      </c>
      <c r="H33" s="98">
        <f t="shared" si="12"/>
        <v>100400</v>
      </c>
      <c r="I33" s="98">
        <f t="shared" si="12"/>
        <v>32600</v>
      </c>
      <c r="J33" s="98">
        <f t="shared" si="12"/>
        <v>35120</v>
      </c>
      <c r="K33" s="98">
        <f t="shared" si="12"/>
        <v>32600</v>
      </c>
      <c r="L33" s="98">
        <f t="shared" si="12"/>
        <v>35120</v>
      </c>
      <c r="M33" s="98">
        <f t="shared" si="12"/>
        <v>135440</v>
      </c>
      <c r="N33" s="98">
        <f t="shared" si="12"/>
        <v>33040</v>
      </c>
      <c r="O33" s="98">
        <f t="shared" si="12"/>
        <v>34720</v>
      </c>
      <c r="P33" s="98">
        <f t="shared" si="12"/>
        <v>33000</v>
      </c>
      <c r="Q33" s="98">
        <f t="shared" si="12"/>
        <v>0</v>
      </c>
      <c r="R33" s="98">
        <f t="shared" si="12"/>
        <v>100760</v>
      </c>
      <c r="T33" s="61">
        <f>SUM(R33,M33,H33)</f>
        <v>336600</v>
      </c>
    </row>
    <row r="34" spans="1:20" s="25" customFormat="1" ht="24" x14ac:dyDescent="0.2">
      <c r="A34" s="100"/>
      <c r="B34" s="98" t="s">
        <v>2</v>
      </c>
      <c r="C34" s="98"/>
      <c r="D34" s="98"/>
      <c r="E34" s="98"/>
      <c r="F34" s="98"/>
      <c r="G34" s="98"/>
      <c r="H34" s="98"/>
      <c r="I34" s="98"/>
      <c r="J34" s="98"/>
      <c r="K34" s="98"/>
      <c r="L34" s="98"/>
      <c r="M34" s="98"/>
      <c r="N34" s="98"/>
      <c r="O34" s="98"/>
      <c r="P34" s="98"/>
      <c r="Q34" s="98"/>
      <c r="R34" s="98"/>
      <c r="T34" s="25">
        <f>SUM(R34,M34,H34)</f>
        <v>0</v>
      </c>
    </row>
    <row r="35" spans="1:20" s="25" customFormat="1" ht="24" x14ac:dyDescent="0.2">
      <c r="A35" s="95" t="s">
        <v>145</v>
      </c>
      <c r="B35" s="94" t="s">
        <v>1</v>
      </c>
      <c r="C35" s="94">
        <f>SUM(C39)</f>
        <v>2200</v>
      </c>
      <c r="D35" s="94">
        <f t="shared" ref="D35:R35" si="13">SUM(D39)</f>
        <v>0</v>
      </c>
      <c r="E35" s="94">
        <f t="shared" si="13"/>
        <v>0</v>
      </c>
      <c r="F35" s="94">
        <f t="shared" si="13"/>
        <v>0</v>
      </c>
      <c r="G35" s="94">
        <f t="shared" si="13"/>
        <v>2200</v>
      </c>
      <c r="H35" s="94">
        <f t="shared" si="13"/>
        <v>2200</v>
      </c>
      <c r="I35" s="94">
        <f t="shared" si="13"/>
        <v>0</v>
      </c>
      <c r="J35" s="94">
        <f t="shared" si="13"/>
        <v>0</v>
      </c>
      <c r="K35" s="94">
        <f t="shared" si="13"/>
        <v>0</v>
      </c>
      <c r="L35" s="94">
        <f t="shared" si="13"/>
        <v>0</v>
      </c>
      <c r="M35" s="94">
        <f t="shared" si="13"/>
        <v>0</v>
      </c>
      <c r="N35" s="94">
        <f t="shared" si="13"/>
        <v>0</v>
      </c>
      <c r="O35" s="94">
        <f t="shared" si="13"/>
        <v>0</v>
      </c>
      <c r="P35" s="94">
        <f t="shared" si="13"/>
        <v>0</v>
      </c>
      <c r="Q35" s="94">
        <f t="shared" si="13"/>
        <v>0</v>
      </c>
      <c r="R35" s="94">
        <f t="shared" si="13"/>
        <v>0</v>
      </c>
      <c r="T35" s="61">
        <f>SUM(R35,M35,H35)</f>
        <v>2200</v>
      </c>
    </row>
    <row r="36" spans="1:20" s="25" customFormat="1" ht="24" x14ac:dyDescent="0.2">
      <c r="A36" s="95"/>
      <c r="B36" s="94" t="s">
        <v>2</v>
      </c>
      <c r="C36" s="94"/>
      <c r="D36" s="94"/>
      <c r="E36" s="94"/>
      <c r="F36" s="94"/>
      <c r="G36" s="94"/>
      <c r="H36" s="94"/>
      <c r="I36" s="94"/>
      <c r="J36" s="94"/>
      <c r="K36" s="94"/>
      <c r="L36" s="94"/>
      <c r="M36" s="94"/>
      <c r="N36" s="94"/>
      <c r="O36" s="94"/>
      <c r="P36" s="94"/>
      <c r="Q36" s="94"/>
      <c r="R36" s="94"/>
      <c r="T36" s="25">
        <f t="shared" si="1"/>
        <v>0</v>
      </c>
    </row>
    <row r="37" spans="1:20" ht="24" x14ac:dyDescent="0.2">
      <c r="A37" s="26" t="s">
        <v>101</v>
      </c>
      <c r="B37" s="27"/>
      <c r="C37" s="21"/>
      <c r="D37" s="28"/>
      <c r="E37" s="28"/>
      <c r="F37" s="28"/>
      <c r="G37" s="28"/>
      <c r="H37" s="28"/>
      <c r="I37" s="28"/>
      <c r="J37" s="28"/>
      <c r="K37" s="28"/>
      <c r="L37" s="28"/>
      <c r="M37" s="28"/>
      <c r="N37" s="28"/>
      <c r="O37" s="28"/>
      <c r="P37" s="28"/>
      <c r="Q37" s="28"/>
      <c r="R37" s="28"/>
      <c r="T37" s="25">
        <f t="shared" si="1"/>
        <v>0</v>
      </c>
    </row>
    <row r="38" spans="1:20" ht="24" x14ac:dyDescent="0.2">
      <c r="A38" s="30" t="s">
        <v>104</v>
      </c>
      <c r="B38" s="27"/>
      <c r="C38" s="21"/>
      <c r="D38" s="28"/>
      <c r="E38" s="28"/>
      <c r="F38" s="28"/>
      <c r="G38" s="28"/>
      <c r="H38" s="28"/>
      <c r="I38" s="28"/>
      <c r="J38" s="28"/>
      <c r="K38" s="28"/>
      <c r="L38" s="28"/>
      <c r="M38" s="28"/>
      <c r="N38" s="28"/>
      <c r="O38" s="28"/>
      <c r="P38" s="28"/>
      <c r="Q38" s="28"/>
      <c r="R38" s="28"/>
      <c r="T38" s="25">
        <f t="shared" si="1"/>
        <v>0</v>
      </c>
    </row>
    <row r="39" spans="1:20" ht="24" x14ac:dyDescent="0.2">
      <c r="A39" s="34" t="s">
        <v>23</v>
      </c>
      <c r="B39" s="32" t="s">
        <v>1</v>
      </c>
      <c r="C39" s="21">
        <v>2200</v>
      </c>
      <c r="D39" s="193"/>
      <c r="E39" s="193"/>
      <c r="F39" s="193"/>
      <c r="G39" s="193">
        <v>2200</v>
      </c>
      <c r="H39" s="129">
        <f>SUM(D39:G39)</f>
        <v>2200</v>
      </c>
      <c r="I39" s="33"/>
      <c r="J39" s="33"/>
      <c r="K39" s="33"/>
      <c r="L39" s="33"/>
      <c r="M39" s="129">
        <f>SUM(I39:L39)</f>
        <v>0</v>
      </c>
      <c r="N39" s="33"/>
      <c r="O39" s="33"/>
      <c r="P39" s="33"/>
      <c r="Q39" s="33"/>
      <c r="R39" s="129">
        <f>SUM(N39:Q39)</f>
        <v>0</v>
      </c>
      <c r="T39" s="25">
        <f t="shared" si="1"/>
        <v>2200</v>
      </c>
    </row>
    <row r="40" spans="1:20" s="25" customFormat="1" ht="24" x14ac:dyDescent="0.2">
      <c r="A40" s="93" t="s">
        <v>152</v>
      </c>
      <c r="B40" s="94" t="s">
        <v>1</v>
      </c>
      <c r="C40" s="94">
        <f>SUM(C42)</f>
        <v>334400</v>
      </c>
      <c r="D40" s="94">
        <f t="shared" ref="D40:R40" si="14">SUM(D42)</f>
        <v>0</v>
      </c>
      <c r="E40" s="94">
        <f t="shared" si="14"/>
        <v>32600</v>
      </c>
      <c r="F40" s="94">
        <f t="shared" si="14"/>
        <v>32600</v>
      </c>
      <c r="G40" s="94">
        <f t="shared" si="14"/>
        <v>33000</v>
      </c>
      <c r="H40" s="94">
        <f t="shared" si="14"/>
        <v>98200</v>
      </c>
      <c r="I40" s="94">
        <f t="shared" si="14"/>
        <v>32600</v>
      </c>
      <c r="J40" s="94">
        <f t="shared" si="14"/>
        <v>35120</v>
      </c>
      <c r="K40" s="94">
        <f t="shared" si="14"/>
        <v>32600</v>
      </c>
      <c r="L40" s="94">
        <f t="shared" si="14"/>
        <v>35120</v>
      </c>
      <c r="M40" s="94">
        <f t="shared" si="14"/>
        <v>135440</v>
      </c>
      <c r="N40" s="94">
        <f t="shared" si="14"/>
        <v>33040</v>
      </c>
      <c r="O40" s="94">
        <f t="shared" si="14"/>
        <v>34720</v>
      </c>
      <c r="P40" s="94">
        <f t="shared" si="14"/>
        <v>33000</v>
      </c>
      <c r="Q40" s="94">
        <f t="shared" si="14"/>
        <v>0</v>
      </c>
      <c r="R40" s="94">
        <f t="shared" si="14"/>
        <v>100760</v>
      </c>
      <c r="T40" s="61">
        <f t="shared" ref="T40:T41" si="15">SUM(R40,M40,H40)</f>
        <v>334400</v>
      </c>
    </row>
    <row r="41" spans="1:20" s="25" customFormat="1" ht="24" x14ac:dyDescent="0.2">
      <c r="A41" s="95"/>
      <c r="B41" s="94" t="s">
        <v>2</v>
      </c>
      <c r="C41" s="94"/>
      <c r="D41" s="94"/>
      <c r="E41" s="94"/>
      <c r="F41" s="94"/>
      <c r="G41" s="94"/>
      <c r="H41" s="94"/>
      <c r="I41" s="94"/>
      <c r="J41" s="94"/>
      <c r="K41" s="94"/>
      <c r="L41" s="94"/>
      <c r="M41" s="94"/>
      <c r="N41" s="94"/>
      <c r="O41" s="94"/>
      <c r="P41" s="94"/>
      <c r="Q41" s="94"/>
      <c r="R41" s="94"/>
      <c r="T41" s="25">
        <f t="shared" si="15"/>
        <v>0</v>
      </c>
    </row>
    <row r="42" spans="1:20" ht="72" x14ac:dyDescent="0.2">
      <c r="A42" s="50" t="s">
        <v>176</v>
      </c>
      <c r="B42" s="28" t="s">
        <v>1</v>
      </c>
      <c r="C42" s="21">
        <v>334400</v>
      </c>
      <c r="D42" s="144"/>
      <c r="E42" s="144">
        <v>32600</v>
      </c>
      <c r="F42" s="144">
        <v>32600</v>
      </c>
      <c r="G42" s="144">
        <v>33000</v>
      </c>
      <c r="H42" s="199">
        <f>SUM(D42:G42)</f>
        <v>98200</v>
      </c>
      <c r="I42" s="144">
        <v>32600</v>
      </c>
      <c r="J42" s="144">
        <v>35120</v>
      </c>
      <c r="K42" s="144">
        <v>32600</v>
      </c>
      <c r="L42" s="144">
        <v>35120</v>
      </c>
      <c r="M42" s="199">
        <f>SUM(I42:L42)</f>
        <v>135440</v>
      </c>
      <c r="N42" s="144">
        <v>33040</v>
      </c>
      <c r="O42" s="144">
        <v>34720</v>
      </c>
      <c r="P42" s="144">
        <v>33000</v>
      </c>
      <c r="Q42" s="144">
        <v>0</v>
      </c>
      <c r="R42" s="199">
        <f>SUM(N42:Q42)</f>
        <v>100760</v>
      </c>
      <c r="T42" s="25">
        <f t="shared" si="1"/>
        <v>334400</v>
      </c>
    </row>
    <row r="43" spans="1:20" ht="24" x14ac:dyDescent="0.2">
      <c r="A43" s="51"/>
      <c r="B43" s="28" t="s">
        <v>2</v>
      </c>
      <c r="C43" s="21"/>
      <c r="D43" s="28"/>
      <c r="E43" s="28"/>
      <c r="F43" s="28"/>
      <c r="G43" s="28"/>
      <c r="H43" s="28"/>
      <c r="I43" s="28"/>
      <c r="J43" s="28"/>
      <c r="K43" s="28"/>
      <c r="L43" s="28"/>
      <c r="M43" s="28"/>
      <c r="N43" s="28"/>
      <c r="O43" s="28"/>
      <c r="P43" s="28"/>
      <c r="Q43" s="28"/>
      <c r="R43" s="28"/>
      <c r="T43" s="25">
        <f t="shared" si="1"/>
        <v>0</v>
      </c>
    </row>
    <row r="44" spans="1:20" s="25" customFormat="1" ht="24" x14ac:dyDescent="0.2">
      <c r="A44" s="227" t="s">
        <v>0</v>
      </c>
      <c r="B44" s="37" t="s">
        <v>1</v>
      </c>
      <c r="C44" s="37">
        <f>SUM(C8+C27+C33)</f>
        <v>1662600</v>
      </c>
      <c r="D44" s="37">
        <f t="shared" ref="D44:R44" si="16">SUM(D8+D27+D33)</f>
        <v>829300</v>
      </c>
      <c r="E44" s="37">
        <f t="shared" si="16"/>
        <v>46700</v>
      </c>
      <c r="F44" s="37">
        <f t="shared" si="16"/>
        <v>54620</v>
      </c>
      <c r="G44" s="37">
        <f t="shared" si="16"/>
        <v>99520</v>
      </c>
      <c r="H44" s="37">
        <f t="shared" si="16"/>
        <v>1030140</v>
      </c>
      <c r="I44" s="37">
        <f t="shared" si="16"/>
        <v>54520</v>
      </c>
      <c r="J44" s="37">
        <f t="shared" si="16"/>
        <v>58290</v>
      </c>
      <c r="K44" s="37">
        <f t="shared" si="16"/>
        <v>61470</v>
      </c>
      <c r="L44" s="37">
        <f t="shared" si="16"/>
        <v>264740</v>
      </c>
      <c r="M44" s="37">
        <f t="shared" si="16"/>
        <v>439020</v>
      </c>
      <c r="N44" s="37">
        <f t="shared" si="16"/>
        <v>59220</v>
      </c>
      <c r="O44" s="37">
        <f t="shared" si="16"/>
        <v>79020</v>
      </c>
      <c r="P44" s="37">
        <f t="shared" si="16"/>
        <v>42300</v>
      </c>
      <c r="Q44" s="37">
        <f t="shared" si="16"/>
        <v>12900</v>
      </c>
      <c r="R44" s="37">
        <f t="shared" si="16"/>
        <v>193440</v>
      </c>
      <c r="T44" s="61">
        <f t="shared" si="1"/>
        <v>1662600</v>
      </c>
    </row>
    <row r="45" spans="1:20" s="25" customFormat="1" ht="24" x14ac:dyDescent="0.2">
      <c r="A45" s="214"/>
      <c r="B45" s="37" t="s">
        <v>2</v>
      </c>
      <c r="C45" s="37"/>
      <c r="D45" s="37"/>
      <c r="E45" s="37"/>
      <c r="F45" s="37"/>
      <c r="G45" s="37"/>
      <c r="H45" s="37"/>
      <c r="I45" s="37"/>
      <c r="J45" s="37"/>
      <c r="K45" s="37"/>
      <c r="L45" s="37"/>
      <c r="M45" s="37"/>
      <c r="N45" s="37"/>
      <c r="O45" s="37"/>
      <c r="P45" s="37"/>
      <c r="Q45" s="37"/>
      <c r="R45" s="37"/>
    </row>
    <row r="46" spans="1:20" ht="24" x14ac:dyDescent="0.2">
      <c r="A46" s="38"/>
      <c r="B46" s="38"/>
      <c r="C46" s="39"/>
      <c r="D46" s="40"/>
      <c r="E46" s="40"/>
      <c r="F46" s="40"/>
    </row>
    <row r="47" spans="1:20" ht="24" x14ac:dyDescent="0.2">
      <c r="A47" s="38"/>
      <c r="B47" s="38"/>
      <c r="C47" s="39"/>
      <c r="D47" s="40"/>
      <c r="E47" s="40"/>
      <c r="F47" s="40"/>
    </row>
    <row r="48" spans="1:20" ht="24" x14ac:dyDescent="0.2">
      <c r="A48" s="38"/>
      <c r="B48" s="38"/>
      <c r="C48" s="39"/>
      <c r="D48" s="40"/>
      <c r="E48" s="40"/>
      <c r="F48" s="40"/>
    </row>
    <row r="49" spans="1:6" ht="24" x14ac:dyDescent="0.2">
      <c r="A49" s="41" t="s">
        <v>7</v>
      </c>
      <c r="B49" s="38"/>
      <c r="C49" s="39"/>
      <c r="D49" s="40"/>
      <c r="E49" s="40"/>
      <c r="F49" s="40"/>
    </row>
    <row r="50" spans="1:6" ht="24" hidden="1" x14ac:dyDescent="0.2">
      <c r="A50" s="41"/>
      <c r="B50" s="38"/>
      <c r="C50" s="207">
        <f>C19+C21</f>
        <v>829300</v>
      </c>
      <c r="D50" s="40"/>
      <c r="E50" s="40"/>
      <c r="F50" s="40"/>
    </row>
  </sheetData>
  <mergeCells count="9">
    <mergeCell ref="A1:R1"/>
    <mergeCell ref="A44:A45"/>
    <mergeCell ref="A5:A6"/>
    <mergeCell ref="C5:C6"/>
    <mergeCell ref="H5:H6"/>
    <mergeCell ref="I5:L5"/>
    <mergeCell ref="M5:M6"/>
    <mergeCell ref="R5:R6"/>
    <mergeCell ref="N5:Q5"/>
  </mergeCells>
  <printOptions horizontalCentered="1"/>
  <pageMargins left="0.39370078740157483" right="0.39370078740157483" top="0.39370078740157483" bottom="0.39370078740157483" header="0.31496062992125984" footer="0.31496062992125984"/>
  <pageSetup paperSize="9" scale="95" orientation="landscape" r:id="rId1"/>
  <headerFooter>
    <oddHeader>&amp;R&amp;"TH SarabunPSK,ธรรมดา"&amp;16แบบ สงม. 2   
(สำนักงานเขต)</oddHeader>
  </headerFooter>
  <rowBreaks count="2" manualBreakCount="2">
    <brk id="22" max="16383" man="1"/>
    <brk id="39" max="16383" man="1"/>
  </rowBreak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FBBF7A-F977-4E5F-90A4-625494DA9243}">
  <dimension ref="A1:T85"/>
  <sheetViews>
    <sheetView view="pageBreakPreview" topLeftCell="A59" zoomScale="60" zoomScaleNormal="80" workbookViewId="0">
      <selection activeCell="T78" sqref="T78"/>
    </sheetView>
  </sheetViews>
  <sheetFormatPr defaultRowHeight="14.25" x14ac:dyDescent="0.2"/>
  <cols>
    <col min="1" max="1" width="43" style="12" customWidth="1"/>
    <col min="2" max="2" width="4.875" style="12" customWidth="1"/>
    <col min="3" max="3" width="15.125" style="44" customWidth="1"/>
    <col min="4" max="4" width="12.125" style="12" hidden="1" customWidth="1"/>
    <col min="5" max="5" width="10.125" style="12" hidden="1" customWidth="1"/>
    <col min="6" max="7" width="9.5" style="12" hidden="1" customWidth="1"/>
    <col min="8" max="8" width="65.125" style="12" hidden="1" customWidth="1"/>
    <col min="9" max="9" width="10.875" style="12" hidden="1" customWidth="1"/>
    <col min="10" max="10" width="11" style="12" hidden="1" customWidth="1"/>
    <col min="11" max="11" width="11.375" style="12" hidden="1" customWidth="1"/>
    <col min="12" max="12" width="10.75" style="12" hidden="1" customWidth="1"/>
    <col min="13" max="13" width="69.5" style="12" customWidth="1"/>
    <col min="14" max="14" width="10.875" style="12" hidden="1" customWidth="1"/>
    <col min="15" max="15" width="11" style="12" hidden="1" customWidth="1"/>
    <col min="16" max="17" width="9.5" style="12" hidden="1" customWidth="1"/>
    <col min="18" max="18" width="28.125" style="12" hidden="1" customWidth="1"/>
    <col min="19" max="19" width="9" style="12" customWidth="1"/>
    <col min="20" max="20" width="16.125" style="12" customWidth="1"/>
    <col min="21" max="16384" width="9" style="12"/>
  </cols>
  <sheetData>
    <row r="1" spans="1:20" ht="24" x14ac:dyDescent="0.2">
      <c r="A1" s="212" t="s">
        <v>180</v>
      </c>
      <c r="B1" s="212"/>
      <c r="C1" s="212"/>
      <c r="D1" s="212"/>
      <c r="E1" s="212"/>
      <c r="F1" s="212"/>
      <c r="G1" s="212"/>
      <c r="H1" s="212"/>
      <c r="I1" s="212"/>
      <c r="J1" s="212"/>
      <c r="K1" s="212"/>
      <c r="L1" s="212"/>
      <c r="M1" s="212"/>
      <c r="N1" s="212"/>
      <c r="O1" s="212"/>
      <c r="P1" s="212"/>
      <c r="Q1" s="212"/>
      <c r="R1" s="212"/>
    </row>
    <row r="2" spans="1:20" ht="24" x14ac:dyDescent="0.2">
      <c r="A2" s="13" t="s">
        <v>21</v>
      </c>
      <c r="B2" s="13"/>
      <c r="C2" s="42"/>
      <c r="D2" s="13"/>
      <c r="E2" s="13"/>
      <c r="F2" s="13"/>
    </row>
    <row r="3" spans="1:20" ht="24" x14ac:dyDescent="0.2">
      <c r="A3" s="15" t="s">
        <v>78</v>
      </c>
      <c r="B3" s="15"/>
      <c r="C3" s="42"/>
      <c r="D3" s="17"/>
      <c r="E3" s="17"/>
      <c r="F3" s="17"/>
      <c r="H3" s="200" t="s">
        <v>20</v>
      </c>
      <c r="M3" s="17" t="s">
        <v>20</v>
      </c>
      <c r="R3" s="17" t="s">
        <v>20</v>
      </c>
    </row>
    <row r="4" spans="1:20" ht="24" x14ac:dyDescent="0.2">
      <c r="A4" s="15"/>
      <c r="B4" s="15"/>
      <c r="C4" s="42"/>
      <c r="D4" s="17"/>
      <c r="E4" s="17"/>
      <c r="F4" s="17"/>
    </row>
    <row r="5" spans="1:20" ht="24" x14ac:dyDescent="0.2">
      <c r="A5" s="215" t="s">
        <v>19</v>
      </c>
      <c r="B5" s="18" t="s">
        <v>6</v>
      </c>
      <c r="C5" s="217" t="s">
        <v>0</v>
      </c>
      <c r="D5" s="219" t="s">
        <v>131</v>
      </c>
      <c r="E5" s="220"/>
      <c r="F5" s="220"/>
      <c r="G5" s="220"/>
      <c r="H5" s="221" t="s">
        <v>242</v>
      </c>
      <c r="I5" s="235" t="s">
        <v>97</v>
      </c>
      <c r="J5" s="235"/>
      <c r="K5" s="235"/>
      <c r="L5" s="235"/>
      <c r="M5" s="221" t="s">
        <v>228</v>
      </c>
      <c r="N5" s="235" t="s">
        <v>98</v>
      </c>
      <c r="O5" s="235"/>
      <c r="P5" s="235"/>
      <c r="Q5" s="235"/>
      <c r="R5" s="221" t="s">
        <v>229</v>
      </c>
    </row>
    <row r="6" spans="1:20" ht="24" x14ac:dyDescent="0.2">
      <c r="A6" s="216"/>
      <c r="B6" s="19" t="s">
        <v>2</v>
      </c>
      <c r="C6" s="218"/>
      <c r="D6" s="20" t="s">
        <v>132</v>
      </c>
      <c r="E6" s="20" t="s">
        <v>133</v>
      </c>
      <c r="F6" s="20" t="s">
        <v>134</v>
      </c>
      <c r="G6" s="186" t="s">
        <v>135</v>
      </c>
      <c r="H6" s="221"/>
      <c r="I6" s="76" t="s">
        <v>137</v>
      </c>
      <c r="J6" s="76" t="s">
        <v>138</v>
      </c>
      <c r="K6" s="76" t="s">
        <v>139</v>
      </c>
      <c r="L6" s="76" t="s">
        <v>140</v>
      </c>
      <c r="M6" s="221"/>
      <c r="N6" s="76" t="s">
        <v>141</v>
      </c>
      <c r="O6" s="76" t="s">
        <v>142</v>
      </c>
      <c r="P6" s="76" t="s">
        <v>143</v>
      </c>
      <c r="Q6" s="76" t="s">
        <v>144</v>
      </c>
      <c r="R6" s="221"/>
    </row>
    <row r="7" spans="1:20" s="25" customFormat="1" ht="24" x14ac:dyDescent="0.2">
      <c r="A7" s="22" t="s">
        <v>99</v>
      </c>
      <c r="B7" s="23"/>
      <c r="C7" s="24"/>
      <c r="D7" s="24"/>
      <c r="E7" s="24"/>
      <c r="F7" s="24"/>
      <c r="G7" s="24"/>
      <c r="H7" s="24"/>
      <c r="I7" s="24"/>
      <c r="J7" s="24"/>
      <c r="K7" s="24"/>
      <c r="L7" s="24"/>
      <c r="M7" s="24"/>
      <c r="N7" s="24"/>
      <c r="O7" s="24"/>
      <c r="P7" s="24"/>
      <c r="Q7" s="24"/>
      <c r="R7" s="24"/>
    </row>
    <row r="8" spans="1:20" s="25" customFormat="1" ht="24" x14ac:dyDescent="0.2">
      <c r="A8" s="97" t="s">
        <v>126</v>
      </c>
      <c r="B8" s="98" t="s">
        <v>1</v>
      </c>
      <c r="C8" s="99">
        <f>SUM(C10+C33)</f>
        <v>12184200</v>
      </c>
      <c r="D8" s="99">
        <f t="shared" ref="D8:R8" si="0">SUM(D10+D33)</f>
        <v>11651200</v>
      </c>
      <c r="E8" s="99">
        <f t="shared" si="0"/>
        <v>20000</v>
      </c>
      <c r="F8" s="99">
        <f t="shared" si="0"/>
        <v>75300</v>
      </c>
      <c r="G8" s="99">
        <f t="shared" si="0"/>
        <v>50000</v>
      </c>
      <c r="H8" s="99">
        <f t="shared" si="0"/>
        <v>11796500</v>
      </c>
      <c r="I8" s="99">
        <f t="shared" si="0"/>
        <v>0</v>
      </c>
      <c r="J8" s="99">
        <f t="shared" si="0"/>
        <v>134000</v>
      </c>
      <c r="K8" s="99">
        <f t="shared" si="0"/>
        <v>58700</v>
      </c>
      <c r="L8" s="99">
        <f t="shared" si="0"/>
        <v>0</v>
      </c>
      <c r="M8" s="99">
        <f t="shared" si="0"/>
        <v>192700</v>
      </c>
      <c r="N8" s="99">
        <f t="shared" si="0"/>
        <v>195000</v>
      </c>
      <c r="O8" s="99">
        <f t="shared" si="0"/>
        <v>0</v>
      </c>
      <c r="P8" s="99">
        <f t="shared" si="0"/>
        <v>0</v>
      </c>
      <c r="Q8" s="99">
        <f t="shared" si="0"/>
        <v>0</v>
      </c>
      <c r="R8" s="99">
        <f t="shared" si="0"/>
        <v>195000</v>
      </c>
      <c r="T8" s="61">
        <f>SUM(R8,M8,H8)</f>
        <v>12184200</v>
      </c>
    </row>
    <row r="9" spans="1:20" s="25" customFormat="1" ht="24" x14ac:dyDescent="0.2">
      <c r="A9" s="100"/>
      <c r="B9" s="98" t="s">
        <v>2</v>
      </c>
      <c r="C9" s="98"/>
      <c r="D9" s="98"/>
      <c r="E9" s="98"/>
      <c r="F9" s="98"/>
      <c r="G9" s="98"/>
      <c r="H9" s="98"/>
      <c r="I9" s="98"/>
      <c r="J9" s="98"/>
      <c r="K9" s="98"/>
      <c r="L9" s="98"/>
      <c r="M9" s="98"/>
      <c r="N9" s="98"/>
      <c r="O9" s="98"/>
      <c r="P9" s="98"/>
      <c r="Q9" s="98"/>
      <c r="R9" s="98"/>
      <c r="T9" s="25">
        <f t="shared" ref="T9:T78" si="1">SUM(R9,M9,H9)</f>
        <v>0</v>
      </c>
    </row>
    <row r="10" spans="1:20" s="25" customFormat="1" ht="24" x14ac:dyDescent="0.2">
      <c r="A10" s="93" t="s">
        <v>145</v>
      </c>
      <c r="B10" s="94" t="s">
        <v>1</v>
      </c>
      <c r="C10" s="94">
        <f>SUM(C14:C32)</f>
        <v>12179200</v>
      </c>
      <c r="D10" s="94">
        <f t="shared" ref="D10:R10" si="2">SUM(D14:D32)</f>
        <v>11651200</v>
      </c>
      <c r="E10" s="94">
        <f t="shared" si="2"/>
        <v>20000</v>
      </c>
      <c r="F10" s="94">
        <f t="shared" si="2"/>
        <v>75300</v>
      </c>
      <c r="G10" s="94">
        <f t="shared" si="2"/>
        <v>50000</v>
      </c>
      <c r="H10" s="94">
        <f>SUM(H14:H32)</f>
        <v>11796500</v>
      </c>
      <c r="I10" s="94">
        <f t="shared" si="2"/>
        <v>0</v>
      </c>
      <c r="J10" s="94">
        <f t="shared" si="2"/>
        <v>134000</v>
      </c>
      <c r="K10" s="94">
        <f t="shared" si="2"/>
        <v>53700</v>
      </c>
      <c r="L10" s="94">
        <f t="shared" si="2"/>
        <v>0</v>
      </c>
      <c r="M10" s="94">
        <f t="shared" si="2"/>
        <v>187700</v>
      </c>
      <c r="N10" s="94">
        <f t="shared" si="2"/>
        <v>195000</v>
      </c>
      <c r="O10" s="94">
        <f t="shared" si="2"/>
        <v>0</v>
      </c>
      <c r="P10" s="94">
        <f t="shared" si="2"/>
        <v>0</v>
      </c>
      <c r="Q10" s="94">
        <f t="shared" si="2"/>
        <v>0</v>
      </c>
      <c r="R10" s="94">
        <f t="shared" si="2"/>
        <v>195000</v>
      </c>
      <c r="T10" s="61">
        <f t="shared" si="1"/>
        <v>12179200</v>
      </c>
    </row>
    <row r="11" spans="1:20" s="25" customFormat="1" ht="24" x14ac:dyDescent="0.2">
      <c r="A11" s="95"/>
      <c r="B11" s="94" t="s">
        <v>2</v>
      </c>
      <c r="C11" s="94"/>
      <c r="D11" s="94"/>
      <c r="E11" s="94"/>
      <c r="F11" s="94"/>
      <c r="G11" s="94"/>
      <c r="H11" s="94"/>
      <c r="I11" s="94"/>
      <c r="J11" s="94"/>
      <c r="K11" s="94"/>
      <c r="L11" s="94"/>
      <c r="M11" s="94"/>
      <c r="N11" s="94"/>
      <c r="O11" s="94"/>
      <c r="P11" s="94"/>
      <c r="Q11" s="94"/>
      <c r="R11" s="94"/>
      <c r="T11" s="25">
        <f t="shared" si="1"/>
        <v>0</v>
      </c>
    </row>
    <row r="12" spans="1:20" ht="24" x14ac:dyDescent="0.2">
      <c r="A12" s="26" t="s">
        <v>101</v>
      </c>
      <c r="B12" s="27"/>
      <c r="C12" s="21"/>
      <c r="D12" s="28"/>
      <c r="E12" s="28"/>
      <c r="F12" s="28"/>
      <c r="G12" s="28"/>
      <c r="H12" s="28"/>
      <c r="I12" s="28"/>
      <c r="J12" s="28"/>
      <c r="K12" s="28"/>
      <c r="L12" s="28"/>
      <c r="M12" s="28"/>
      <c r="N12" s="28"/>
      <c r="O12" s="28"/>
      <c r="P12" s="28"/>
      <c r="Q12" s="28"/>
      <c r="R12" s="28"/>
      <c r="T12" s="25">
        <f t="shared" si="1"/>
        <v>0</v>
      </c>
    </row>
    <row r="13" spans="1:20" ht="24" x14ac:dyDescent="0.2">
      <c r="A13" s="30" t="s">
        <v>102</v>
      </c>
      <c r="B13" s="27"/>
      <c r="C13" s="21"/>
      <c r="D13" s="28"/>
      <c r="E13" s="28"/>
      <c r="F13" s="28"/>
      <c r="G13" s="28"/>
      <c r="H13" s="28"/>
      <c r="I13" s="28"/>
      <c r="J13" s="28"/>
      <c r="K13" s="28"/>
      <c r="L13" s="28"/>
      <c r="M13" s="28"/>
      <c r="N13" s="28"/>
      <c r="O13" s="28"/>
      <c r="P13" s="28"/>
      <c r="Q13" s="28"/>
      <c r="R13" s="28"/>
      <c r="T13" s="25">
        <f t="shared" si="1"/>
        <v>0</v>
      </c>
    </row>
    <row r="14" spans="1:20" ht="24" x14ac:dyDescent="0.2">
      <c r="A14" s="31" t="s">
        <v>25</v>
      </c>
      <c r="B14" s="32" t="s">
        <v>1</v>
      </c>
      <c r="C14" s="21">
        <v>209000</v>
      </c>
      <c r="D14" s="193"/>
      <c r="E14" s="193"/>
      <c r="F14" s="193"/>
      <c r="G14" s="193"/>
      <c r="H14" s="129">
        <f>SUM(D14:G14)</f>
        <v>0</v>
      </c>
      <c r="I14" s="193"/>
      <c r="J14" s="193">
        <v>14000</v>
      </c>
      <c r="K14" s="193"/>
      <c r="L14" s="193"/>
      <c r="M14" s="129">
        <f>SUM(I14:L14)</f>
        <v>14000</v>
      </c>
      <c r="N14" s="193">
        <v>195000</v>
      </c>
      <c r="O14" s="193"/>
      <c r="P14" s="193"/>
      <c r="Q14" s="193"/>
      <c r="R14" s="129">
        <f>SUM(N14:Q14)</f>
        <v>195000</v>
      </c>
      <c r="T14" s="25">
        <f t="shared" si="1"/>
        <v>209000</v>
      </c>
    </row>
    <row r="15" spans="1:20" ht="24" x14ac:dyDescent="0.2">
      <c r="A15" s="30" t="s">
        <v>103</v>
      </c>
      <c r="B15" s="27"/>
      <c r="C15" s="21"/>
      <c r="D15" s="142"/>
      <c r="E15" s="142"/>
      <c r="F15" s="142"/>
      <c r="G15" s="142"/>
      <c r="H15" s="199"/>
      <c r="I15" s="142"/>
      <c r="J15" s="142"/>
      <c r="K15" s="142"/>
      <c r="L15" s="142"/>
      <c r="M15" s="199"/>
      <c r="N15" s="142"/>
      <c r="O15" s="142"/>
      <c r="P15" s="142"/>
      <c r="Q15" s="142"/>
      <c r="R15" s="199"/>
      <c r="T15" s="25">
        <f t="shared" si="1"/>
        <v>0</v>
      </c>
    </row>
    <row r="16" spans="1:20" ht="24" x14ac:dyDescent="0.2">
      <c r="A16" s="31" t="s">
        <v>27</v>
      </c>
      <c r="B16" s="32" t="s">
        <v>1</v>
      </c>
      <c r="C16" s="21">
        <v>17800</v>
      </c>
      <c r="D16" s="193">
        <v>17800</v>
      </c>
      <c r="E16" s="193"/>
      <c r="F16" s="193"/>
      <c r="G16" s="193"/>
      <c r="H16" s="129">
        <f>SUM(D16:G16)</f>
        <v>17800</v>
      </c>
      <c r="I16" s="193"/>
      <c r="J16" s="193"/>
      <c r="K16" s="193"/>
      <c r="L16" s="193"/>
      <c r="M16" s="129">
        <f>SUM(I16:L16)</f>
        <v>0</v>
      </c>
      <c r="N16" s="193"/>
      <c r="O16" s="193"/>
      <c r="P16" s="193"/>
      <c r="Q16" s="193"/>
      <c r="R16" s="129">
        <f>SUM(N16:Q16)</f>
        <v>0</v>
      </c>
      <c r="T16" s="25">
        <f t="shared" si="1"/>
        <v>17800</v>
      </c>
    </row>
    <row r="17" spans="1:20" ht="24" x14ac:dyDescent="0.2">
      <c r="A17" s="31" t="s">
        <v>28</v>
      </c>
      <c r="B17" s="32" t="s">
        <v>1</v>
      </c>
      <c r="C17" s="21">
        <v>12800</v>
      </c>
      <c r="D17" s="193">
        <v>12800</v>
      </c>
      <c r="E17" s="193"/>
      <c r="F17" s="193"/>
      <c r="G17" s="193"/>
      <c r="H17" s="129">
        <f t="shared" ref="H17:H21" si="3">SUM(D17:G17)</f>
        <v>12800</v>
      </c>
      <c r="I17" s="193"/>
      <c r="J17" s="193"/>
      <c r="K17" s="193"/>
      <c r="L17" s="193"/>
      <c r="M17" s="129">
        <f t="shared" ref="M17:M19" si="4">SUM(I17:L17)</f>
        <v>0</v>
      </c>
      <c r="N17" s="193"/>
      <c r="O17" s="193"/>
      <c r="P17" s="193"/>
      <c r="Q17" s="193"/>
      <c r="R17" s="129">
        <f t="shared" ref="R17:R19" si="5">SUM(N17:Q17)</f>
        <v>0</v>
      </c>
      <c r="T17" s="25">
        <f t="shared" si="1"/>
        <v>12800</v>
      </c>
    </row>
    <row r="18" spans="1:20" ht="48" x14ac:dyDescent="0.2">
      <c r="A18" s="55" t="s">
        <v>79</v>
      </c>
      <c r="B18" s="32" t="s">
        <v>1</v>
      </c>
      <c r="C18" s="21">
        <v>2394000</v>
      </c>
      <c r="D18" s="193">
        <v>2394000</v>
      </c>
      <c r="E18" s="193"/>
      <c r="F18" s="193"/>
      <c r="G18" s="193"/>
      <c r="H18" s="129">
        <f t="shared" si="3"/>
        <v>2394000</v>
      </c>
      <c r="I18" s="193"/>
      <c r="J18" s="193"/>
      <c r="K18" s="193"/>
      <c r="L18" s="193"/>
      <c r="M18" s="129">
        <f t="shared" si="4"/>
        <v>0</v>
      </c>
      <c r="N18" s="193"/>
      <c r="O18" s="193"/>
      <c r="P18" s="193"/>
      <c r="Q18" s="193"/>
      <c r="R18" s="129">
        <f t="shared" si="5"/>
        <v>0</v>
      </c>
      <c r="T18" s="25">
        <f t="shared" si="1"/>
        <v>2394000</v>
      </c>
    </row>
    <row r="19" spans="1:20" ht="48" x14ac:dyDescent="0.2">
      <c r="A19" s="122" t="s">
        <v>153</v>
      </c>
      <c r="B19" s="32" t="s">
        <v>1</v>
      </c>
      <c r="C19" s="21">
        <v>7290000</v>
      </c>
      <c r="D19" s="193">
        <v>7290000</v>
      </c>
      <c r="E19" s="193"/>
      <c r="F19" s="193"/>
      <c r="G19" s="193"/>
      <c r="H19" s="129">
        <f t="shared" si="3"/>
        <v>7290000</v>
      </c>
      <c r="I19" s="193"/>
      <c r="J19" s="193"/>
      <c r="K19" s="193"/>
      <c r="L19" s="193"/>
      <c r="M19" s="129">
        <f t="shared" si="4"/>
        <v>0</v>
      </c>
      <c r="N19" s="193"/>
      <c r="O19" s="193"/>
      <c r="P19" s="193"/>
      <c r="Q19" s="193"/>
      <c r="R19" s="129">
        <f t="shared" si="5"/>
        <v>0</v>
      </c>
      <c r="T19" s="25">
        <f t="shared" si="1"/>
        <v>7290000</v>
      </c>
    </row>
    <row r="20" spans="1:20" ht="24" x14ac:dyDescent="0.2">
      <c r="A20" s="122" t="s">
        <v>37</v>
      </c>
      <c r="B20" s="32" t="s">
        <v>1</v>
      </c>
      <c r="C20" s="21">
        <v>1458900</v>
      </c>
      <c r="D20" s="193">
        <v>1458900</v>
      </c>
      <c r="E20" s="193"/>
      <c r="F20" s="193"/>
      <c r="G20" s="193"/>
      <c r="H20" s="129">
        <f t="shared" si="3"/>
        <v>1458900</v>
      </c>
      <c r="I20" s="193"/>
      <c r="J20" s="193"/>
      <c r="K20" s="193"/>
      <c r="L20" s="193"/>
      <c r="M20" s="129"/>
      <c r="N20" s="193"/>
      <c r="O20" s="193"/>
      <c r="P20" s="193"/>
      <c r="Q20" s="193"/>
      <c r="R20" s="129"/>
      <c r="T20" s="25"/>
    </row>
    <row r="21" spans="1:20" ht="48" x14ac:dyDescent="0.2">
      <c r="A21" s="205" t="s">
        <v>177</v>
      </c>
      <c r="B21" s="32" t="s">
        <v>1</v>
      </c>
      <c r="C21" s="21">
        <v>339900</v>
      </c>
      <c r="D21" s="193">
        <v>339900</v>
      </c>
      <c r="E21" s="193"/>
      <c r="F21" s="193"/>
      <c r="G21" s="193"/>
      <c r="H21" s="129">
        <f t="shared" si="3"/>
        <v>339900</v>
      </c>
      <c r="I21" s="193"/>
      <c r="J21" s="193"/>
      <c r="K21" s="193"/>
      <c r="L21" s="193"/>
      <c r="M21" s="129"/>
      <c r="N21" s="193"/>
      <c r="O21" s="193"/>
      <c r="P21" s="193"/>
      <c r="Q21" s="193"/>
      <c r="R21" s="129"/>
      <c r="T21" s="25"/>
    </row>
    <row r="22" spans="1:20" ht="24" x14ac:dyDescent="0.2">
      <c r="A22" s="30" t="s">
        <v>104</v>
      </c>
      <c r="B22" s="27"/>
      <c r="C22" s="21"/>
      <c r="D22" s="142"/>
      <c r="E22" s="142"/>
      <c r="F22" s="142"/>
      <c r="G22" s="142"/>
      <c r="H22" s="199"/>
      <c r="I22" s="142"/>
      <c r="J22" s="142"/>
      <c r="K22" s="142"/>
      <c r="L22" s="142"/>
      <c r="M22" s="199"/>
      <c r="N22" s="142"/>
      <c r="O22" s="142"/>
      <c r="P22" s="142"/>
      <c r="Q22" s="142"/>
      <c r="R22" s="199"/>
      <c r="T22" s="25">
        <f t="shared" si="1"/>
        <v>0</v>
      </c>
    </row>
    <row r="23" spans="1:20" ht="24" x14ac:dyDescent="0.2">
      <c r="A23" s="31" t="s">
        <v>29</v>
      </c>
      <c r="B23" s="32" t="s">
        <v>1</v>
      </c>
      <c r="C23" s="21">
        <v>78800</v>
      </c>
      <c r="D23" s="193">
        <v>78800</v>
      </c>
      <c r="E23" s="193"/>
      <c r="F23" s="193"/>
      <c r="G23" s="193"/>
      <c r="H23" s="129">
        <f>SUM(D23:G23)</f>
        <v>78800</v>
      </c>
      <c r="I23" s="193"/>
      <c r="J23" s="193"/>
      <c r="K23" s="193"/>
      <c r="L23" s="193"/>
      <c r="M23" s="129">
        <f>SUM(I23:L23)</f>
        <v>0</v>
      </c>
      <c r="N23" s="143"/>
      <c r="O23" s="143"/>
      <c r="P23" s="143"/>
      <c r="Q23" s="143"/>
      <c r="R23" s="129">
        <f>SUM(N23:Q23)</f>
        <v>0</v>
      </c>
      <c r="T23" s="25">
        <f t="shared" si="1"/>
        <v>78800</v>
      </c>
    </row>
    <row r="24" spans="1:20" ht="24" x14ac:dyDescent="0.2">
      <c r="A24" s="31" t="s">
        <v>30</v>
      </c>
      <c r="B24" s="32" t="s">
        <v>1</v>
      </c>
      <c r="C24" s="21">
        <v>70000</v>
      </c>
      <c r="D24" s="193"/>
      <c r="E24" s="193">
        <v>20000</v>
      </c>
      <c r="F24" s="193"/>
      <c r="G24" s="193">
        <v>50000</v>
      </c>
      <c r="H24" s="129">
        <f t="shared" ref="H24:H32" si="6">SUM(D24:G24)</f>
        <v>70000</v>
      </c>
      <c r="I24" s="193"/>
      <c r="J24" s="193"/>
      <c r="K24" s="193"/>
      <c r="L24" s="193"/>
      <c r="M24" s="129">
        <f t="shared" ref="M24:M32" si="7">SUM(I24:L24)</f>
        <v>0</v>
      </c>
      <c r="N24" s="143"/>
      <c r="O24" s="143"/>
      <c r="P24" s="143"/>
      <c r="Q24" s="143"/>
      <c r="R24" s="129">
        <f t="shared" ref="R24:R32" si="8">SUM(N24:Q24)</f>
        <v>0</v>
      </c>
      <c r="T24" s="25">
        <f t="shared" si="1"/>
        <v>70000</v>
      </c>
    </row>
    <row r="25" spans="1:20" ht="24" x14ac:dyDescent="0.2">
      <c r="A25" s="31" t="s">
        <v>31</v>
      </c>
      <c r="B25" s="32" t="s">
        <v>1</v>
      </c>
      <c r="C25" s="21">
        <v>75300</v>
      </c>
      <c r="D25" s="193"/>
      <c r="E25" s="193"/>
      <c r="F25" s="193">
        <v>75300</v>
      </c>
      <c r="G25" s="193"/>
      <c r="H25" s="129">
        <f t="shared" si="6"/>
        <v>75300</v>
      </c>
      <c r="I25" s="193"/>
      <c r="J25" s="193"/>
      <c r="K25" s="193"/>
      <c r="L25" s="193"/>
      <c r="M25" s="129">
        <f t="shared" si="7"/>
        <v>0</v>
      </c>
      <c r="N25" s="143"/>
      <c r="O25" s="143"/>
      <c r="P25" s="143"/>
      <c r="Q25" s="143"/>
      <c r="R25" s="129">
        <f t="shared" si="8"/>
        <v>0</v>
      </c>
      <c r="T25" s="25">
        <f t="shared" si="1"/>
        <v>75300</v>
      </c>
    </row>
    <row r="26" spans="1:20" ht="24" x14ac:dyDescent="0.2">
      <c r="A26" s="31" t="s">
        <v>32</v>
      </c>
      <c r="B26" s="32" t="s">
        <v>1</v>
      </c>
      <c r="C26" s="21">
        <v>11800</v>
      </c>
      <c r="D26" s="193">
        <v>11800</v>
      </c>
      <c r="E26" s="193"/>
      <c r="F26" s="193"/>
      <c r="G26" s="193"/>
      <c r="H26" s="129">
        <f t="shared" si="6"/>
        <v>11800</v>
      </c>
      <c r="I26" s="193"/>
      <c r="J26" s="193"/>
      <c r="K26" s="193"/>
      <c r="L26" s="193"/>
      <c r="M26" s="129">
        <f t="shared" si="7"/>
        <v>0</v>
      </c>
      <c r="N26" s="143"/>
      <c r="O26" s="143"/>
      <c r="P26" s="143"/>
      <c r="Q26" s="143"/>
      <c r="R26" s="129">
        <f t="shared" si="8"/>
        <v>0</v>
      </c>
      <c r="T26" s="25">
        <f t="shared" si="1"/>
        <v>11800</v>
      </c>
    </row>
    <row r="27" spans="1:20" ht="24" x14ac:dyDescent="0.2">
      <c r="A27" s="31" t="s">
        <v>23</v>
      </c>
      <c r="B27" s="32" t="s">
        <v>1</v>
      </c>
      <c r="C27" s="21">
        <v>2200</v>
      </c>
      <c r="D27" s="193">
        <v>2200</v>
      </c>
      <c r="E27" s="193"/>
      <c r="F27" s="193"/>
      <c r="G27" s="193"/>
      <c r="H27" s="129">
        <f>SUM(D27:G27)</f>
        <v>2200</v>
      </c>
      <c r="I27" s="193"/>
      <c r="J27" s="193"/>
      <c r="K27" s="193"/>
      <c r="L27" s="193"/>
      <c r="M27" s="129">
        <f>SUM(I27:L27)</f>
        <v>0</v>
      </c>
      <c r="N27" s="143"/>
      <c r="O27" s="143"/>
      <c r="P27" s="143"/>
      <c r="Q27" s="143"/>
      <c r="R27" s="129">
        <f>SUM(N27:Q27)</f>
        <v>0</v>
      </c>
      <c r="T27" s="25">
        <f>SUM(R27,M27,H27)</f>
        <v>2200</v>
      </c>
    </row>
    <row r="28" spans="1:20" ht="24" x14ac:dyDescent="0.2">
      <c r="A28" s="31" t="s">
        <v>80</v>
      </c>
      <c r="B28" s="32" t="s">
        <v>1</v>
      </c>
      <c r="C28" s="21">
        <v>18000</v>
      </c>
      <c r="D28" s="193">
        <v>18000</v>
      </c>
      <c r="E28" s="193"/>
      <c r="F28" s="193"/>
      <c r="G28" s="193"/>
      <c r="H28" s="129">
        <f t="shared" si="6"/>
        <v>18000</v>
      </c>
      <c r="I28" s="193"/>
      <c r="J28" s="193"/>
      <c r="K28" s="193"/>
      <c r="L28" s="193"/>
      <c r="M28" s="129">
        <f t="shared" si="7"/>
        <v>0</v>
      </c>
      <c r="N28" s="143"/>
      <c r="O28" s="143"/>
      <c r="P28" s="143"/>
      <c r="Q28" s="143"/>
      <c r="R28" s="129">
        <f t="shared" si="8"/>
        <v>0</v>
      </c>
      <c r="T28" s="25">
        <f t="shared" si="1"/>
        <v>18000</v>
      </c>
    </row>
    <row r="29" spans="1:20" ht="24" x14ac:dyDescent="0.2">
      <c r="A29" s="31" t="s">
        <v>81</v>
      </c>
      <c r="B29" s="32" t="s">
        <v>1</v>
      </c>
      <c r="C29" s="21">
        <v>120000</v>
      </c>
      <c r="D29" s="193"/>
      <c r="E29" s="193"/>
      <c r="F29" s="193"/>
      <c r="G29" s="193"/>
      <c r="H29" s="129">
        <f t="shared" si="6"/>
        <v>0</v>
      </c>
      <c r="I29" s="193"/>
      <c r="J29" s="193">
        <v>120000</v>
      </c>
      <c r="K29" s="193"/>
      <c r="L29" s="193"/>
      <c r="M29" s="129">
        <f t="shared" si="7"/>
        <v>120000</v>
      </c>
      <c r="N29" s="143"/>
      <c r="O29" s="143"/>
      <c r="P29" s="143"/>
      <c r="Q29" s="143"/>
      <c r="R29" s="129">
        <f t="shared" si="8"/>
        <v>0</v>
      </c>
      <c r="T29" s="25">
        <f t="shared" si="1"/>
        <v>120000</v>
      </c>
    </row>
    <row r="30" spans="1:20" ht="24" x14ac:dyDescent="0.2">
      <c r="A30" s="31" t="s">
        <v>82</v>
      </c>
      <c r="B30" s="32" t="s">
        <v>1</v>
      </c>
      <c r="C30" s="21">
        <v>12900</v>
      </c>
      <c r="D30" s="193"/>
      <c r="E30" s="193"/>
      <c r="F30" s="193"/>
      <c r="G30" s="193"/>
      <c r="H30" s="129">
        <f t="shared" si="6"/>
        <v>0</v>
      </c>
      <c r="I30" s="193"/>
      <c r="J30" s="193"/>
      <c r="K30" s="193">
        <v>12900</v>
      </c>
      <c r="L30" s="193"/>
      <c r="M30" s="129">
        <f t="shared" si="7"/>
        <v>12900</v>
      </c>
      <c r="N30" s="143"/>
      <c r="O30" s="143"/>
      <c r="P30" s="143"/>
      <c r="Q30" s="143"/>
      <c r="R30" s="129">
        <f t="shared" si="8"/>
        <v>0</v>
      </c>
      <c r="T30" s="25">
        <f t="shared" si="1"/>
        <v>12900</v>
      </c>
    </row>
    <row r="31" spans="1:20" ht="48" x14ac:dyDescent="0.2">
      <c r="A31" s="55" t="s">
        <v>83</v>
      </c>
      <c r="B31" s="32" t="s">
        <v>1</v>
      </c>
      <c r="C31" s="21">
        <v>27000</v>
      </c>
      <c r="D31" s="193">
        <v>27000</v>
      </c>
      <c r="E31" s="193"/>
      <c r="F31" s="193"/>
      <c r="G31" s="193"/>
      <c r="H31" s="129">
        <f t="shared" si="6"/>
        <v>27000</v>
      </c>
      <c r="I31" s="193"/>
      <c r="J31" s="193"/>
      <c r="K31" s="193"/>
      <c r="L31" s="193"/>
      <c r="M31" s="129">
        <f t="shared" si="7"/>
        <v>0</v>
      </c>
      <c r="N31" s="143"/>
      <c r="O31" s="143"/>
      <c r="P31" s="143"/>
      <c r="Q31" s="143"/>
      <c r="R31" s="129">
        <f t="shared" si="8"/>
        <v>0</v>
      </c>
      <c r="T31" s="25">
        <f t="shared" si="1"/>
        <v>27000</v>
      </c>
    </row>
    <row r="32" spans="1:20" ht="48" x14ac:dyDescent="0.2">
      <c r="A32" s="56" t="s">
        <v>127</v>
      </c>
      <c r="B32" s="32" t="s">
        <v>1</v>
      </c>
      <c r="C32" s="21">
        <v>40800</v>
      </c>
      <c r="D32" s="193"/>
      <c r="E32" s="193"/>
      <c r="F32" s="193"/>
      <c r="G32" s="193"/>
      <c r="H32" s="129">
        <f t="shared" si="6"/>
        <v>0</v>
      </c>
      <c r="I32" s="193"/>
      <c r="J32" s="193"/>
      <c r="K32" s="193">
        <v>40800</v>
      </c>
      <c r="L32" s="193"/>
      <c r="M32" s="129">
        <f t="shared" si="7"/>
        <v>40800</v>
      </c>
      <c r="N32" s="143"/>
      <c r="O32" s="143"/>
      <c r="P32" s="143"/>
      <c r="Q32" s="143"/>
      <c r="R32" s="129">
        <f t="shared" si="8"/>
        <v>0</v>
      </c>
      <c r="T32" s="25">
        <f t="shared" si="1"/>
        <v>40800</v>
      </c>
    </row>
    <row r="33" spans="1:20" s="25" customFormat="1" ht="24" x14ac:dyDescent="0.2">
      <c r="A33" s="103" t="s">
        <v>152</v>
      </c>
      <c r="B33" s="94" t="s">
        <v>1</v>
      </c>
      <c r="C33" s="94">
        <f>SUM(C35)</f>
        <v>5000</v>
      </c>
      <c r="D33" s="94">
        <f t="shared" ref="D33:R33" si="9">SUM(D35)</f>
        <v>0</v>
      </c>
      <c r="E33" s="94">
        <f t="shared" si="9"/>
        <v>0</v>
      </c>
      <c r="F33" s="94">
        <f t="shared" si="9"/>
        <v>0</v>
      </c>
      <c r="G33" s="94">
        <f t="shared" si="9"/>
        <v>0</v>
      </c>
      <c r="H33" s="94">
        <f t="shared" si="9"/>
        <v>0</v>
      </c>
      <c r="I33" s="94">
        <f t="shared" si="9"/>
        <v>0</v>
      </c>
      <c r="J33" s="94">
        <f t="shared" si="9"/>
        <v>0</v>
      </c>
      <c r="K33" s="94">
        <f t="shared" si="9"/>
        <v>5000</v>
      </c>
      <c r="L33" s="94">
        <f t="shared" si="9"/>
        <v>0</v>
      </c>
      <c r="M33" s="94">
        <f t="shared" si="9"/>
        <v>5000</v>
      </c>
      <c r="N33" s="94">
        <f t="shared" si="9"/>
        <v>0</v>
      </c>
      <c r="O33" s="94">
        <f t="shared" si="9"/>
        <v>0</v>
      </c>
      <c r="P33" s="94">
        <f t="shared" si="9"/>
        <v>0</v>
      </c>
      <c r="Q33" s="94">
        <f t="shared" si="9"/>
        <v>0</v>
      </c>
      <c r="R33" s="94">
        <f t="shared" si="9"/>
        <v>0</v>
      </c>
      <c r="T33" s="61">
        <f t="shared" si="1"/>
        <v>5000</v>
      </c>
    </row>
    <row r="34" spans="1:20" s="25" customFormat="1" ht="24" x14ac:dyDescent="0.2">
      <c r="A34" s="106"/>
      <c r="B34" s="94" t="s">
        <v>2</v>
      </c>
      <c r="C34" s="94"/>
      <c r="D34" s="94"/>
      <c r="E34" s="94"/>
      <c r="F34" s="94"/>
      <c r="G34" s="94"/>
      <c r="H34" s="94"/>
      <c r="I34" s="94"/>
      <c r="J34" s="94"/>
      <c r="K34" s="94"/>
      <c r="L34" s="94"/>
      <c r="M34" s="94"/>
      <c r="N34" s="94"/>
      <c r="O34" s="94"/>
      <c r="P34" s="94"/>
      <c r="Q34" s="94"/>
      <c r="R34" s="94"/>
      <c r="T34" s="25">
        <f t="shared" si="1"/>
        <v>0</v>
      </c>
    </row>
    <row r="35" spans="1:20" ht="24" x14ac:dyDescent="0.2">
      <c r="A35" s="49" t="s">
        <v>86</v>
      </c>
      <c r="B35" s="36" t="s">
        <v>1</v>
      </c>
      <c r="C35" s="21">
        <v>5000</v>
      </c>
      <c r="D35" s="33"/>
      <c r="E35" s="33"/>
      <c r="F35" s="33"/>
      <c r="G35" s="33"/>
      <c r="H35" s="129">
        <f>SUM(D35:G35)</f>
        <v>0</v>
      </c>
      <c r="I35" s="193"/>
      <c r="J35" s="193"/>
      <c r="K35" s="193">
        <v>5000</v>
      </c>
      <c r="L35" s="193"/>
      <c r="M35" s="129">
        <f>SUM(I35:L35)</f>
        <v>5000</v>
      </c>
      <c r="N35" s="33"/>
      <c r="O35" s="33"/>
      <c r="P35" s="33"/>
      <c r="Q35" s="33"/>
      <c r="R35" s="129">
        <f>SUM(N35:Q35)</f>
        <v>0</v>
      </c>
      <c r="T35" s="25">
        <f t="shared" si="1"/>
        <v>5000</v>
      </c>
    </row>
    <row r="36" spans="1:20" ht="24" x14ac:dyDescent="0.2">
      <c r="A36" s="54"/>
      <c r="B36" s="28" t="s">
        <v>2</v>
      </c>
      <c r="C36" s="21"/>
      <c r="D36" s="28"/>
      <c r="E36" s="28"/>
      <c r="F36" s="28"/>
      <c r="G36" s="28"/>
      <c r="H36" s="28"/>
      <c r="I36" s="28"/>
      <c r="J36" s="28"/>
      <c r="K36" s="28"/>
      <c r="L36" s="28"/>
      <c r="M36" s="28"/>
      <c r="N36" s="28"/>
      <c r="O36" s="28"/>
      <c r="P36" s="28"/>
      <c r="Q36" s="28"/>
      <c r="R36" s="28"/>
      <c r="T36" s="25">
        <f t="shared" si="1"/>
        <v>0</v>
      </c>
    </row>
    <row r="37" spans="1:20" s="25" customFormat="1" ht="24" x14ac:dyDescent="0.2">
      <c r="A37" s="97" t="s">
        <v>128</v>
      </c>
      <c r="B37" s="98" t="s">
        <v>1</v>
      </c>
      <c r="C37" s="98">
        <f t="shared" ref="C37:R37" si="10">SUM(C39+C55+C61)</f>
        <v>26185000</v>
      </c>
      <c r="D37" s="98">
        <f t="shared" si="10"/>
        <v>5241800</v>
      </c>
      <c r="E37" s="98">
        <f t="shared" si="10"/>
        <v>5711500</v>
      </c>
      <c r="F37" s="98">
        <f t="shared" si="10"/>
        <v>490000</v>
      </c>
      <c r="G37" s="98">
        <f t="shared" si="10"/>
        <v>783000</v>
      </c>
      <c r="H37" s="98">
        <f t="shared" si="10"/>
        <v>12226300</v>
      </c>
      <c r="I37" s="98">
        <f t="shared" si="10"/>
        <v>5711500</v>
      </c>
      <c r="J37" s="98">
        <f t="shared" si="10"/>
        <v>2740000</v>
      </c>
      <c r="K37" s="98">
        <f t="shared" si="10"/>
        <v>2031400</v>
      </c>
      <c r="L37" s="98">
        <f t="shared" si="10"/>
        <v>1515800</v>
      </c>
      <c r="M37" s="98">
        <f t="shared" si="10"/>
        <v>11998700</v>
      </c>
      <c r="N37" s="98">
        <f t="shared" si="10"/>
        <v>490000</v>
      </c>
      <c r="O37" s="98">
        <f t="shared" si="10"/>
        <v>490000</v>
      </c>
      <c r="P37" s="98">
        <f t="shared" si="10"/>
        <v>490000</v>
      </c>
      <c r="Q37" s="98">
        <f t="shared" si="10"/>
        <v>490000</v>
      </c>
      <c r="R37" s="98">
        <f t="shared" si="10"/>
        <v>1960000</v>
      </c>
      <c r="T37" s="61">
        <f>SUM(R37,M37,H37)</f>
        <v>26185000</v>
      </c>
    </row>
    <row r="38" spans="1:20" s="25" customFormat="1" ht="24" x14ac:dyDescent="0.2">
      <c r="A38" s="100"/>
      <c r="B38" s="98" t="s">
        <v>2</v>
      </c>
      <c r="C38" s="98"/>
      <c r="D38" s="98"/>
      <c r="E38" s="98"/>
      <c r="F38" s="98"/>
      <c r="G38" s="98"/>
      <c r="H38" s="98"/>
      <c r="I38" s="98"/>
      <c r="J38" s="98"/>
      <c r="K38" s="98"/>
      <c r="L38" s="98"/>
      <c r="M38" s="98"/>
      <c r="N38" s="98"/>
      <c r="O38" s="98"/>
      <c r="P38" s="98"/>
      <c r="Q38" s="98"/>
      <c r="R38" s="98"/>
      <c r="T38" s="25">
        <f t="shared" si="1"/>
        <v>0</v>
      </c>
    </row>
    <row r="39" spans="1:20" s="25" customFormat="1" ht="24" x14ac:dyDescent="0.2">
      <c r="A39" s="95" t="s">
        <v>145</v>
      </c>
      <c r="B39" s="94" t="s">
        <v>1</v>
      </c>
      <c r="C39" s="94">
        <f t="shared" ref="C39:Q39" si="11">SUM(C43:C54)</f>
        <v>14148000</v>
      </c>
      <c r="D39" s="94">
        <f t="shared" si="11"/>
        <v>4966600</v>
      </c>
      <c r="E39" s="94">
        <f t="shared" si="11"/>
        <v>490000</v>
      </c>
      <c r="F39" s="94">
        <f t="shared" si="11"/>
        <v>490000</v>
      </c>
      <c r="G39" s="94">
        <f t="shared" si="11"/>
        <v>490000</v>
      </c>
      <c r="H39" s="94">
        <f>SUM(H43:H54)</f>
        <v>6436600</v>
      </c>
      <c r="I39" s="94">
        <f t="shared" si="11"/>
        <v>490000</v>
      </c>
      <c r="J39" s="94">
        <f t="shared" si="11"/>
        <v>2740000</v>
      </c>
      <c r="K39" s="94">
        <f t="shared" si="11"/>
        <v>2031400</v>
      </c>
      <c r="L39" s="94">
        <f t="shared" si="11"/>
        <v>490000</v>
      </c>
      <c r="M39" s="94">
        <f>SUM(M43:M54)</f>
        <v>5751400</v>
      </c>
      <c r="N39" s="94">
        <f t="shared" si="11"/>
        <v>490000</v>
      </c>
      <c r="O39" s="94">
        <f t="shared" si="11"/>
        <v>490000</v>
      </c>
      <c r="P39" s="94">
        <f t="shared" si="11"/>
        <v>490000</v>
      </c>
      <c r="Q39" s="94">
        <f t="shared" si="11"/>
        <v>490000</v>
      </c>
      <c r="R39" s="94">
        <f>SUM(R43:R54)</f>
        <v>1960000</v>
      </c>
      <c r="T39" s="61">
        <f t="shared" si="1"/>
        <v>14148000</v>
      </c>
    </row>
    <row r="40" spans="1:20" s="25" customFormat="1" ht="24" x14ac:dyDescent="0.2">
      <c r="A40" s="95"/>
      <c r="B40" s="94" t="s">
        <v>2</v>
      </c>
      <c r="C40" s="94"/>
      <c r="D40" s="94"/>
      <c r="E40" s="94"/>
      <c r="F40" s="94"/>
      <c r="G40" s="94"/>
      <c r="H40" s="94"/>
      <c r="I40" s="94"/>
      <c r="J40" s="94"/>
      <c r="K40" s="94"/>
      <c r="L40" s="94"/>
      <c r="M40" s="94"/>
      <c r="N40" s="94"/>
      <c r="O40" s="94"/>
      <c r="P40" s="94"/>
      <c r="Q40" s="94"/>
      <c r="R40" s="94"/>
      <c r="T40" s="25">
        <f t="shared" si="1"/>
        <v>0</v>
      </c>
    </row>
    <row r="41" spans="1:20" ht="24" x14ac:dyDescent="0.2">
      <c r="A41" s="26" t="s">
        <v>101</v>
      </c>
      <c r="B41" s="27"/>
      <c r="C41" s="21"/>
      <c r="D41" s="28"/>
      <c r="E41" s="28"/>
      <c r="F41" s="28"/>
      <c r="G41" s="28"/>
      <c r="H41" s="28"/>
      <c r="I41" s="28"/>
      <c r="J41" s="28"/>
      <c r="K41" s="28"/>
      <c r="L41" s="28"/>
      <c r="M41" s="28"/>
      <c r="N41" s="28"/>
      <c r="O41" s="28"/>
      <c r="P41" s="28"/>
      <c r="Q41" s="28"/>
      <c r="R41" s="28"/>
      <c r="T41" s="25"/>
    </row>
    <row r="42" spans="1:20" ht="21" customHeight="1" x14ac:dyDescent="0.2">
      <c r="A42" s="30" t="s">
        <v>102</v>
      </c>
      <c r="B42" s="27"/>
      <c r="C42" s="21"/>
      <c r="D42" s="28"/>
      <c r="E42" s="28"/>
      <c r="F42" s="28"/>
      <c r="G42" s="28"/>
      <c r="I42" s="28"/>
      <c r="J42" s="28"/>
      <c r="K42" s="28"/>
      <c r="L42" s="28"/>
      <c r="M42" s="28"/>
      <c r="N42" s="28"/>
      <c r="O42" s="28"/>
      <c r="P42" s="28"/>
      <c r="Q42" s="28"/>
      <c r="R42" s="28"/>
      <c r="T42" s="25">
        <f>SUM(R42,M42,H41)</f>
        <v>0</v>
      </c>
    </row>
    <row r="43" spans="1:20" ht="24" x14ac:dyDescent="0.2">
      <c r="A43" s="31" t="s">
        <v>87</v>
      </c>
      <c r="B43" s="32" t="s">
        <v>1</v>
      </c>
      <c r="C43" s="21">
        <v>2160000</v>
      </c>
      <c r="D43" s="193">
        <v>180000</v>
      </c>
      <c r="E43" s="193">
        <v>180000</v>
      </c>
      <c r="F43" s="193">
        <v>180000</v>
      </c>
      <c r="G43" s="193">
        <v>180000</v>
      </c>
      <c r="H43" s="129">
        <f>SUM(D43:G43)</f>
        <v>720000</v>
      </c>
      <c r="I43" s="193">
        <v>180000</v>
      </c>
      <c r="J43" s="193">
        <v>180000</v>
      </c>
      <c r="K43" s="193">
        <v>180000</v>
      </c>
      <c r="L43" s="193">
        <v>180000</v>
      </c>
      <c r="M43" s="129">
        <f>SUM(I43:L43)</f>
        <v>720000</v>
      </c>
      <c r="N43" s="193">
        <v>180000</v>
      </c>
      <c r="O43" s="193">
        <v>180000</v>
      </c>
      <c r="P43" s="193">
        <v>180000</v>
      </c>
      <c r="Q43" s="193">
        <v>180000</v>
      </c>
      <c r="R43" s="129">
        <f>SUM(N43:Q43)</f>
        <v>720000</v>
      </c>
      <c r="T43" s="25">
        <f t="shared" si="1"/>
        <v>2160000</v>
      </c>
    </row>
    <row r="44" spans="1:20" ht="48" x14ac:dyDescent="0.2">
      <c r="A44" s="55" t="s">
        <v>178</v>
      </c>
      <c r="B44" s="32" t="s">
        <v>1</v>
      </c>
      <c r="C44" s="21">
        <v>1104000</v>
      </c>
      <c r="D44" s="193">
        <v>92000</v>
      </c>
      <c r="E44" s="193">
        <v>92000</v>
      </c>
      <c r="F44" s="193">
        <v>92000</v>
      </c>
      <c r="G44" s="193">
        <v>92000</v>
      </c>
      <c r="H44" s="129">
        <f t="shared" ref="H44:H45" si="12">SUM(D44:G44)</f>
        <v>368000</v>
      </c>
      <c r="I44" s="193">
        <v>92000</v>
      </c>
      <c r="J44" s="193">
        <v>92000</v>
      </c>
      <c r="K44" s="193">
        <v>92000</v>
      </c>
      <c r="L44" s="193">
        <v>92000</v>
      </c>
      <c r="M44" s="129">
        <f t="shared" ref="M44:M45" si="13">SUM(I44:L44)</f>
        <v>368000</v>
      </c>
      <c r="N44" s="193">
        <v>92000</v>
      </c>
      <c r="O44" s="193">
        <v>92000</v>
      </c>
      <c r="P44" s="193">
        <v>92000</v>
      </c>
      <c r="Q44" s="193">
        <v>92000</v>
      </c>
      <c r="R44" s="129">
        <f t="shared" ref="R44:R54" si="14">SUM(N44:Q44)</f>
        <v>368000</v>
      </c>
      <c r="T44" s="25">
        <f t="shared" si="1"/>
        <v>1104000</v>
      </c>
    </row>
    <row r="45" spans="1:20" ht="48" x14ac:dyDescent="0.2">
      <c r="A45" s="55" t="s">
        <v>179</v>
      </c>
      <c r="B45" s="32" t="s">
        <v>1</v>
      </c>
      <c r="C45" s="21">
        <v>2616000</v>
      </c>
      <c r="D45" s="193">
        <v>218000</v>
      </c>
      <c r="E45" s="193">
        <v>218000</v>
      </c>
      <c r="F45" s="193">
        <v>218000</v>
      </c>
      <c r="G45" s="193">
        <v>218000</v>
      </c>
      <c r="H45" s="129">
        <f t="shared" si="12"/>
        <v>872000</v>
      </c>
      <c r="I45" s="193">
        <v>218000</v>
      </c>
      <c r="J45" s="193">
        <v>218000</v>
      </c>
      <c r="K45" s="193">
        <v>218000</v>
      </c>
      <c r="L45" s="193">
        <v>218000</v>
      </c>
      <c r="M45" s="129">
        <f t="shared" si="13"/>
        <v>872000</v>
      </c>
      <c r="N45" s="193">
        <v>218000</v>
      </c>
      <c r="O45" s="193">
        <v>218000</v>
      </c>
      <c r="P45" s="193">
        <v>218000</v>
      </c>
      <c r="Q45" s="193">
        <v>218000</v>
      </c>
      <c r="R45" s="129">
        <f t="shared" si="14"/>
        <v>872000</v>
      </c>
      <c r="T45" s="25">
        <f t="shared" si="1"/>
        <v>2616000</v>
      </c>
    </row>
    <row r="46" spans="1:20" ht="24" x14ac:dyDescent="0.2">
      <c r="A46" s="30" t="s">
        <v>103</v>
      </c>
      <c r="B46" s="27"/>
      <c r="C46" s="21"/>
      <c r="D46" s="142"/>
      <c r="E46" s="142"/>
      <c r="F46" s="142"/>
      <c r="G46" s="142"/>
      <c r="H46" s="199"/>
      <c r="I46" s="142"/>
      <c r="J46" s="142"/>
      <c r="K46" s="142"/>
      <c r="L46" s="142"/>
      <c r="M46" s="199"/>
      <c r="N46" s="142"/>
      <c r="O46" s="142"/>
      <c r="P46" s="142"/>
      <c r="Q46" s="142"/>
      <c r="R46" s="129"/>
      <c r="T46" s="25">
        <f t="shared" si="1"/>
        <v>0</v>
      </c>
    </row>
    <row r="47" spans="1:20" ht="24" x14ac:dyDescent="0.2">
      <c r="A47" s="31" t="s">
        <v>88</v>
      </c>
      <c r="B47" s="32" t="s">
        <v>1</v>
      </c>
      <c r="C47" s="21">
        <v>180000</v>
      </c>
      <c r="D47" s="193">
        <v>180000</v>
      </c>
      <c r="E47" s="193"/>
      <c r="F47" s="193"/>
      <c r="G47" s="193"/>
      <c r="H47" s="129">
        <f>SUM(D47:G47)</f>
        <v>180000</v>
      </c>
      <c r="I47" s="193"/>
      <c r="J47" s="193"/>
      <c r="K47" s="193"/>
      <c r="L47" s="193"/>
      <c r="M47" s="129">
        <f>SUM(I47:L47)</f>
        <v>0</v>
      </c>
      <c r="N47" s="193"/>
      <c r="O47" s="193"/>
      <c r="P47" s="193"/>
      <c r="Q47" s="193"/>
      <c r="R47" s="129">
        <f t="shared" si="14"/>
        <v>0</v>
      </c>
      <c r="T47" s="25">
        <f t="shared" si="1"/>
        <v>180000</v>
      </c>
    </row>
    <row r="48" spans="1:20" ht="24" x14ac:dyDescent="0.2">
      <c r="A48" s="34" t="s">
        <v>89</v>
      </c>
      <c r="B48" s="32" t="s">
        <v>1</v>
      </c>
      <c r="C48" s="21">
        <v>4500000</v>
      </c>
      <c r="D48" s="193">
        <v>2250000</v>
      </c>
      <c r="E48" s="193"/>
      <c r="F48" s="193"/>
      <c r="G48" s="193"/>
      <c r="H48" s="129">
        <f t="shared" ref="H48:H54" si="15">SUM(D48:G48)</f>
        <v>2250000</v>
      </c>
      <c r="I48" s="193"/>
      <c r="J48" s="193">
        <v>2250000</v>
      </c>
      <c r="K48" s="193"/>
      <c r="L48" s="193"/>
      <c r="M48" s="129">
        <f t="shared" ref="M48:M54" si="16">SUM(I48:L48)</f>
        <v>2250000</v>
      </c>
      <c r="N48" s="193"/>
      <c r="O48" s="193"/>
      <c r="P48" s="193"/>
      <c r="Q48" s="193"/>
      <c r="R48" s="129">
        <f t="shared" si="14"/>
        <v>0</v>
      </c>
      <c r="T48" s="25">
        <f t="shared" si="1"/>
        <v>4500000</v>
      </c>
    </row>
    <row r="49" spans="1:20" ht="24" x14ac:dyDescent="0.2">
      <c r="A49" s="31" t="s">
        <v>90</v>
      </c>
      <c r="B49" s="32" t="s">
        <v>1</v>
      </c>
      <c r="C49" s="21">
        <v>126000</v>
      </c>
      <c r="D49" s="193">
        <v>126000</v>
      </c>
      <c r="E49" s="193"/>
      <c r="F49" s="193"/>
      <c r="G49" s="193"/>
      <c r="H49" s="129">
        <f t="shared" si="15"/>
        <v>126000</v>
      </c>
      <c r="I49" s="193"/>
      <c r="J49" s="193"/>
      <c r="K49" s="193"/>
      <c r="L49" s="193"/>
      <c r="M49" s="129">
        <f t="shared" si="16"/>
        <v>0</v>
      </c>
      <c r="N49" s="193"/>
      <c r="O49" s="193"/>
      <c r="P49" s="193"/>
      <c r="Q49" s="193"/>
      <c r="R49" s="129">
        <f t="shared" si="14"/>
        <v>0</v>
      </c>
      <c r="T49" s="25">
        <f t="shared" si="1"/>
        <v>126000</v>
      </c>
    </row>
    <row r="50" spans="1:20" ht="24" x14ac:dyDescent="0.2">
      <c r="A50" s="31" t="s">
        <v>91</v>
      </c>
      <c r="B50" s="32" t="s">
        <v>1</v>
      </c>
      <c r="C50" s="21">
        <v>171000</v>
      </c>
      <c r="D50" s="193">
        <v>171000</v>
      </c>
      <c r="E50" s="193"/>
      <c r="F50" s="193"/>
      <c r="G50" s="193"/>
      <c r="H50" s="129">
        <f t="shared" si="15"/>
        <v>171000</v>
      </c>
      <c r="I50" s="193"/>
      <c r="J50" s="193"/>
      <c r="K50" s="193"/>
      <c r="L50" s="193"/>
      <c r="M50" s="129">
        <f t="shared" si="16"/>
        <v>0</v>
      </c>
      <c r="N50" s="193"/>
      <c r="O50" s="193"/>
      <c r="P50" s="193"/>
      <c r="Q50" s="193"/>
      <c r="R50" s="129">
        <f t="shared" si="14"/>
        <v>0</v>
      </c>
      <c r="T50" s="25">
        <f t="shared" si="1"/>
        <v>171000</v>
      </c>
    </row>
    <row r="51" spans="1:20" ht="48" x14ac:dyDescent="0.2">
      <c r="A51" s="185" t="s">
        <v>224</v>
      </c>
      <c r="B51" s="32" t="s">
        <v>1</v>
      </c>
      <c r="C51" s="21">
        <v>1749600</v>
      </c>
      <c r="D51" s="193">
        <v>1749600</v>
      </c>
      <c r="E51" s="193"/>
      <c r="F51" s="193"/>
      <c r="G51" s="193"/>
      <c r="H51" s="129">
        <f t="shared" si="15"/>
        <v>1749600</v>
      </c>
      <c r="I51" s="193"/>
      <c r="J51" s="193"/>
      <c r="K51" s="193"/>
      <c r="L51" s="193"/>
      <c r="M51" s="129">
        <f t="shared" si="16"/>
        <v>0</v>
      </c>
      <c r="N51" s="193"/>
      <c r="O51" s="193"/>
      <c r="P51" s="193"/>
      <c r="Q51" s="193"/>
      <c r="R51" s="129">
        <f t="shared" si="14"/>
        <v>0</v>
      </c>
      <c r="T51" s="25">
        <f t="shared" si="1"/>
        <v>1749600</v>
      </c>
    </row>
    <row r="52" spans="1:20" ht="24" x14ac:dyDescent="0.2">
      <c r="A52" s="30" t="s">
        <v>104</v>
      </c>
      <c r="B52" s="27"/>
      <c r="C52" s="21"/>
      <c r="D52" s="142"/>
      <c r="E52" s="142"/>
      <c r="F52" s="142"/>
      <c r="G52" s="142"/>
      <c r="H52" s="129"/>
      <c r="I52" s="142"/>
      <c r="J52" s="142"/>
      <c r="K52" s="142"/>
      <c r="L52" s="142"/>
      <c r="M52" s="129"/>
      <c r="N52" s="142"/>
      <c r="O52" s="142"/>
      <c r="P52" s="142"/>
      <c r="Q52" s="142"/>
      <c r="R52" s="129"/>
      <c r="T52" s="25">
        <f t="shared" si="1"/>
        <v>0</v>
      </c>
    </row>
    <row r="53" spans="1:20" ht="24" x14ac:dyDescent="0.2">
      <c r="A53" s="126" t="s">
        <v>235</v>
      </c>
      <c r="B53" s="32" t="s">
        <v>1</v>
      </c>
      <c r="C53" s="21">
        <v>231000</v>
      </c>
      <c r="D53" s="144"/>
      <c r="E53" s="144"/>
      <c r="F53" s="144"/>
      <c r="G53" s="144"/>
      <c r="H53" s="129">
        <f t="shared" si="15"/>
        <v>0</v>
      </c>
      <c r="I53" s="144"/>
      <c r="J53" s="144"/>
      <c r="K53" s="144">
        <v>231000</v>
      </c>
      <c r="L53" s="144"/>
      <c r="M53" s="129">
        <f t="shared" si="16"/>
        <v>231000</v>
      </c>
      <c r="N53" s="144"/>
      <c r="O53" s="144"/>
      <c r="P53" s="144"/>
      <c r="Q53" s="144"/>
      <c r="R53" s="129">
        <f t="shared" si="14"/>
        <v>0</v>
      </c>
      <c r="T53" s="25">
        <f>SUM(R53,M53,H53)</f>
        <v>231000</v>
      </c>
    </row>
    <row r="54" spans="1:20" ht="24" x14ac:dyDescent="0.2">
      <c r="A54" s="126" t="s">
        <v>236</v>
      </c>
      <c r="B54" s="32" t="s">
        <v>1</v>
      </c>
      <c r="C54" s="21">
        <v>1310400</v>
      </c>
      <c r="D54" s="144"/>
      <c r="E54" s="144"/>
      <c r="F54" s="144"/>
      <c r="G54" s="144"/>
      <c r="H54" s="129">
        <f t="shared" si="15"/>
        <v>0</v>
      </c>
      <c r="I54" s="144"/>
      <c r="J54" s="144"/>
      <c r="K54" s="144">
        <v>1310400</v>
      </c>
      <c r="L54" s="144"/>
      <c r="M54" s="129">
        <f t="shared" si="16"/>
        <v>1310400</v>
      </c>
      <c r="N54" s="144"/>
      <c r="O54" s="144"/>
      <c r="P54" s="144"/>
      <c r="Q54" s="144"/>
      <c r="R54" s="129">
        <f t="shared" si="14"/>
        <v>0</v>
      </c>
      <c r="T54" s="25">
        <f t="shared" si="1"/>
        <v>1310400</v>
      </c>
    </row>
    <row r="55" spans="1:20" s="25" customFormat="1" ht="24" x14ac:dyDescent="0.2">
      <c r="A55" s="102" t="s">
        <v>160</v>
      </c>
      <c r="B55" s="94" t="s">
        <v>1</v>
      </c>
      <c r="C55" s="94">
        <f>SUM(C57+C59)</f>
        <v>10443000</v>
      </c>
      <c r="D55" s="94">
        <f t="shared" ref="D55:R55" si="17">SUM(D57+D59)</f>
        <v>0</v>
      </c>
      <c r="E55" s="94">
        <f t="shared" si="17"/>
        <v>5221500</v>
      </c>
      <c r="F55" s="94">
        <f t="shared" si="17"/>
        <v>0</v>
      </c>
      <c r="G55" s="94">
        <f t="shared" si="17"/>
        <v>0</v>
      </c>
      <c r="H55" s="94">
        <f>SUM(H57+H59)</f>
        <v>5221500</v>
      </c>
      <c r="I55" s="94">
        <f t="shared" si="17"/>
        <v>5221500</v>
      </c>
      <c r="J55" s="94">
        <f t="shared" si="17"/>
        <v>0</v>
      </c>
      <c r="K55" s="94">
        <f t="shared" si="17"/>
        <v>0</v>
      </c>
      <c r="L55" s="94">
        <f t="shared" si="17"/>
        <v>0</v>
      </c>
      <c r="M55" s="94">
        <f t="shared" si="17"/>
        <v>5221500</v>
      </c>
      <c r="N55" s="94">
        <f t="shared" si="17"/>
        <v>0</v>
      </c>
      <c r="O55" s="94">
        <f t="shared" si="17"/>
        <v>0</v>
      </c>
      <c r="P55" s="94">
        <f t="shared" si="17"/>
        <v>0</v>
      </c>
      <c r="Q55" s="94">
        <f t="shared" si="17"/>
        <v>0</v>
      </c>
      <c r="R55" s="94">
        <f t="shared" si="17"/>
        <v>0</v>
      </c>
      <c r="T55" s="61">
        <f t="shared" si="1"/>
        <v>10443000</v>
      </c>
    </row>
    <row r="56" spans="1:20" s="25" customFormat="1" ht="24" x14ac:dyDescent="0.2">
      <c r="A56" s="106"/>
      <c r="B56" s="94" t="s">
        <v>2</v>
      </c>
      <c r="C56" s="94"/>
      <c r="D56" s="94"/>
      <c r="E56" s="94"/>
      <c r="F56" s="94"/>
      <c r="G56" s="94"/>
      <c r="H56" s="94"/>
      <c r="I56" s="94"/>
      <c r="J56" s="94"/>
      <c r="K56" s="94"/>
      <c r="L56" s="94"/>
      <c r="M56" s="94"/>
      <c r="N56" s="94"/>
      <c r="O56" s="94"/>
      <c r="P56" s="94"/>
      <c r="Q56" s="94"/>
      <c r="R56" s="94"/>
      <c r="T56" s="25">
        <f t="shared" si="1"/>
        <v>0</v>
      </c>
    </row>
    <row r="57" spans="1:20" ht="24" x14ac:dyDescent="0.2">
      <c r="A57" s="52" t="s">
        <v>84</v>
      </c>
      <c r="B57" s="28" t="s">
        <v>1</v>
      </c>
      <c r="C57" s="21">
        <v>1707000</v>
      </c>
      <c r="D57" s="152"/>
      <c r="E57" s="152">
        <v>853500</v>
      </c>
      <c r="F57" s="152"/>
      <c r="G57" s="152"/>
      <c r="H57" s="199">
        <f>SUM(D57:G57)</f>
        <v>853500</v>
      </c>
      <c r="I57" s="152">
        <v>853500</v>
      </c>
      <c r="J57" s="152"/>
      <c r="K57" s="152"/>
      <c r="L57" s="152"/>
      <c r="M57" s="199">
        <f>SUM(I57:L57)</f>
        <v>853500</v>
      </c>
      <c r="N57" s="29"/>
      <c r="O57" s="29"/>
      <c r="P57" s="29"/>
      <c r="Q57" s="29"/>
      <c r="R57" s="199">
        <f>SUM(N57:Q57)</f>
        <v>0</v>
      </c>
      <c r="T57" s="25">
        <f t="shared" si="1"/>
        <v>1707000</v>
      </c>
    </row>
    <row r="58" spans="1:20" ht="24" x14ac:dyDescent="0.2">
      <c r="A58" s="51"/>
      <c r="B58" s="28" t="s">
        <v>2</v>
      </c>
      <c r="C58" s="21"/>
      <c r="D58" s="147"/>
      <c r="E58" s="147"/>
      <c r="F58" s="147"/>
      <c r="G58" s="147"/>
      <c r="H58" s="199"/>
      <c r="I58" s="147"/>
      <c r="J58" s="147"/>
      <c r="K58" s="147"/>
      <c r="L58" s="147"/>
      <c r="M58" s="199"/>
      <c r="N58" s="28"/>
      <c r="O58" s="28"/>
      <c r="P58" s="28"/>
      <c r="Q58" s="28"/>
      <c r="R58" s="199"/>
      <c r="T58" s="25">
        <f t="shared" si="1"/>
        <v>0</v>
      </c>
    </row>
    <row r="59" spans="1:20" ht="24" x14ac:dyDescent="0.2">
      <c r="A59" s="52" t="s">
        <v>85</v>
      </c>
      <c r="B59" s="28" t="s">
        <v>1</v>
      </c>
      <c r="C59" s="21">
        <v>8736000</v>
      </c>
      <c r="D59" s="152"/>
      <c r="E59" s="152">
        <v>4368000</v>
      </c>
      <c r="F59" s="152"/>
      <c r="G59" s="152"/>
      <c r="H59" s="199">
        <f>SUM(D59:G59)</f>
        <v>4368000</v>
      </c>
      <c r="I59" s="152">
        <v>4368000</v>
      </c>
      <c r="J59" s="152"/>
      <c r="K59" s="152"/>
      <c r="L59" s="152"/>
      <c r="M59" s="199">
        <f>SUM(I59:L59)</f>
        <v>4368000</v>
      </c>
      <c r="N59" s="29"/>
      <c r="O59" s="29"/>
      <c r="P59" s="29"/>
      <c r="Q59" s="29"/>
      <c r="R59" s="199">
        <f>SUM(N59:Q59)</f>
        <v>0</v>
      </c>
      <c r="T59" s="25">
        <f t="shared" si="1"/>
        <v>8736000</v>
      </c>
    </row>
    <row r="60" spans="1:20" ht="24" x14ac:dyDescent="0.2">
      <c r="A60" s="54"/>
      <c r="B60" s="28" t="s">
        <v>2</v>
      </c>
      <c r="C60" s="21"/>
      <c r="D60" s="28"/>
      <c r="E60" s="28"/>
      <c r="F60" s="28"/>
      <c r="G60" s="28"/>
      <c r="H60" s="28"/>
      <c r="I60" s="28"/>
      <c r="J60" s="28"/>
      <c r="K60" s="28"/>
      <c r="L60" s="28"/>
      <c r="M60" s="28"/>
      <c r="N60" s="28"/>
      <c r="O60" s="28"/>
      <c r="P60" s="28"/>
      <c r="Q60" s="28"/>
      <c r="R60" s="199"/>
      <c r="T60" s="25">
        <f t="shared" si="1"/>
        <v>0</v>
      </c>
    </row>
    <row r="61" spans="1:20" s="25" customFormat="1" ht="24" x14ac:dyDescent="0.2">
      <c r="A61" s="102" t="s">
        <v>33</v>
      </c>
      <c r="B61" s="94" t="s">
        <v>1</v>
      </c>
      <c r="C61" s="94">
        <f>SUM(C63+C65+C67+C69+C71+C73+C75+C77)</f>
        <v>1594000</v>
      </c>
      <c r="D61" s="94">
        <f t="shared" ref="D61:R61" si="18">SUM(D63+D65+D67+D69+D71+D73+D75+D77)</f>
        <v>275200</v>
      </c>
      <c r="E61" s="94">
        <f t="shared" si="18"/>
        <v>0</v>
      </c>
      <c r="F61" s="94">
        <f t="shared" si="18"/>
        <v>0</v>
      </c>
      <c r="G61" s="94">
        <f t="shared" si="18"/>
        <v>293000</v>
      </c>
      <c r="H61" s="94">
        <f t="shared" si="18"/>
        <v>568200</v>
      </c>
      <c r="I61" s="94">
        <f t="shared" si="18"/>
        <v>0</v>
      </c>
      <c r="J61" s="94">
        <f t="shared" si="18"/>
        <v>0</v>
      </c>
      <c r="K61" s="94">
        <f t="shared" si="18"/>
        <v>0</v>
      </c>
      <c r="L61" s="94">
        <f t="shared" si="18"/>
        <v>1025800</v>
      </c>
      <c r="M61" s="94">
        <f t="shared" si="18"/>
        <v>1025800</v>
      </c>
      <c r="N61" s="94">
        <f t="shared" si="18"/>
        <v>0</v>
      </c>
      <c r="O61" s="94">
        <f t="shared" si="18"/>
        <v>0</v>
      </c>
      <c r="P61" s="94">
        <f t="shared" si="18"/>
        <v>0</v>
      </c>
      <c r="Q61" s="94">
        <f t="shared" si="18"/>
        <v>0</v>
      </c>
      <c r="R61" s="94">
        <f t="shared" si="18"/>
        <v>0</v>
      </c>
      <c r="T61" s="61">
        <f t="shared" si="1"/>
        <v>1594000</v>
      </c>
    </row>
    <row r="62" spans="1:20" s="25" customFormat="1" ht="24" x14ac:dyDescent="0.2">
      <c r="A62" s="106"/>
      <c r="B62" s="94" t="s">
        <v>2</v>
      </c>
      <c r="C62" s="94"/>
      <c r="D62" s="94"/>
      <c r="E62" s="94"/>
      <c r="F62" s="94"/>
      <c r="G62" s="94"/>
      <c r="H62" s="94"/>
      <c r="I62" s="94"/>
      <c r="J62" s="94"/>
      <c r="K62" s="94"/>
      <c r="L62" s="94"/>
      <c r="M62" s="94"/>
      <c r="N62" s="94"/>
      <c r="O62" s="94"/>
      <c r="P62" s="94"/>
      <c r="Q62" s="94"/>
      <c r="R62" s="94"/>
      <c r="T62" s="25">
        <f t="shared" si="1"/>
        <v>0</v>
      </c>
    </row>
    <row r="63" spans="1:20" ht="48" x14ac:dyDescent="0.2">
      <c r="A63" s="50" t="s">
        <v>93</v>
      </c>
      <c r="B63" s="28" t="s">
        <v>1</v>
      </c>
      <c r="C63" s="21">
        <v>29800</v>
      </c>
      <c r="D63" s="144"/>
      <c r="E63" s="144"/>
      <c r="F63" s="144"/>
      <c r="G63" s="144"/>
      <c r="H63" s="199">
        <f>SUM(D63:G63)</f>
        <v>0</v>
      </c>
      <c r="I63" s="144"/>
      <c r="J63" s="144"/>
      <c r="K63" s="144"/>
      <c r="L63" s="144">
        <v>29800</v>
      </c>
      <c r="M63" s="199">
        <f>SUM(I63:L63)</f>
        <v>29800</v>
      </c>
      <c r="N63" s="144"/>
      <c r="O63" s="144"/>
      <c r="P63" s="144"/>
      <c r="Q63" s="144"/>
      <c r="R63" s="199">
        <f>SUM(N63:Q63)</f>
        <v>0</v>
      </c>
      <c r="T63" s="25">
        <f t="shared" ref="T63:T64" si="19">SUM(R63,M63,H63)</f>
        <v>29800</v>
      </c>
    </row>
    <row r="64" spans="1:20" ht="24" x14ac:dyDescent="0.2">
      <c r="A64" s="51"/>
      <c r="B64" s="28" t="s">
        <v>2</v>
      </c>
      <c r="C64" s="21"/>
      <c r="D64" s="142"/>
      <c r="E64" s="142"/>
      <c r="F64" s="142"/>
      <c r="G64" s="142"/>
      <c r="H64" s="199"/>
      <c r="I64" s="142"/>
      <c r="J64" s="142"/>
      <c r="K64" s="142"/>
      <c r="L64" s="142"/>
      <c r="M64" s="199"/>
      <c r="N64" s="142"/>
      <c r="O64" s="142"/>
      <c r="P64" s="142"/>
      <c r="Q64" s="142"/>
      <c r="R64" s="199"/>
      <c r="T64" s="25">
        <f t="shared" si="19"/>
        <v>0</v>
      </c>
    </row>
    <row r="65" spans="1:20" ht="48" x14ac:dyDescent="0.2">
      <c r="A65" s="50" t="s">
        <v>94</v>
      </c>
      <c r="B65" s="28" t="s">
        <v>1</v>
      </c>
      <c r="C65" s="21">
        <v>59400</v>
      </c>
      <c r="D65" s="144">
        <v>59400</v>
      </c>
      <c r="E65" s="144"/>
      <c r="F65" s="144"/>
      <c r="G65" s="144"/>
      <c r="H65" s="199">
        <f>SUM(D65:G65)</f>
        <v>59400</v>
      </c>
      <c r="I65" s="144"/>
      <c r="J65" s="144"/>
      <c r="K65" s="144"/>
      <c r="L65" s="144"/>
      <c r="M65" s="199">
        <f>SUM(I65:L65)</f>
        <v>0</v>
      </c>
      <c r="N65" s="144"/>
      <c r="O65" s="144"/>
      <c r="P65" s="144"/>
      <c r="Q65" s="144"/>
      <c r="R65" s="199">
        <f>SUM(N65:Q65)</f>
        <v>0</v>
      </c>
      <c r="T65" s="25">
        <f t="shared" ref="T65:T70" si="20">SUM(R65,M65,H65)</f>
        <v>59400</v>
      </c>
    </row>
    <row r="66" spans="1:20" ht="24" x14ac:dyDescent="0.2">
      <c r="A66" s="51"/>
      <c r="B66" s="28" t="s">
        <v>2</v>
      </c>
      <c r="C66" s="21"/>
      <c r="D66" s="142"/>
      <c r="E66" s="142"/>
      <c r="F66" s="142"/>
      <c r="G66" s="142"/>
      <c r="H66" s="199"/>
      <c r="I66" s="142"/>
      <c r="J66" s="142"/>
      <c r="K66" s="142"/>
      <c r="L66" s="142"/>
      <c r="M66" s="199"/>
      <c r="N66" s="142"/>
      <c r="O66" s="142"/>
      <c r="P66" s="142"/>
      <c r="Q66" s="142"/>
      <c r="R66" s="199"/>
      <c r="T66" s="25">
        <f t="shared" si="20"/>
        <v>0</v>
      </c>
    </row>
    <row r="67" spans="1:20" ht="48" x14ac:dyDescent="0.2">
      <c r="A67" s="50" t="s">
        <v>95</v>
      </c>
      <c r="B67" s="28" t="s">
        <v>1</v>
      </c>
      <c r="C67" s="21">
        <v>19900</v>
      </c>
      <c r="D67" s="144">
        <v>19900</v>
      </c>
      <c r="E67" s="144"/>
      <c r="F67" s="144"/>
      <c r="G67" s="144"/>
      <c r="H67" s="199">
        <f>SUM(D67:G67)</f>
        <v>19900</v>
      </c>
      <c r="I67" s="144"/>
      <c r="J67" s="144"/>
      <c r="K67" s="144"/>
      <c r="L67" s="144"/>
      <c r="M67" s="199">
        <f>SUM(I67:L67)</f>
        <v>0</v>
      </c>
      <c r="N67" s="144"/>
      <c r="O67" s="144"/>
      <c r="P67" s="144"/>
      <c r="Q67" s="144"/>
      <c r="R67" s="199">
        <f>SUM(N67:Q67)</f>
        <v>0</v>
      </c>
      <c r="T67" s="25">
        <f t="shared" si="20"/>
        <v>19900</v>
      </c>
    </row>
    <row r="68" spans="1:20" ht="24" x14ac:dyDescent="0.2">
      <c r="A68" s="51"/>
      <c r="B68" s="28" t="s">
        <v>2</v>
      </c>
      <c r="C68" s="21"/>
      <c r="D68" s="142"/>
      <c r="E68" s="142"/>
      <c r="F68" s="142"/>
      <c r="G68" s="142"/>
      <c r="H68" s="199"/>
      <c r="I68" s="142"/>
      <c r="J68" s="142"/>
      <c r="K68" s="142"/>
      <c r="L68" s="142"/>
      <c r="M68" s="199"/>
      <c r="N68" s="142"/>
      <c r="O68" s="142"/>
      <c r="P68" s="142"/>
      <c r="Q68" s="142"/>
      <c r="R68" s="199"/>
      <c r="T68" s="25">
        <f t="shared" si="20"/>
        <v>0</v>
      </c>
    </row>
    <row r="69" spans="1:20" ht="48" x14ac:dyDescent="0.2">
      <c r="A69" s="50" t="s">
        <v>96</v>
      </c>
      <c r="B69" s="28" t="s">
        <v>1</v>
      </c>
      <c r="C69" s="21">
        <v>105900</v>
      </c>
      <c r="D69" s="144">
        <v>105900</v>
      </c>
      <c r="E69" s="144"/>
      <c r="F69" s="144"/>
      <c r="G69" s="144"/>
      <c r="H69" s="199">
        <f>SUM(D69:G69)</f>
        <v>105900</v>
      </c>
      <c r="I69" s="144"/>
      <c r="J69" s="144"/>
      <c r="K69" s="144"/>
      <c r="L69" s="144"/>
      <c r="M69" s="199">
        <f>SUM(I69:L69)</f>
        <v>0</v>
      </c>
      <c r="N69" s="144"/>
      <c r="O69" s="144"/>
      <c r="P69" s="144"/>
      <c r="Q69" s="144"/>
      <c r="R69" s="199">
        <f>SUM(N69:Q69)</f>
        <v>0</v>
      </c>
      <c r="T69" s="25">
        <f t="shared" si="20"/>
        <v>105900</v>
      </c>
    </row>
    <row r="70" spans="1:20" ht="24" x14ac:dyDescent="0.2">
      <c r="A70" s="51"/>
      <c r="B70" s="28" t="s">
        <v>2</v>
      </c>
      <c r="C70" s="21"/>
      <c r="D70" s="142"/>
      <c r="E70" s="142"/>
      <c r="F70" s="142"/>
      <c r="G70" s="142"/>
      <c r="H70" s="199"/>
      <c r="I70" s="142"/>
      <c r="J70" s="142"/>
      <c r="K70" s="142"/>
      <c r="L70" s="142"/>
      <c r="M70" s="199"/>
      <c r="N70" s="142"/>
      <c r="O70" s="142"/>
      <c r="P70" s="142"/>
      <c r="Q70" s="142"/>
      <c r="R70" s="199"/>
      <c r="T70" s="25">
        <f t="shared" si="20"/>
        <v>0</v>
      </c>
    </row>
    <row r="71" spans="1:20" ht="48" x14ac:dyDescent="0.2">
      <c r="A71" s="50" t="s">
        <v>92</v>
      </c>
      <c r="B71" s="28" t="s">
        <v>1</v>
      </c>
      <c r="C71" s="21">
        <v>113000</v>
      </c>
      <c r="D71" s="144"/>
      <c r="E71" s="144"/>
      <c r="F71" s="144"/>
      <c r="G71" s="144">
        <v>113000</v>
      </c>
      <c r="H71" s="199">
        <f>SUM(D71:G71)</f>
        <v>113000</v>
      </c>
      <c r="I71" s="144"/>
      <c r="J71" s="144"/>
      <c r="K71" s="144"/>
      <c r="L71" s="144"/>
      <c r="M71" s="199">
        <f>SUM(I71:L71)</f>
        <v>0</v>
      </c>
      <c r="N71" s="144"/>
      <c r="O71" s="144"/>
      <c r="P71" s="144"/>
      <c r="Q71" s="144"/>
      <c r="R71" s="199">
        <f>SUM(N71:Q71)</f>
        <v>0</v>
      </c>
      <c r="T71" s="25">
        <f t="shared" si="1"/>
        <v>113000</v>
      </c>
    </row>
    <row r="72" spans="1:20" ht="24" x14ac:dyDescent="0.2">
      <c r="A72" s="51"/>
      <c r="B72" s="28" t="s">
        <v>2</v>
      </c>
      <c r="C72" s="21"/>
      <c r="D72" s="142"/>
      <c r="E72" s="142"/>
      <c r="F72" s="142"/>
      <c r="G72" s="142"/>
      <c r="H72" s="199"/>
      <c r="I72" s="142"/>
      <c r="J72" s="142"/>
      <c r="K72" s="142"/>
      <c r="L72" s="142"/>
      <c r="M72" s="199"/>
      <c r="N72" s="142"/>
      <c r="O72" s="142"/>
      <c r="P72" s="142"/>
      <c r="Q72" s="142"/>
      <c r="R72" s="199"/>
      <c r="T72" s="25">
        <f t="shared" si="1"/>
        <v>0</v>
      </c>
    </row>
    <row r="73" spans="1:20" ht="24" x14ac:dyDescent="0.2">
      <c r="A73" s="50" t="s">
        <v>225</v>
      </c>
      <c r="B73" s="28" t="s">
        <v>1</v>
      </c>
      <c r="C73" s="21">
        <v>996000</v>
      </c>
      <c r="D73" s="144"/>
      <c r="E73" s="144"/>
      <c r="F73" s="144"/>
      <c r="G73" s="144"/>
      <c r="H73" s="199">
        <f>SUM(D73:G73)</f>
        <v>0</v>
      </c>
      <c r="I73" s="144"/>
      <c r="J73" s="144"/>
      <c r="K73" s="144"/>
      <c r="L73" s="144">
        <v>996000</v>
      </c>
      <c r="M73" s="199">
        <f>SUM(I73:L73)</f>
        <v>996000</v>
      </c>
      <c r="N73" s="144"/>
      <c r="O73" s="144"/>
      <c r="P73" s="144"/>
      <c r="Q73" s="144"/>
      <c r="R73" s="199">
        <f>SUM(N73:Q73)</f>
        <v>0</v>
      </c>
      <c r="T73" s="25">
        <f>SUM(R73,M73,H73)</f>
        <v>996000</v>
      </c>
    </row>
    <row r="74" spans="1:20" ht="24" x14ac:dyDescent="0.2">
      <c r="A74" s="51"/>
      <c r="B74" s="28" t="s">
        <v>2</v>
      </c>
      <c r="C74" s="21"/>
      <c r="D74" s="142"/>
      <c r="E74" s="142"/>
      <c r="F74" s="142"/>
      <c r="G74" s="142"/>
      <c r="H74" s="199"/>
      <c r="I74" s="142"/>
      <c r="J74" s="142"/>
      <c r="K74" s="142"/>
      <c r="L74" s="142"/>
      <c r="M74" s="199"/>
      <c r="N74" s="142"/>
      <c r="O74" s="142"/>
      <c r="P74" s="142"/>
      <c r="Q74" s="142"/>
      <c r="R74" s="199"/>
      <c r="T74" s="25">
        <f>SUM(R74,M74,H74)</f>
        <v>0</v>
      </c>
    </row>
    <row r="75" spans="1:20" ht="48" x14ac:dyDescent="0.2">
      <c r="A75" s="50" t="s">
        <v>226</v>
      </c>
      <c r="B75" s="28" t="s">
        <v>1</v>
      </c>
      <c r="C75" s="21">
        <v>180000</v>
      </c>
      <c r="D75" s="144"/>
      <c r="E75" s="144"/>
      <c r="F75" s="144"/>
      <c r="G75" s="144">
        <v>180000</v>
      </c>
      <c r="H75" s="199">
        <f>SUM(D75:G75)</f>
        <v>180000</v>
      </c>
      <c r="I75" s="144"/>
      <c r="J75" s="144"/>
      <c r="K75" s="144"/>
      <c r="L75" s="144"/>
      <c r="M75" s="199">
        <f>SUM(I75:L75)</f>
        <v>0</v>
      </c>
      <c r="N75" s="144"/>
      <c r="O75" s="144"/>
      <c r="P75" s="144"/>
      <c r="Q75" s="144"/>
      <c r="R75" s="199">
        <f>SUM(N75:Q75)</f>
        <v>0</v>
      </c>
      <c r="T75" s="25">
        <f>SUM(R75,M75,H75)</f>
        <v>180000</v>
      </c>
    </row>
    <row r="76" spans="1:20" ht="24" x14ac:dyDescent="0.2">
      <c r="A76" s="51"/>
      <c r="B76" s="28" t="s">
        <v>2</v>
      </c>
      <c r="C76" s="21"/>
      <c r="D76" s="142"/>
      <c r="E76" s="142"/>
      <c r="F76" s="142"/>
      <c r="G76" s="142"/>
      <c r="H76" s="199"/>
      <c r="I76" s="142"/>
      <c r="J76" s="142"/>
      <c r="K76" s="142"/>
      <c r="L76" s="142"/>
      <c r="M76" s="199"/>
      <c r="N76" s="142"/>
      <c r="O76" s="142"/>
      <c r="P76" s="142"/>
      <c r="Q76" s="142"/>
      <c r="R76" s="199"/>
      <c r="T76" s="25">
        <f>SUM(R76,M76,H76)</f>
        <v>0</v>
      </c>
    </row>
    <row r="77" spans="1:20" ht="24" x14ac:dyDescent="0.2">
      <c r="A77" s="50" t="s">
        <v>239</v>
      </c>
      <c r="B77" s="28" t="s">
        <v>1</v>
      </c>
      <c r="C77" s="21">
        <v>90000</v>
      </c>
      <c r="D77" s="144">
        <v>90000</v>
      </c>
      <c r="E77" s="144"/>
      <c r="F77" s="144"/>
      <c r="G77" s="144"/>
      <c r="H77" s="199">
        <f>SUM(D77:G77)</f>
        <v>90000</v>
      </c>
      <c r="I77" s="144"/>
      <c r="J77" s="144"/>
      <c r="K77" s="144"/>
      <c r="L77" s="144"/>
      <c r="M77" s="199">
        <f>SUM(I77:L77)</f>
        <v>0</v>
      </c>
      <c r="N77" s="144"/>
      <c r="O77" s="144"/>
      <c r="P77" s="144"/>
      <c r="Q77" s="144"/>
      <c r="R77" s="199">
        <f>SUM(N77:Q77)</f>
        <v>0</v>
      </c>
      <c r="T77" s="25">
        <f t="shared" si="1"/>
        <v>90000</v>
      </c>
    </row>
    <row r="78" spans="1:20" ht="24" x14ac:dyDescent="0.2">
      <c r="A78" s="51"/>
      <c r="B78" s="28" t="s">
        <v>2</v>
      </c>
      <c r="C78" s="21"/>
      <c r="D78" s="142"/>
      <c r="E78" s="142"/>
      <c r="F78" s="142"/>
      <c r="G78" s="142"/>
      <c r="H78" s="28"/>
      <c r="I78" s="142"/>
      <c r="J78" s="142"/>
      <c r="K78" s="142"/>
      <c r="L78" s="142"/>
      <c r="M78" s="28"/>
      <c r="N78" s="142"/>
      <c r="O78" s="142"/>
      <c r="P78" s="142"/>
      <c r="Q78" s="142"/>
      <c r="R78" s="28"/>
      <c r="T78" s="25">
        <f t="shared" si="1"/>
        <v>0</v>
      </c>
    </row>
    <row r="79" spans="1:20" s="25" customFormat="1" ht="24" x14ac:dyDescent="0.2">
      <c r="A79" s="227" t="s">
        <v>0</v>
      </c>
      <c r="B79" s="37" t="s">
        <v>1</v>
      </c>
      <c r="C79" s="37">
        <f>SUM(C8+C37)</f>
        <v>38369200</v>
      </c>
      <c r="D79" s="37">
        <f t="shared" ref="D79:R79" si="21">SUM(D8+D37)</f>
        <v>16893000</v>
      </c>
      <c r="E79" s="37">
        <f t="shared" si="21"/>
        <v>5731500</v>
      </c>
      <c r="F79" s="37">
        <f t="shared" si="21"/>
        <v>565300</v>
      </c>
      <c r="G79" s="37">
        <f t="shared" si="21"/>
        <v>833000</v>
      </c>
      <c r="H79" s="37">
        <f>SUM(H8+H37)</f>
        <v>24022800</v>
      </c>
      <c r="I79" s="37">
        <f t="shared" si="21"/>
        <v>5711500</v>
      </c>
      <c r="J79" s="37">
        <f t="shared" si="21"/>
        <v>2874000</v>
      </c>
      <c r="K79" s="37">
        <f t="shared" si="21"/>
        <v>2090100</v>
      </c>
      <c r="L79" s="37">
        <f t="shared" si="21"/>
        <v>1515800</v>
      </c>
      <c r="M79" s="37">
        <f t="shared" si="21"/>
        <v>12191400</v>
      </c>
      <c r="N79" s="37">
        <f t="shared" si="21"/>
        <v>685000</v>
      </c>
      <c r="O79" s="37">
        <f t="shared" si="21"/>
        <v>490000</v>
      </c>
      <c r="P79" s="37">
        <f t="shared" si="21"/>
        <v>490000</v>
      </c>
      <c r="Q79" s="37">
        <f t="shared" si="21"/>
        <v>490000</v>
      </c>
      <c r="R79" s="37">
        <f t="shared" si="21"/>
        <v>2155000</v>
      </c>
      <c r="T79" s="61">
        <f>SUM(R79,M79,H79)</f>
        <v>38369200</v>
      </c>
    </row>
    <row r="80" spans="1:20" s="25" customFormat="1" ht="24" x14ac:dyDescent="0.2">
      <c r="A80" s="214"/>
      <c r="B80" s="37" t="s">
        <v>2</v>
      </c>
      <c r="C80" s="37"/>
      <c r="D80" s="37"/>
      <c r="E80" s="37"/>
      <c r="F80" s="37"/>
      <c r="G80" s="37"/>
      <c r="H80" s="37"/>
      <c r="I80" s="37"/>
      <c r="J80" s="37"/>
      <c r="K80" s="37"/>
      <c r="L80" s="37"/>
      <c r="M80" s="37"/>
      <c r="N80" s="37"/>
      <c r="O80" s="37"/>
      <c r="P80" s="37"/>
      <c r="Q80" s="37"/>
      <c r="R80" s="37"/>
    </row>
    <row r="81" spans="1:18" ht="24" x14ac:dyDescent="0.2">
      <c r="A81" s="38"/>
      <c r="B81" s="38"/>
      <c r="C81" s="43"/>
      <c r="D81" s="40"/>
      <c r="E81" s="40"/>
      <c r="F81" s="40"/>
      <c r="G81" s="40"/>
      <c r="H81" s="40"/>
      <c r="I81" s="40"/>
      <c r="J81" s="40"/>
      <c r="K81" s="40"/>
      <c r="L81" s="40"/>
      <c r="M81" s="40"/>
      <c r="N81" s="40"/>
      <c r="O81" s="40"/>
      <c r="P81" s="40"/>
      <c r="Q81" s="40"/>
      <c r="R81" s="40"/>
    </row>
    <row r="82" spans="1:18" ht="24" x14ac:dyDescent="0.2">
      <c r="A82" s="38"/>
      <c r="B82" s="38"/>
      <c r="C82" s="43"/>
      <c r="D82" s="40"/>
      <c r="E82" s="40"/>
      <c r="F82" s="40"/>
      <c r="G82" s="40"/>
      <c r="H82" s="40"/>
      <c r="I82" s="40"/>
      <c r="J82" s="40"/>
      <c r="K82" s="40"/>
      <c r="L82" s="40"/>
      <c r="M82" s="40"/>
      <c r="N82" s="40"/>
      <c r="O82" s="40"/>
      <c r="P82" s="40"/>
      <c r="Q82" s="40"/>
      <c r="R82" s="40"/>
    </row>
    <row r="83" spans="1:18" ht="24" x14ac:dyDescent="0.2">
      <c r="A83" s="38"/>
      <c r="B83" s="38"/>
      <c r="C83" s="43"/>
      <c r="D83" s="40"/>
      <c r="E83" s="40"/>
      <c r="F83" s="40"/>
      <c r="G83" s="40"/>
      <c r="H83" s="40"/>
      <c r="I83" s="40"/>
      <c r="J83" s="40"/>
      <c r="K83" s="40"/>
      <c r="L83" s="40"/>
      <c r="M83" s="40"/>
      <c r="N83" s="40"/>
      <c r="O83" s="40"/>
      <c r="P83" s="40"/>
      <c r="Q83" s="40"/>
      <c r="R83" s="40"/>
    </row>
    <row r="84" spans="1:18" ht="24" x14ac:dyDescent="0.2">
      <c r="A84" s="41" t="s">
        <v>7</v>
      </c>
      <c r="B84" s="38"/>
      <c r="C84" s="43"/>
      <c r="D84" s="40"/>
      <c r="E84" s="40"/>
      <c r="F84" s="40"/>
    </row>
    <row r="85" spans="1:18" hidden="1" x14ac:dyDescent="0.2">
      <c r="C85" s="209">
        <f>C18+C20+C19+C21+C23+C51</f>
        <v>13311200</v>
      </c>
    </row>
  </sheetData>
  <mergeCells count="10">
    <mergeCell ref="A1:R1"/>
    <mergeCell ref="A79:A80"/>
    <mergeCell ref="A5:A6"/>
    <mergeCell ref="C5:C6"/>
    <mergeCell ref="D5:G5"/>
    <mergeCell ref="H5:H6"/>
    <mergeCell ref="I5:L5"/>
    <mergeCell ref="M5:M6"/>
    <mergeCell ref="N5:Q5"/>
    <mergeCell ref="R5:R6"/>
  </mergeCells>
  <printOptions horizontalCentered="1"/>
  <pageMargins left="0.39370078740157483" right="0.39370078740157483" top="0.39370078740157483" bottom="0.39370078740157483" header="0.31496062992125984" footer="0.31496062992125984"/>
  <pageSetup paperSize="9" scale="90" orientation="landscape" r:id="rId1"/>
  <headerFooter>
    <oddHeader>&amp;R&amp;"TH SarabunPSK,ธรรมดา"&amp;16แบบ สงม. 2   
(สำนักงานเขต)</oddHeader>
  </headerFooter>
  <rowBreaks count="5" manualBreakCount="5">
    <brk id="21" max="17" man="1"/>
    <brk id="36" max="17" man="1"/>
    <brk id="48" max="17" man="1"/>
    <brk id="60" max="17" man="1"/>
    <brk id="72" max="17" man="1"/>
  </rowBreak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N10"/>
  <sheetViews>
    <sheetView zoomScale="70" zoomScaleNormal="70" workbookViewId="0">
      <selection activeCell="P21" sqref="P21"/>
    </sheetView>
  </sheetViews>
  <sheetFormatPr defaultRowHeight="24" x14ac:dyDescent="0.55000000000000004"/>
  <cols>
    <col min="1" max="1" width="33.75" style="2" customWidth="1"/>
    <col min="2" max="2" width="1.125" style="4" customWidth="1"/>
    <col min="3" max="3" width="7.375" style="2" customWidth="1"/>
    <col min="4" max="4" width="16.25" style="2" customWidth="1"/>
    <col min="5" max="7" width="10.25" style="2" customWidth="1"/>
    <col min="8" max="8" width="2.125" style="2" customWidth="1"/>
    <col min="9" max="9" width="3.75" style="2" hidden="1" customWidth="1"/>
    <col min="10" max="10" width="12.875" style="2" customWidth="1"/>
    <col min="11" max="11" width="1.875" style="2" customWidth="1"/>
    <col min="12" max="12" width="16.25" style="2" customWidth="1"/>
    <col min="13" max="13" width="8.75" style="2" customWidth="1"/>
    <col min="14" max="14" width="6.625" style="3" customWidth="1"/>
    <col min="15" max="15" width="4.875" style="2" customWidth="1"/>
    <col min="16" max="256" width="9" style="2"/>
    <col min="257" max="257" width="47.375" style="2" customWidth="1"/>
    <col min="258" max="258" width="11.125" style="2" customWidth="1"/>
    <col min="259" max="259" width="12.875" style="2" customWidth="1"/>
    <col min="260" max="260" width="11.125" style="2" customWidth="1"/>
    <col min="261" max="265" width="10.25" style="2" customWidth="1"/>
    <col min="266" max="266" width="12.875" style="2" customWidth="1"/>
    <col min="267" max="268" width="10.25" style="2" customWidth="1"/>
    <col min="269" max="271" width="0" style="2" hidden="1" customWidth="1"/>
    <col min="272" max="512" width="9" style="2"/>
    <col min="513" max="513" width="47.375" style="2" customWidth="1"/>
    <col min="514" max="514" width="11.125" style="2" customWidth="1"/>
    <col min="515" max="515" width="12.875" style="2" customWidth="1"/>
    <col min="516" max="516" width="11.125" style="2" customWidth="1"/>
    <col min="517" max="521" width="10.25" style="2" customWidth="1"/>
    <col min="522" max="522" width="12.875" style="2" customWidth="1"/>
    <col min="523" max="524" width="10.25" style="2" customWidth="1"/>
    <col min="525" max="527" width="0" style="2" hidden="1" customWidth="1"/>
    <col min="528" max="768" width="9" style="2"/>
    <col min="769" max="769" width="47.375" style="2" customWidth="1"/>
    <col min="770" max="770" width="11.125" style="2" customWidth="1"/>
    <col min="771" max="771" width="12.875" style="2" customWidth="1"/>
    <col min="772" max="772" width="11.125" style="2" customWidth="1"/>
    <col min="773" max="777" width="10.25" style="2" customWidth="1"/>
    <col min="778" max="778" width="12.875" style="2" customWidth="1"/>
    <col min="779" max="780" width="10.25" style="2" customWidth="1"/>
    <col min="781" max="783" width="0" style="2" hidden="1" customWidth="1"/>
    <col min="784" max="1024" width="9" style="2"/>
    <col min="1025" max="1025" width="47.375" style="2" customWidth="1"/>
    <col min="1026" max="1026" width="11.125" style="2" customWidth="1"/>
    <col min="1027" max="1027" width="12.875" style="2" customWidth="1"/>
    <col min="1028" max="1028" width="11.125" style="2" customWidth="1"/>
    <col min="1029" max="1033" width="10.25" style="2" customWidth="1"/>
    <col min="1034" max="1034" width="12.875" style="2" customWidth="1"/>
    <col min="1035" max="1036" width="10.25" style="2" customWidth="1"/>
    <col min="1037" max="1039" width="0" style="2" hidden="1" customWidth="1"/>
    <col min="1040" max="1280" width="9" style="2"/>
    <col min="1281" max="1281" width="47.375" style="2" customWidth="1"/>
    <col min="1282" max="1282" width="11.125" style="2" customWidth="1"/>
    <col min="1283" max="1283" width="12.875" style="2" customWidth="1"/>
    <col min="1284" max="1284" width="11.125" style="2" customWidth="1"/>
    <col min="1285" max="1289" width="10.25" style="2" customWidth="1"/>
    <col min="1290" max="1290" width="12.875" style="2" customWidth="1"/>
    <col min="1291" max="1292" width="10.25" style="2" customWidth="1"/>
    <col min="1293" max="1295" width="0" style="2" hidden="1" customWidth="1"/>
    <col min="1296" max="1536" width="9" style="2"/>
    <col min="1537" max="1537" width="47.375" style="2" customWidth="1"/>
    <col min="1538" max="1538" width="11.125" style="2" customWidth="1"/>
    <col min="1539" max="1539" width="12.875" style="2" customWidth="1"/>
    <col min="1540" max="1540" width="11.125" style="2" customWidth="1"/>
    <col min="1541" max="1545" width="10.25" style="2" customWidth="1"/>
    <col min="1546" max="1546" width="12.875" style="2" customWidth="1"/>
    <col min="1547" max="1548" width="10.25" style="2" customWidth="1"/>
    <col min="1549" max="1551" width="0" style="2" hidden="1" customWidth="1"/>
    <col min="1552" max="1792" width="9" style="2"/>
    <col min="1793" max="1793" width="47.375" style="2" customWidth="1"/>
    <col min="1794" max="1794" width="11.125" style="2" customWidth="1"/>
    <col min="1795" max="1795" width="12.875" style="2" customWidth="1"/>
    <col min="1796" max="1796" width="11.125" style="2" customWidth="1"/>
    <col min="1797" max="1801" width="10.25" style="2" customWidth="1"/>
    <col min="1802" max="1802" width="12.875" style="2" customWidth="1"/>
    <col min="1803" max="1804" width="10.25" style="2" customWidth="1"/>
    <col min="1805" max="1807" width="0" style="2" hidden="1" customWidth="1"/>
    <col min="1808" max="2048" width="9" style="2"/>
    <col min="2049" max="2049" width="47.375" style="2" customWidth="1"/>
    <col min="2050" max="2050" width="11.125" style="2" customWidth="1"/>
    <col min="2051" max="2051" width="12.875" style="2" customWidth="1"/>
    <col min="2052" max="2052" width="11.125" style="2" customWidth="1"/>
    <col min="2053" max="2057" width="10.25" style="2" customWidth="1"/>
    <col min="2058" max="2058" width="12.875" style="2" customWidth="1"/>
    <col min="2059" max="2060" width="10.25" style="2" customWidth="1"/>
    <col min="2061" max="2063" width="0" style="2" hidden="1" customWidth="1"/>
    <col min="2064" max="2304" width="9" style="2"/>
    <col min="2305" max="2305" width="47.375" style="2" customWidth="1"/>
    <col min="2306" max="2306" width="11.125" style="2" customWidth="1"/>
    <col min="2307" max="2307" width="12.875" style="2" customWidth="1"/>
    <col min="2308" max="2308" width="11.125" style="2" customWidth="1"/>
    <col min="2309" max="2313" width="10.25" style="2" customWidth="1"/>
    <col min="2314" max="2314" width="12.875" style="2" customWidth="1"/>
    <col min="2315" max="2316" width="10.25" style="2" customWidth="1"/>
    <col min="2317" max="2319" width="0" style="2" hidden="1" customWidth="1"/>
    <col min="2320" max="2560" width="9" style="2"/>
    <col min="2561" max="2561" width="47.375" style="2" customWidth="1"/>
    <col min="2562" max="2562" width="11.125" style="2" customWidth="1"/>
    <col min="2563" max="2563" width="12.875" style="2" customWidth="1"/>
    <col min="2564" max="2564" width="11.125" style="2" customWidth="1"/>
    <col min="2565" max="2569" width="10.25" style="2" customWidth="1"/>
    <col min="2570" max="2570" width="12.875" style="2" customWidth="1"/>
    <col min="2571" max="2572" width="10.25" style="2" customWidth="1"/>
    <col min="2573" max="2575" width="0" style="2" hidden="1" customWidth="1"/>
    <col min="2576" max="2816" width="9" style="2"/>
    <col min="2817" max="2817" width="47.375" style="2" customWidth="1"/>
    <col min="2818" max="2818" width="11.125" style="2" customWidth="1"/>
    <col min="2819" max="2819" width="12.875" style="2" customWidth="1"/>
    <col min="2820" max="2820" width="11.125" style="2" customWidth="1"/>
    <col min="2821" max="2825" width="10.25" style="2" customWidth="1"/>
    <col min="2826" max="2826" width="12.875" style="2" customWidth="1"/>
    <col min="2827" max="2828" width="10.25" style="2" customWidth="1"/>
    <col min="2829" max="2831" width="0" style="2" hidden="1" customWidth="1"/>
    <col min="2832" max="3072" width="9" style="2"/>
    <col min="3073" max="3073" width="47.375" style="2" customWidth="1"/>
    <col min="3074" max="3074" width="11.125" style="2" customWidth="1"/>
    <col min="3075" max="3075" width="12.875" style="2" customWidth="1"/>
    <col min="3076" max="3076" width="11.125" style="2" customWidth="1"/>
    <col min="3077" max="3081" width="10.25" style="2" customWidth="1"/>
    <col min="3082" max="3082" width="12.875" style="2" customWidth="1"/>
    <col min="3083" max="3084" width="10.25" style="2" customWidth="1"/>
    <col min="3085" max="3087" width="0" style="2" hidden="1" customWidth="1"/>
    <col min="3088" max="3328" width="9" style="2"/>
    <col min="3329" max="3329" width="47.375" style="2" customWidth="1"/>
    <col min="3330" max="3330" width="11.125" style="2" customWidth="1"/>
    <col min="3331" max="3331" width="12.875" style="2" customWidth="1"/>
    <col min="3332" max="3332" width="11.125" style="2" customWidth="1"/>
    <col min="3333" max="3337" width="10.25" style="2" customWidth="1"/>
    <col min="3338" max="3338" width="12.875" style="2" customWidth="1"/>
    <col min="3339" max="3340" width="10.25" style="2" customWidth="1"/>
    <col min="3341" max="3343" width="0" style="2" hidden="1" customWidth="1"/>
    <col min="3344" max="3584" width="9" style="2"/>
    <col min="3585" max="3585" width="47.375" style="2" customWidth="1"/>
    <col min="3586" max="3586" width="11.125" style="2" customWidth="1"/>
    <col min="3587" max="3587" width="12.875" style="2" customWidth="1"/>
    <col min="3588" max="3588" width="11.125" style="2" customWidth="1"/>
    <col min="3589" max="3593" width="10.25" style="2" customWidth="1"/>
    <col min="3594" max="3594" width="12.875" style="2" customWidth="1"/>
    <col min="3595" max="3596" width="10.25" style="2" customWidth="1"/>
    <col min="3597" max="3599" width="0" style="2" hidden="1" customWidth="1"/>
    <col min="3600" max="3840" width="9" style="2"/>
    <col min="3841" max="3841" width="47.375" style="2" customWidth="1"/>
    <col min="3842" max="3842" width="11.125" style="2" customWidth="1"/>
    <col min="3843" max="3843" width="12.875" style="2" customWidth="1"/>
    <col min="3844" max="3844" width="11.125" style="2" customWidth="1"/>
    <col min="3845" max="3849" width="10.25" style="2" customWidth="1"/>
    <col min="3850" max="3850" width="12.875" style="2" customWidth="1"/>
    <col min="3851" max="3852" width="10.25" style="2" customWidth="1"/>
    <col min="3853" max="3855" width="0" style="2" hidden="1" customWidth="1"/>
    <col min="3856" max="4096" width="9" style="2"/>
    <col min="4097" max="4097" width="47.375" style="2" customWidth="1"/>
    <col min="4098" max="4098" width="11.125" style="2" customWidth="1"/>
    <col min="4099" max="4099" width="12.875" style="2" customWidth="1"/>
    <col min="4100" max="4100" width="11.125" style="2" customWidth="1"/>
    <col min="4101" max="4105" width="10.25" style="2" customWidth="1"/>
    <col min="4106" max="4106" width="12.875" style="2" customWidth="1"/>
    <col min="4107" max="4108" width="10.25" style="2" customWidth="1"/>
    <col min="4109" max="4111" width="0" style="2" hidden="1" customWidth="1"/>
    <col min="4112" max="4352" width="9" style="2"/>
    <col min="4353" max="4353" width="47.375" style="2" customWidth="1"/>
    <col min="4354" max="4354" width="11.125" style="2" customWidth="1"/>
    <col min="4355" max="4355" width="12.875" style="2" customWidth="1"/>
    <col min="4356" max="4356" width="11.125" style="2" customWidth="1"/>
    <col min="4357" max="4361" width="10.25" style="2" customWidth="1"/>
    <col min="4362" max="4362" width="12.875" style="2" customWidth="1"/>
    <col min="4363" max="4364" width="10.25" style="2" customWidth="1"/>
    <col min="4365" max="4367" width="0" style="2" hidden="1" customWidth="1"/>
    <col min="4368" max="4608" width="9" style="2"/>
    <col min="4609" max="4609" width="47.375" style="2" customWidth="1"/>
    <col min="4610" max="4610" width="11.125" style="2" customWidth="1"/>
    <col min="4611" max="4611" width="12.875" style="2" customWidth="1"/>
    <col min="4612" max="4612" width="11.125" style="2" customWidth="1"/>
    <col min="4613" max="4617" width="10.25" style="2" customWidth="1"/>
    <col min="4618" max="4618" width="12.875" style="2" customWidth="1"/>
    <col min="4619" max="4620" width="10.25" style="2" customWidth="1"/>
    <col min="4621" max="4623" width="0" style="2" hidden="1" customWidth="1"/>
    <col min="4624" max="4864" width="9" style="2"/>
    <col min="4865" max="4865" width="47.375" style="2" customWidth="1"/>
    <col min="4866" max="4866" width="11.125" style="2" customWidth="1"/>
    <col min="4867" max="4867" width="12.875" style="2" customWidth="1"/>
    <col min="4868" max="4868" width="11.125" style="2" customWidth="1"/>
    <col min="4869" max="4873" width="10.25" style="2" customWidth="1"/>
    <col min="4874" max="4874" width="12.875" style="2" customWidth="1"/>
    <col min="4875" max="4876" width="10.25" style="2" customWidth="1"/>
    <col min="4877" max="4879" width="0" style="2" hidden="1" customWidth="1"/>
    <col min="4880" max="5120" width="9" style="2"/>
    <col min="5121" max="5121" width="47.375" style="2" customWidth="1"/>
    <col min="5122" max="5122" width="11.125" style="2" customWidth="1"/>
    <col min="5123" max="5123" width="12.875" style="2" customWidth="1"/>
    <col min="5124" max="5124" width="11.125" style="2" customWidth="1"/>
    <col min="5125" max="5129" width="10.25" style="2" customWidth="1"/>
    <col min="5130" max="5130" width="12.875" style="2" customWidth="1"/>
    <col min="5131" max="5132" width="10.25" style="2" customWidth="1"/>
    <col min="5133" max="5135" width="0" style="2" hidden="1" customWidth="1"/>
    <col min="5136" max="5376" width="9" style="2"/>
    <col min="5377" max="5377" width="47.375" style="2" customWidth="1"/>
    <col min="5378" max="5378" width="11.125" style="2" customWidth="1"/>
    <col min="5379" max="5379" width="12.875" style="2" customWidth="1"/>
    <col min="5380" max="5380" width="11.125" style="2" customWidth="1"/>
    <col min="5381" max="5385" width="10.25" style="2" customWidth="1"/>
    <col min="5386" max="5386" width="12.875" style="2" customWidth="1"/>
    <col min="5387" max="5388" width="10.25" style="2" customWidth="1"/>
    <col min="5389" max="5391" width="0" style="2" hidden="1" customWidth="1"/>
    <col min="5392" max="5632" width="9" style="2"/>
    <col min="5633" max="5633" width="47.375" style="2" customWidth="1"/>
    <col min="5634" max="5634" width="11.125" style="2" customWidth="1"/>
    <col min="5635" max="5635" width="12.875" style="2" customWidth="1"/>
    <col min="5636" max="5636" width="11.125" style="2" customWidth="1"/>
    <col min="5637" max="5641" width="10.25" style="2" customWidth="1"/>
    <col min="5642" max="5642" width="12.875" style="2" customWidth="1"/>
    <col min="5643" max="5644" width="10.25" style="2" customWidth="1"/>
    <col min="5645" max="5647" width="0" style="2" hidden="1" customWidth="1"/>
    <col min="5648" max="5888" width="9" style="2"/>
    <col min="5889" max="5889" width="47.375" style="2" customWidth="1"/>
    <col min="5890" max="5890" width="11.125" style="2" customWidth="1"/>
    <col min="5891" max="5891" width="12.875" style="2" customWidth="1"/>
    <col min="5892" max="5892" width="11.125" style="2" customWidth="1"/>
    <col min="5893" max="5897" width="10.25" style="2" customWidth="1"/>
    <col min="5898" max="5898" width="12.875" style="2" customWidth="1"/>
    <col min="5899" max="5900" width="10.25" style="2" customWidth="1"/>
    <col min="5901" max="5903" width="0" style="2" hidden="1" customWidth="1"/>
    <col min="5904" max="6144" width="9" style="2"/>
    <col min="6145" max="6145" width="47.375" style="2" customWidth="1"/>
    <col min="6146" max="6146" width="11.125" style="2" customWidth="1"/>
    <col min="6147" max="6147" width="12.875" style="2" customWidth="1"/>
    <col min="6148" max="6148" width="11.125" style="2" customWidth="1"/>
    <col min="6149" max="6153" width="10.25" style="2" customWidth="1"/>
    <col min="6154" max="6154" width="12.875" style="2" customWidth="1"/>
    <col min="6155" max="6156" width="10.25" style="2" customWidth="1"/>
    <col min="6157" max="6159" width="0" style="2" hidden="1" customWidth="1"/>
    <col min="6160" max="6400" width="9" style="2"/>
    <col min="6401" max="6401" width="47.375" style="2" customWidth="1"/>
    <col min="6402" max="6402" width="11.125" style="2" customWidth="1"/>
    <col min="6403" max="6403" width="12.875" style="2" customWidth="1"/>
    <col min="6404" max="6404" width="11.125" style="2" customWidth="1"/>
    <col min="6405" max="6409" width="10.25" style="2" customWidth="1"/>
    <col min="6410" max="6410" width="12.875" style="2" customWidth="1"/>
    <col min="6411" max="6412" width="10.25" style="2" customWidth="1"/>
    <col min="6413" max="6415" width="0" style="2" hidden="1" customWidth="1"/>
    <col min="6416" max="6656" width="9" style="2"/>
    <col min="6657" max="6657" width="47.375" style="2" customWidth="1"/>
    <col min="6658" max="6658" width="11.125" style="2" customWidth="1"/>
    <col min="6659" max="6659" width="12.875" style="2" customWidth="1"/>
    <col min="6660" max="6660" width="11.125" style="2" customWidth="1"/>
    <col min="6661" max="6665" width="10.25" style="2" customWidth="1"/>
    <col min="6666" max="6666" width="12.875" style="2" customWidth="1"/>
    <col min="6667" max="6668" width="10.25" style="2" customWidth="1"/>
    <col min="6669" max="6671" width="0" style="2" hidden="1" customWidth="1"/>
    <col min="6672" max="6912" width="9" style="2"/>
    <col min="6913" max="6913" width="47.375" style="2" customWidth="1"/>
    <col min="6914" max="6914" width="11.125" style="2" customWidth="1"/>
    <col min="6915" max="6915" width="12.875" style="2" customWidth="1"/>
    <col min="6916" max="6916" width="11.125" style="2" customWidth="1"/>
    <col min="6917" max="6921" width="10.25" style="2" customWidth="1"/>
    <col min="6922" max="6922" width="12.875" style="2" customWidth="1"/>
    <col min="6923" max="6924" width="10.25" style="2" customWidth="1"/>
    <col min="6925" max="6927" width="0" style="2" hidden="1" customWidth="1"/>
    <col min="6928" max="7168" width="9" style="2"/>
    <col min="7169" max="7169" width="47.375" style="2" customWidth="1"/>
    <col min="7170" max="7170" width="11.125" style="2" customWidth="1"/>
    <col min="7171" max="7171" width="12.875" style="2" customWidth="1"/>
    <col min="7172" max="7172" width="11.125" style="2" customWidth="1"/>
    <col min="7173" max="7177" width="10.25" style="2" customWidth="1"/>
    <col min="7178" max="7178" width="12.875" style="2" customWidth="1"/>
    <col min="7179" max="7180" width="10.25" style="2" customWidth="1"/>
    <col min="7181" max="7183" width="0" style="2" hidden="1" customWidth="1"/>
    <col min="7184" max="7424" width="9" style="2"/>
    <col min="7425" max="7425" width="47.375" style="2" customWidth="1"/>
    <col min="7426" max="7426" width="11.125" style="2" customWidth="1"/>
    <col min="7427" max="7427" width="12.875" style="2" customWidth="1"/>
    <col min="7428" max="7428" width="11.125" style="2" customWidth="1"/>
    <col min="7429" max="7433" width="10.25" style="2" customWidth="1"/>
    <col min="7434" max="7434" width="12.875" style="2" customWidth="1"/>
    <col min="7435" max="7436" width="10.25" style="2" customWidth="1"/>
    <col min="7437" max="7439" width="0" style="2" hidden="1" customWidth="1"/>
    <col min="7440" max="7680" width="9" style="2"/>
    <col min="7681" max="7681" width="47.375" style="2" customWidth="1"/>
    <col min="7682" max="7682" width="11.125" style="2" customWidth="1"/>
    <col min="7683" max="7683" width="12.875" style="2" customWidth="1"/>
    <col min="7684" max="7684" width="11.125" style="2" customWidth="1"/>
    <col min="7685" max="7689" width="10.25" style="2" customWidth="1"/>
    <col min="7690" max="7690" width="12.875" style="2" customWidth="1"/>
    <col min="7691" max="7692" width="10.25" style="2" customWidth="1"/>
    <col min="7693" max="7695" width="0" style="2" hidden="1" customWidth="1"/>
    <col min="7696" max="7936" width="9" style="2"/>
    <col min="7937" max="7937" width="47.375" style="2" customWidth="1"/>
    <col min="7938" max="7938" width="11.125" style="2" customWidth="1"/>
    <col min="7939" max="7939" width="12.875" style="2" customWidth="1"/>
    <col min="7940" max="7940" width="11.125" style="2" customWidth="1"/>
    <col min="7941" max="7945" width="10.25" style="2" customWidth="1"/>
    <col min="7946" max="7946" width="12.875" style="2" customWidth="1"/>
    <col min="7947" max="7948" width="10.25" style="2" customWidth="1"/>
    <col min="7949" max="7951" width="0" style="2" hidden="1" customWidth="1"/>
    <col min="7952" max="8192" width="9" style="2"/>
    <col min="8193" max="8193" width="47.375" style="2" customWidth="1"/>
    <col min="8194" max="8194" width="11.125" style="2" customWidth="1"/>
    <col min="8195" max="8195" width="12.875" style="2" customWidth="1"/>
    <col min="8196" max="8196" width="11.125" style="2" customWidth="1"/>
    <col min="8197" max="8201" width="10.25" style="2" customWidth="1"/>
    <col min="8202" max="8202" width="12.875" style="2" customWidth="1"/>
    <col min="8203" max="8204" width="10.25" style="2" customWidth="1"/>
    <col min="8205" max="8207" width="0" style="2" hidden="1" customWidth="1"/>
    <col min="8208" max="8448" width="9" style="2"/>
    <col min="8449" max="8449" width="47.375" style="2" customWidth="1"/>
    <col min="8450" max="8450" width="11.125" style="2" customWidth="1"/>
    <col min="8451" max="8451" width="12.875" style="2" customWidth="1"/>
    <col min="8452" max="8452" width="11.125" style="2" customWidth="1"/>
    <col min="8453" max="8457" width="10.25" style="2" customWidth="1"/>
    <col min="8458" max="8458" width="12.875" style="2" customWidth="1"/>
    <col min="8459" max="8460" width="10.25" style="2" customWidth="1"/>
    <col min="8461" max="8463" width="0" style="2" hidden="1" customWidth="1"/>
    <col min="8464" max="8704" width="9" style="2"/>
    <col min="8705" max="8705" width="47.375" style="2" customWidth="1"/>
    <col min="8706" max="8706" width="11.125" style="2" customWidth="1"/>
    <col min="8707" max="8707" width="12.875" style="2" customWidth="1"/>
    <col min="8708" max="8708" width="11.125" style="2" customWidth="1"/>
    <col min="8709" max="8713" width="10.25" style="2" customWidth="1"/>
    <col min="8714" max="8714" width="12.875" style="2" customWidth="1"/>
    <col min="8715" max="8716" width="10.25" style="2" customWidth="1"/>
    <col min="8717" max="8719" width="0" style="2" hidden="1" customWidth="1"/>
    <col min="8720" max="8960" width="9" style="2"/>
    <col min="8961" max="8961" width="47.375" style="2" customWidth="1"/>
    <col min="8962" max="8962" width="11.125" style="2" customWidth="1"/>
    <col min="8963" max="8963" width="12.875" style="2" customWidth="1"/>
    <col min="8964" max="8964" width="11.125" style="2" customWidth="1"/>
    <col min="8965" max="8969" width="10.25" style="2" customWidth="1"/>
    <col min="8970" max="8970" width="12.875" style="2" customWidth="1"/>
    <col min="8971" max="8972" width="10.25" style="2" customWidth="1"/>
    <col min="8973" max="8975" width="0" style="2" hidden="1" customWidth="1"/>
    <col min="8976" max="9216" width="9" style="2"/>
    <col min="9217" max="9217" width="47.375" style="2" customWidth="1"/>
    <col min="9218" max="9218" width="11.125" style="2" customWidth="1"/>
    <col min="9219" max="9219" width="12.875" style="2" customWidth="1"/>
    <col min="9220" max="9220" width="11.125" style="2" customWidth="1"/>
    <col min="9221" max="9225" width="10.25" style="2" customWidth="1"/>
    <col min="9226" max="9226" width="12.875" style="2" customWidth="1"/>
    <col min="9227" max="9228" width="10.25" style="2" customWidth="1"/>
    <col min="9229" max="9231" width="0" style="2" hidden="1" customWidth="1"/>
    <col min="9232" max="9472" width="9" style="2"/>
    <col min="9473" max="9473" width="47.375" style="2" customWidth="1"/>
    <col min="9474" max="9474" width="11.125" style="2" customWidth="1"/>
    <col min="9475" max="9475" width="12.875" style="2" customWidth="1"/>
    <col min="9476" max="9476" width="11.125" style="2" customWidth="1"/>
    <col min="9477" max="9481" width="10.25" style="2" customWidth="1"/>
    <col min="9482" max="9482" width="12.875" style="2" customWidth="1"/>
    <col min="9483" max="9484" width="10.25" style="2" customWidth="1"/>
    <col min="9485" max="9487" width="0" style="2" hidden="1" customWidth="1"/>
    <col min="9488" max="9728" width="9" style="2"/>
    <col min="9729" max="9729" width="47.375" style="2" customWidth="1"/>
    <col min="9730" max="9730" width="11.125" style="2" customWidth="1"/>
    <col min="9731" max="9731" width="12.875" style="2" customWidth="1"/>
    <col min="9732" max="9732" width="11.125" style="2" customWidth="1"/>
    <col min="9733" max="9737" width="10.25" style="2" customWidth="1"/>
    <col min="9738" max="9738" width="12.875" style="2" customWidth="1"/>
    <col min="9739" max="9740" width="10.25" style="2" customWidth="1"/>
    <col min="9741" max="9743" width="0" style="2" hidden="1" customWidth="1"/>
    <col min="9744" max="9984" width="9" style="2"/>
    <col min="9985" max="9985" width="47.375" style="2" customWidth="1"/>
    <col min="9986" max="9986" width="11.125" style="2" customWidth="1"/>
    <col min="9987" max="9987" width="12.875" style="2" customWidth="1"/>
    <col min="9988" max="9988" width="11.125" style="2" customWidth="1"/>
    <col min="9989" max="9993" width="10.25" style="2" customWidth="1"/>
    <col min="9994" max="9994" width="12.875" style="2" customWidth="1"/>
    <col min="9995" max="9996" width="10.25" style="2" customWidth="1"/>
    <col min="9997" max="9999" width="0" style="2" hidden="1" customWidth="1"/>
    <col min="10000" max="10240" width="9" style="2"/>
    <col min="10241" max="10241" width="47.375" style="2" customWidth="1"/>
    <col min="10242" max="10242" width="11.125" style="2" customWidth="1"/>
    <col min="10243" max="10243" width="12.875" style="2" customWidth="1"/>
    <col min="10244" max="10244" width="11.125" style="2" customWidth="1"/>
    <col min="10245" max="10249" width="10.25" style="2" customWidth="1"/>
    <col min="10250" max="10250" width="12.875" style="2" customWidth="1"/>
    <col min="10251" max="10252" width="10.25" style="2" customWidth="1"/>
    <col min="10253" max="10255" width="0" style="2" hidden="1" customWidth="1"/>
    <col min="10256" max="10496" width="9" style="2"/>
    <col min="10497" max="10497" width="47.375" style="2" customWidth="1"/>
    <col min="10498" max="10498" width="11.125" style="2" customWidth="1"/>
    <col min="10499" max="10499" width="12.875" style="2" customWidth="1"/>
    <col min="10500" max="10500" width="11.125" style="2" customWidth="1"/>
    <col min="10501" max="10505" width="10.25" style="2" customWidth="1"/>
    <col min="10506" max="10506" width="12.875" style="2" customWidth="1"/>
    <col min="10507" max="10508" width="10.25" style="2" customWidth="1"/>
    <col min="10509" max="10511" width="0" style="2" hidden="1" customWidth="1"/>
    <col min="10512" max="10752" width="9" style="2"/>
    <col min="10753" max="10753" width="47.375" style="2" customWidth="1"/>
    <col min="10754" max="10754" width="11.125" style="2" customWidth="1"/>
    <col min="10755" max="10755" width="12.875" style="2" customWidth="1"/>
    <col min="10756" max="10756" width="11.125" style="2" customWidth="1"/>
    <col min="10757" max="10761" width="10.25" style="2" customWidth="1"/>
    <col min="10762" max="10762" width="12.875" style="2" customWidth="1"/>
    <col min="10763" max="10764" width="10.25" style="2" customWidth="1"/>
    <col min="10765" max="10767" width="0" style="2" hidden="1" customWidth="1"/>
    <col min="10768" max="11008" width="9" style="2"/>
    <col min="11009" max="11009" width="47.375" style="2" customWidth="1"/>
    <col min="11010" max="11010" width="11.125" style="2" customWidth="1"/>
    <col min="11011" max="11011" width="12.875" style="2" customWidth="1"/>
    <col min="11012" max="11012" width="11.125" style="2" customWidth="1"/>
    <col min="11013" max="11017" width="10.25" style="2" customWidth="1"/>
    <col min="11018" max="11018" width="12.875" style="2" customWidth="1"/>
    <col min="11019" max="11020" width="10.25" style="2" customWidth="1"/>
    <col min="11021" max="11023" width="0" style="2" hidden="1" customWidth="1"/>
    <col min="11024" max="11264" width="9" style="2"/>
    <col min="11265" max="11265" width="47.375" style="2" customWidth="1"/>
    <col min="11266" max="11266" width="11.125" style="2" customWidth="1"/>
    <col min="11267" max="11267" width="12.875" style="2" customWidth="1"/>
    <col min="11268" max="11268" width="11.125" style="2" customWidth="1"/>
    <col min="11269" max="11273" width="10.25" style="2" customWidth="1"/>
    <col min="11274" max="11274" width="12.875" style="2" customWidth="1"/>
    <col min="11275" max="11276" width="10.25" style="2" customWidth="1"/>
    <col min="11277" max="11279" width="0" style="2" hidden="1" customWidth="1"/>
    <col min="11280" max="11520" width="9" style="2"/>
    <col min="11521" max="11521" width="47.375" style="2" customWidth="1"/>
    <col min="11522" max="11522" width="11.125" style="2" customWidth="1"/>
    <col min="11523" max="11523" width="12.875" style="2" customWidth="1"/>
    <col min="11524" max="11524" width="11.125" style="2" customWidth="1"/>
    <col min="11525" max="11529" width="10.25" style="2" customWidth="1"/>
    <col min="11530" max="11530" width="12.875" style="2" customWidth="1"/>
    <col min="11531" max="11532" width="10.25" style="2" customWidth="1"/>
    <col min="11533" max="11535" width="0" style="2" hidden="1" customWidth="1"/>
    <col min="11536" max="11776" width="9" style="2"/>
    <col min="11777" max="11777" width="47.375" style="2" customWidth="1"/>
    <col min="11778" max="11778" width="11.125" style="2" customWidth="1"/>
    <col min="11779" max="11779" width="12.875" style="2" customWidth="1"/>
    <col min="11780" max="11780" width="11.125" style="2" customWidth="1"/>
    <col min="11781" max="11785" width="10.25" style="2" customWidth="1"/>
    <col min="11786" max="11786" width="12.875" style="2" customWidth="1"/>
    <col min="11787" max="11788" width="10.25" style="2" customWidth="1"/>
    <col min="11789" max="11791" width="0" style="2" hidden="1" customWidth="1"/>
    <col min="11792" max="12032" width="9" style="2"/>
    <col min="12033" max="12033" width="47.375" style="2" customWidth="1"/>
    <col min="12034" max="12034" width="11.125" style="2" customWidth="1"/>
    <col min="12035" max="12035" width="12.875" style="2" customWidth="1"/>
    <col min="12036" max="12036" width="11.125" style="2" customWidth="1"/>
    <col min="12037" max="12041" width="10.25" style="2" customWidth="1"/>
    <col min="12042" max="12042" width="12.875" style="2" customWidth="1"/>
    <col min="12043" max="12044" width="10.25" style="2" customWidth="1"/>
    <col min="12045" max="12047" width="0" style="2" hidden="1" customWidth="1"/>
    <col min="12048" max="12288" width="9" style="2"/>
    <col min="12289" max="12289" width="47.375" style="2" customWidth="1"/>
    <col min="12290" max="12290" width="11.125" style="2" customWidth="1"/>
    <col min="12291" max="12291" width="12.875" style="2" customWidth="1"/>
    <col min="12292" max="12292" width="11.125" style="2" customWidth="1"/>
    <col min="12293" max="12297" width="10.25" style="2" customWidth="1"/>
    <col min="12298" max="12298" width="12.875" style="2" customWidth="1"/>
    <col min="12299" max="12300" width="10.25" style="2" customWidth="1"/>
    <col min="12301" max="12303" width="0" style="2" hidden="1" customWidth="1"/>
    <col min="12304" max="12544" width="9" style="2"/>
    <col min="12545" max="12545" width="47.375" style="2" customWidth="1"/>
    <col min="12546" max="12546" width="11.125" style="2" customWidth="1"/>
    <col min="12547" max="12547" width="12.875" style="2" customWidth="1"/>
    <col min="12548" max="12548" width="11.125" style="2" customWidth="1"/>
    <col min="12549" max="12553" width="10.25" style="2" customWidth="1"/>
    <col min="12554" max="12554" width="12.875" style="2" customWidth="1"/>
    <col min="12555" max="12556" width="10.25" style="2" customWidth="1"/>
    <col min="12557" max="12559" width="0" style="2" hidden="1" customWidth="1"/>
    <col min="12560" max="12800" width="9" style="2"/>
    <col min="12801" max="12801" width="47.375" style="2" customWidth="1"/>
    <col min="12802" max="12802" width="11.125" style="2" customWidth="1"/>
    <col min="12803" max="12803" width="12.875" style="2" customWidth="1"/>
    <col min="12804" max="12804" width="11.125" style="2" customWidth="1"/>
    <col min="12805" max="12809" width="10.25" style="2" customWidth="1"/>
    <col min="12810" max="12810" width="12.875" style="2" customWidth="1"/>
    <col min="12811" max="12812" width="10.25" style="2" customWidth="1"/>
    <col min="12813" max="12815" width="0" style="2" hidden="1" customWidth="1"/>
    <col min="12816" max="13056" width="9" style="2"/>
    <col min="13057" max="13057" width="47.375" style="2" customWidth="1"/>
    <col min="13058" max="13058" width="11.125" style="2" customWidth="1"/>
    <col min="13059" max="13059" width="12.875" style="2" customWidth="1"/>
    <col min="13060" max="13060" width="11.125" style="2" customWidth="1"/>
    <col min="13061" max="13065" width="10.25" style="2" customWidth="1"/>
    <col min="13066" max="13066" width="12.875" style="2" customWidth="1"/>
    <col min="13067" max="13068" width="10.25" style="2" customWidth="1"/>
    <col min="13069" max="13071" width="0" style="2" hidden="1" customWidth="1"/>
    <col min="13072" max="13312" width="9" style="2"/>
    <col min="13313" max="13313" width="47.375" style="2" customWidth="1"/>
    <col min="13314" max="13314" width="11.125" style="2" customWidth="1"/>
    <col min="13315" max="13315" width="12.875" style="2" customWidth="1"/>
    <col min="13316" max="13316" width="11.125" style="2" customWidth="1"/>
    <col min="13317" max="13321" width="10.25" style="2" customWidth="1"/>
    <col min="13322" max="13322" width="12.875" style="2" customWidth="1"/>
    <col min="13323" max="13324" width="10.25" style="2" customWidth="1"/>
    <col min="13325" max="13327" width="0" style="2" hidden="1" customWidth="1"/>
    <col min="13328" max="13568" width="9" style="2"/>
    <col min="13569" max="13569" width="47.375" style="2" customWidth="1"/>
    <col min="13570" max="13570" width="11.125" style="2" customWidth="1"/>
    <col min="13571" max="13571" width="12.875" style="2" customWidth="1"/>
    <col min="13572" max="13572" width="11.125" style="2" customWidth="1"/>
    <col min="13573" max="13577" width="10.25" style="2" customWidth="1"/>
    <col min="13578" max="13578" width="12.875" style="2" customWidth="1"/>
    <col min="13579" max="13580" width="10.25" style="2" customWidth="1"/>
    <col min="13581" max="13583" width="0" style="2" hidden="1" customWidth="1"/>
    <col min="13584" max="13824" width="9" style="2"/>
    <col min="13825" max="13825" width="47.375" style="2" customWidth="1"/>
    <col min="13826" max="13826" width="11.125" style="2" customWidth="1"/>
    <col min="13827" max="13827" width="12.875" style="2" customWidth="1"/>
    <col min="13828" max="13828" width="11.125" style="2" customWidth="1"/>
    <col min="13829" max="13833" width="10.25" style="2" customWidth="1"/>
    <col min="13834" max="13834" width="12.875" style="2" customWidth="1"/>
    <col min="13835" max="13836" width="10.25" style="2" customWidth="1"/>
    <col min="13837" max="13839" width="0" style="2" hidden="1" customWidth="1"/>
    <col min="13840" max="14080" width="9" style="2"/>
    <col min="14081" max="14081" width="47.375" style="2" customWidth="1"/>
    <col min="14082" max="14082" width="11.125" style="2" customWidth="1"/>
    <col min="14083" max="14083" width="12.875" style="2" customWidth="1"/>
    <col min="14084" max="14084" width="11.125" style="2" customWidth="1"/>
    <col min="14085" max="14089" width="10.25" style="2" customWidth="1"/>
    <col min="14090" max="14090" width="12.875" style="2" customWidth="1"/>
    <col min="14091" max="14092" width="10.25" style="2" customWidth="1"/>
    <col min="14093" max="14095" width="0" style="2" hidden="1" customWidth="1"/>
    <col min="14096" max="14336" width="9" style="2"/>
    <col min="14337" max="14337" width="47.375" style="2" customWidth="1"/>
    <col min="14338" max="14338" width="11.125" style="2" customWidth="1"/>
    <col min="14339" max="14339" width="12.875" style="2" customWidth="1"/>
    <col min="14340" max="14340" width="11.125" style="2" customWidth="1"/>
    <col min="14341" max="14345" width="10.25" style="2" customWidth="1"/>
    <col min="14346" max="14346" width="12.875" style="2" customWidth="1"/>
    <col min="14347" max="14348" width="10.25" style="2" customWidth="1"/>
    <col min="14349" max="14351" width="0" style="2" hidden="1" customWidth="1"/>
    <col min="14352" max="14592" width="9" style="2"/>
    <col min="14593" max="14593" width="47.375" style="2" customWidth="1"/>
    <col min="14594" max="14594" width="11.125" style="2" customWidth="1"/>
    <col min="14595" max="14595" width="12.875" style="2" customWidth="1"/>
    <col min="14596" max="14596" width="11.125" style="2" customWidth="1"/>
    <col min="14597" max="14601" width="10.25" style="2" customWidth="1"/>
    <col min="14602" max="14602" width="12.875" style="2" customWidth="1"/>
    <col min="14603" max="14604" width="10.25" style="2" customWidth="1"/>
    <col min="14605" max="14607" width="0" style="2" hidden="1" customWidth="1"/>
    <col min="14608" max="14848" width="9" style="2"/>
    <col min="14849" max="14849" width="47.375" style="2" customWidth="1"/>
    <col min="14850" max="14850" width="11.125" style="2" customWidth="1"/>
    <col min="14851" max="14851" width="12.875" style="2" customWidth="1"/>
    <col min="14852" max="14852" width="11.125" style="2" customWidth="1"/>
    <col min="14853" max="14857" width="10.25" style="2" customWidth="1"/>
    <col min="14858" max="14858" width="12.875" style="2" customWidth="1"/>
    <col min="14859" max="14860" width="10.25" style="2" customWidth="1"/>
    <col min="14861" max="14863" width="0" style="2" hidden="1" customWidth="1"/>
    <col min="14864" max="15104" width="9" style="2"/>
    <col min="15105" max="15105" width="47.375" style="2" customWidth="1"/>
    <col min="15106" max="15106" width="11.125" style="2" customWidth="1"/>
    <col min="15107" max="15107" width="12.875" style="2" customWidth="1"/>
    <col min="15108" max="15108" width="11.125" style="2" customWidth="1"/>
    <col min="15109" max="15113" width="10.25" style="2" customWidth="1"/>
    <col min="15114" max="15114" width="12.875" style="2" customWidth="1"/>
    <col min="15115" max="15116" width="10.25" style="2" customWidth="1"/>
    <col min="15117" max="15119" width="0" style="2" hidden="1" customWidth="1"/>
    <col min="15120" max="15360" width="9" style="2"/>
    <col min="15361" max="15361" width="47.375" style="2" customWidth="1"/>
    <col min="15362" max="15362" width="11.125" style="2" customWidth="1"/>
    <col min="15363" max="15363" width="12.875" style="2" customWidth="1"/>
    <col min="15364" max="15364" width="11.125" style="2" customWidth="1"/>
    <col min="15365" max="15369" width="10.25" style="2" customWidth="1"/>
    <col min="15370" max="15370" width="12.875" style="2" customWidth="1"/>
    <col min="15371" max="15372" width="10.25" style="2" customWidth="1"/>
    <col min="15373" max="15375" width="0" style="2" hidden="1" customWidth="1"/>
    <col min="15376" max="15616" width="9" style="2"/>
    <col min="15617" max="15617" width="47.375" style="2" customWidth="1"/>
    <col min="15618" max="15618" width="11.125" style="2" customWidth="1"/>
    <col min="15619" max="15619" width="12.875" style="2" customWidth="1"/>
    <col min="15620" max="15620" width="11.125" style="2" customWidth="1"/>
    <col min="15621" max="15625" width="10.25" style="2" customWidth="1"/>
    <col min="15626" max="15626" width="12.875" style="2" customWidth="1"/>
    <col min="15627" max="15628" width="10.25" style="2" customWidth="1"/>
    <col min="15629" max="15631" width="0" style="2" hidden="1" customWidth="1"/>
    <col min="15632" max="15872" width="9" style="2"/>
    <col min="15873" max="15873" width="47.375" style="2" customWidth="1"/>
    <col min="15874" max="15874" width="11.125" style="2" customWidth="1"/>
    <col min="15875" max="15875" width="12.875" style="2" customWidth="1"/>
    <col min="15876" max="15876" width="11.125" style="2" customWidth="1"/>
    <col min="15877" max="15881" width="10.25" style="2" customWidth="1"/>
    <col min="15882" max="15882" width="12.875" style="2" customWidth="1"/>
    <col min="15883" max="15884" width="10.25" style="2" customWidth="1"/>
    <col min="15885" max="15887" width="0" style="2" hidden="1" customWidth="1"/>
    <col min="15888" max="16128" width="9" style="2"/>
    <col min="16129" max="16129" width="47.375" style="2" customWidth="1"/>
    <col min="16130" max="16130" width="11.125" style="2" customWidth="1"/>
    <col min="16131" max="16131" width="12.875" style="2" customWidth="1"/>
    <col min="16132" max="16132" width="11.125" style="2" customWidth="1"/>
    <col min="16133" max="16137" width="10.25" style="2" customWidth="1"/>
    <col min="16138" max="16138" width="12.875" style="2" customWidth="1"/>
    <col min="16139" max="16140" width="10.25" style="2" customWidth="1"/>
    <col min="16141" max="16143" width="0" style="2" hidden="1" customWidth="1"/>
    <col min="16144" max="16384" width="9" style="2"/>
  </cols>
  <sheetData>
    <row r="1" spans="1:12" x14ac:dyDescent="0.55000000000000004">
      <c r="A1" s="242" t="s">
        <v>181</v>
      </c>
      <c r="B1" s="242"/>
      <c r="C1" s="242"/>
      <c r="D1" s="242"/>
      <c r="E1" s="242"/>
      <c r="F1" s="242"/>
      <c r="G1" s="242"/>
      <c r="H1" s="242"/>
      <c r="I1" s="242"/>
      <c r="J1" s="242"/>
      <c r="K1" s="242"/>
      <c r="L1" s="242"/>
    </row>
    <row r="2" spans="1:12" x14ac:dyDescent="0.55000000000000004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</row>
    <row r="3" spans="1:12" ht="54.75" customHeight="1" x14ac:dyDescent="0.55000000000000004">
      <c r="A3" s="239" t="s">
        <v>9</v>
      </c>
      <c r="B3" s="240"/>
      <c r="C3" s="240"/>
      <c r="D3" s="241"/>
      <c r="E3" s="239" t="s">
        <v>13</v>
      </c>
      <c r="F3" s="240"/>
      <c r="G3" s="240"/>
      <c r="H3" s="240"/>
      <c r="I3" s="240"/>
      <c r="J3" s="240"/>
      <c r="K3" s="240"/>
      <c r="L3" s="241"/>
    </row>
    <row r="4" spans="1:12" x14ac:dyDescent="0.55000000000000004">
      <c r="A4" s="243" t="s">
        <v>10</v>
      </c>
      <c r="B4" s="244"/>
      <c r="C4" s="244"/>
      <c r="D4" s="245"/>
      <c r="E4" s="246" t="s">
        <v>11</v>
      </c>
      <c r="F4" s="247"/>
      <c r="G4" s="247"/>
      <c r="H4" s="247"/>
      <c r="I4" s="247"/>
      <c r="J4" s="247"/>
      <c r="K4" s="247"/>
      <c r="L4" s="248"/>
    </row>
    <row r="5" spans="1:12" ht="21.75" customHeight="1" x14ac:dyDescent="0.55000000000000004">
      <c r="A5" s="249" t="s">
        <v>8</v>
      </c>
      <c r="B5" s="250"/>
      <c r="C5" s="250"/>
      <c r="D5" s="251"/>
      <c r="E5" s="249" t="s">
        <v>8</v>
      </c>
      <c r="F5" s="250"/>
      <c r="G5" s="250"/>
      <c r="H5" s="250"/>
      <c r="I5" s="250"/>
      <c r="J5" s="250"/>
      <c r="K5" s="250"/>
      <c r="L5" s="251"/>
    </row>
    <row r="6" spans="1:12" x14ac:dyDescent="0.55000000000000004">
      <c r="A6" s="252" t="s">
        <v>16</v>
      </c>
      <c r="B6" s="253"/>
      <c r="C6" s="253"/>
      <c r="D6" s="254"/>
      <c r="E6" s="252" t="s">
        <v>15</v>
      </c>
      <c r="F6" s="253"/>
      <c r="G6" s="253"/>
      <c r="H6" s="253"/>
      <c r="I6" s="253"/>
      <c r="J6" s="253"/>
      <c r="K6" s="253"/>
      <c r="L6" s="254"/>
    </row>
    <row r="7" spans="1:12" ht="54.75" customHeight="1" x14ac:dyDescent="0.55000000000000004">
      <c r="A7" s="239" t="s">
        <v>12</v>
      </c>
      <c r="B7" s="240"/>
      <c r="C7" s="240"/>
      <c r="D7" s="241"/>
      <c r="E7" s="239" t="s">
        <v>14</v>
      </c>
      <c r="F7" s="240"/>
      <c r="G7" s="240"/>
      <c r="H7" s="240"/>
      <c r="I7" s="240"/>
      <c r="J7" s="240"/>
      <c r="K7" s="240"/>
      <c r="L7" s="241"/>
    </row>
    <row r="8" spans="1:12" x14ac:dyDescent="0.55000000000000004">
      <c r="A8" s="243" t="s">
        <v>10</v>
      </c>
      <c r="B8" s="244"/>
      <c r="C8" s="244"/>
      <c r="D8" s="245"/>
      <c r="E8" s="255" t="s">
        <v>11</v>
      </c>
      <c r="F8" s="256"/>
      <c r="G8" s="256"/>
      <c r="H8" s="256"/>
      <c r="I8" s="256"/>
      <c r="J8" s="256"/>
      <c r="K8" s="256"/>
      <c r="L8" s="257"/>
    </row>
    <row r="9" spans="1:12" ht="23.25" customHeight="1" x14ac:dyDescent="0.55000000000000004">
      <c r="A9" s="249" t="s">
        <v>8</v>
      </c>
      <c r="B9" s="250"/>
      <c r="C9" s="250"/>
      <c r="D9" s="251"/>
      <c r="E9" s="249" t="s">
        <v>8</v>
      </c>
      <c r="F9" s="250"/>
      <c r="G9" s="250"/>
      <c r="H9" s="250"/>
      <c r="I9" s="250"/>
      <c r="J9" s="250"/>
      <c r="K9" s="250"/>
      <c r="L9" s="251"/>
    </row>
    <row r="10" spans="1:12" x14ac:dyDescent="0.55000000000000004">
      <c r="A10" s="252" t="s">
        <v>17</v>
      </c>
      <c r="B10" s="253"/>
      <c r="C10" s="253"/>
      <c r="D10" s="254"/>
      <c r="E10" s="252" t="s">
        <v>18</v>
      </c>
      <c r="F10" s="253"/>
      <c r="G10" s="253"/>
      <c r="H10" s="253"/>
      <c r="I10" s="253"/>
      <c r="J10" s="253"/>
      <c r="K10" s="253"/>
      <c r="L10" s="254"/>
    </row>
  </sheetData>
  <mergeCells count="17">
    <mergeCell ref="A9:D9"/>
    <mergeCell ref="E9:L9"/>
    <mergeCell ref="A10:D10"/>
    <mergeCell ref="E10:L10"/>
    <mergeCell ref="A8:D8"/>
    <mergeCell ref="E8:L8"/>
    <mergeCell ref="A7:D7"/>
    <mergeCell ref="E7:L7"/>
    <mergeCell ref="A1:L1"/>
    <mergeCell ref="A3:D3"/>
    <mergeCell ref="E3:L3"/>
    <mergeCell ref="A4:D4"/>
    <mergeCell ref="E4:L4"/>
    <mergeCell ref="A5:D5"/>
    <mergeCell ref="E5:L5"/>
    <mergeCell ref="A6:D6"/>
    <mergeCell ref="E6:L6"/>
  </mergeCells>
  <printOptions horizontalCentered="1"/>
  <pageMargins left="0.47244094488188981" right="0.47244094488188981" top="0.39370078740157483" bottom="0.3937007874015748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เวิร์กชีต</vt:lpstr>
      </vt:variant>
      <vt:variant>
        <vt:i4>13</vt:i4>
      </vt:variant>
      <vt:variant>
        <vt:lpstr>ช่วงที่มีชื่อ</vt:lpstr>
      </vt:variant>
      <vt:variant>
        <vt:i4>22</vt:i4>
      </vt:variant>
    </vt:vector>
  </HeadingPairs>
  <TitlesOfParts>
    <vt:vector size="35" baseType="lpstr">
      <vt:lpstr>สงม.1 </vt:lpstr>
      <vt:lpstr>สงม.2 งานรายจ่ายบุคลากร</vt:lpstr>
      <vt:lpstr>สงม.2 (ปกครอง)</vt:lpstr>
      <vt:lpstr>สงม.2 (ทะเบียน)</vt:lpstr>
      <vt:lpstr>สงม.2 (คลัง)</vt:lpstr>
      <vt:lpstr>สงม.2 (รายได้)</vt:lpstr>
      <vt:lpstr>สงม.2 (รักษา+ปลูก)</vt:lpstr>
      <vt:lpstr>สงม.2 (เทศกิจ)</vt:lpstr>
      <vt:lpstr>สงม.2 (โยธา+ระบายน้ำ)</vt:lpstr>
      <vt:lpstr>สงม.2 (พัฒนา)</vt:lpstr>
      <vt:lpstr>สงม.2 (สวล)</vt:lpstr>
      <vt:lpstr>สงม.2 (ศึกษา)</vt:lpstr>
      <vt:lpstr>แนบท้ายแบบ 1</vt:lpstr>
      <vt:lpstr>'สงม.1 '!Print_Area</vt:lpstr>
      <vt:lpstr>'สงม.2 (ทะเบียน)'!Print_Area</vt:lpstr>
      <vt:lpstr>'สงม.2 (เทศกิจ)'!Print_Area</vt:lpstr>
      <vt:lpstr>'สงม.2 (ปกครอง)'!Print_Area</vt:lpstr>
      <vt:lpstr>'สงม.2 (พัฒนา)'!Print_Area</vt:lpstr>
      <vt:lpstr>'สงม.2 (โยธา+ระบายน้ำ)'!Print_Area</vt:lpstr>
      <vt:lpstr>'สงม.2 (รักษา+ปลูก)'!Print_Area</vt:lpstr>
      <vt:lpstr>'สงม.2 (รายได้)'!Print_Area</vt:lpstr>
      <vt:lpstr>'สงม.2 (ศึกษา)'!Print_Area</vt:lpstr>
      <vt:lpstr>'สงม.2 (สวล)'!Print_Area</vt:lpstr>
      <vt:lpstr>'สงม.2 งานรายจ่ายบุคลากร'!Print_Area</vt:lpstr>
      <vt:lpstr>'สงม.1 '!Print_Titles</vt:lpstr>
      <vt:lpstr>'สงม.2 (ทะเบียน)'!Print_Titles</vt:lpstr>
      <vt:lpstr>'สงม.2 (เทศกิจ)'!Print_Titles</vt:lpstr>
      <vt:lpstr>'สงม.2 (ปกครอง)'!Print_Titles</vt:lpstr>
      <vt:lpstr>'สงม.2 (พัฒนา)'!Print_Titles</vt:lpstr>
      <vt:lpstr>'สงม.2 (โยธา+ระบายน้ำ)'!Print_Titles</vt:lpstr>
      <vt:lpstr>'สงม.2 (รักษา+ปลูก)'!Print_Titles</vt:lpstr>
      <vt:lpstr>'สงม.2 (รายได้)'!Print_Titles</vt:lpstr>
      <vt:lpstr>'สงม.2 (ศึกษา)'!Print_Titles</vt:lpstr>
      <vt:lpstr>'สงม.2 (สวล)'!Print_Titles</vt:lpstr>
      <vt:lpstr>'สงม.2 งานรายจ่ายบุคลากร'!Print_Titles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bma03131</cp:lastModifiedBy>
  <cp:lastPrinted>2025-01-23T02:16:04Z</cp:lastPrinted>
  <dcterms:created xsi:type="dcterms:W3CDTF">2019-08-18T06:05:51Z</dcterms:created>
  <dcterms:modified xsi:type="dcterms:W3CDTF">2025-01-23T02:27:28Z</dcterms:modified>
</cp:coreProperties>
</file>