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a\Desktop\เอกสารน้องโอ๊ตอยู่ที่นี่\ITA\OIT 27_4_67\O10 ข้อมูลสถิติการจัดเก็บรายได้ (เสร็จ)\1. ข้อมูลรายได้ ค่าธรรมเนียม PDF\"/>
    </mc:Choice>
  </mc:AlternateContent>
  <xr:revisionPtr revIDLastSave="0" documentId="13_ncr:1_{3B5A2E68-F904-45E9-8553-2651531D3775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ตุลาคม" sheetId="3" r:id="rId1"/>
    <sheet name="พฤศจิกายน" sheetId="12" r:id="rId2"/>
    <sheet name="ธันวาคม" sheetId="13" r:id="rId3"/>
    <sheet name="มกราคม" sheetId="11" r:id="rId4"/>
    <sheet name="กุมภาพันธ์" sheetId="14" r:id="rId5"/>
    <sheet name="มีนาคม" sheetId="16" r:id="rId6"/>
  </sheets>
  <definedNames>
    <definedName name="_xlnm.Print_Titles" localSheetId="4">กุมภาพันธ์!$4:$5</definedName>
    <definedName name="_xlnm.Print_Titles" localSheetId="0">ตุลาคม!$4:$5</definedName>
    <definedName name="_xlnm.Print_Titles" localSheetId="2">ธันวาคม!$4:$5</definedName>
    <definedName name="_xlnm.Print_Titles" localSheetId="1">พฤศจิกายน!$4:$5</definedName>
    <definedName name="_xlnm.Print_Titles" localSheetId="3">มกราคม!$4:$5</definedName>
    <definedName name="_xlnm.Print_Titles" localSheetId="5">มีนาคม!$4:$5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6" l="1"/>
  <c r="F40" i="16"/>
  <c r="F41" i="16"/>
  <c r="F42" i="16"/>
  <c r="F43" i="16"/>
  <c r="F44" i="16"/>
  <c r="F38" i="16"/>
  <c r="F36" i="16"/>
  <c r="F25" i="16"/>
  <c r="F26" i="16"/>
  <c r="F27" i="16"/>
  <c r="F28" i="16"/>
  <c r="F29" i="16"/>
  <c r="F30" i="16"/>
  <c r="F31" i="16"/>
  <c r="F32" i="16"/>
  <c r="F33" i="16"/>
  <c r="F34" i="16"/>
  <c r="F24" i="16"/>
  <c r="F16" i="16"/>
  <c r="F17" i="16"/>
  <c r="F18" i="16"/>
  <c r="F19" i="16"/>
  <c r="F20" i="16"/>
  <c r="F21" i="16"/>
  <c r="F22" i="16"/>
  <c r="F15" i="16"/>
  <c r="F8" i="16"/>
  <c r="F9" i="16"/>
  <c r="F10" i="16"/>
  <c r="F11" i="16"/>
  <c r="F12" i="16"/>
  <c r="F7" i="16"/>
  <c r="D34" i="16"/>
  <c r="D39" i="16" l="1"/>
  <c r="D40" i="16"/>
  <c r="D41" i="16"/>
  <c r="D42" i="16"/>
  <c r="D43" i="16"/>
  <c r="D44" i="16"/>
  <c r="D38" i="16"/>
  <c r="D36" i="16"/>
  <c r="D25" i="16"/>
  <c r="D26" i="16"/>
  <c r="D27" i="16"/>
  <c r="D28" i="16"/>
  <c r="D29" i="16"/>
  <c r="D30" i="16"/>
  <c r="D31" i="16"/>
  <c r="D32" i="16"/>
  <c r="D33" i="16"/>
  <c r="D24" i="16"/>
  <c r="D16" i="16"/>
  <c r="D17" i="16"/>
  <c r="D18" i="16"/>
  <c r="D19" i="16"/>
  <c r="D20" i="16"/>
  <c r="D21" i="16"/>
  <c r="D22" i="16"/>
  <c r="D15" i="16"/>
  <c r="D8" i="16"/>
  <c r="D9" i="16"/>
  <c r="D10" i="16"/>
  <c r="D11" i="16"/>
  <c r="D12" i="16"/>
  <c r="D7" i="16"/>
  <c r="F45" i="16"/>
  <c r="C45" i="16"/>
  <c r="C45" i="14"/>
  <c r="C45" i="11"/>
  <c r="F45" i="13"/>
  <c r="F45" i="12"/>
  <c r="F45" i="3"/>
  <c r="D45" i="13"/>
  <c r="C45" i="13"/>
  <c r="D45" i="3"/>
  <c r="C45" i="3"/>
  <c r="F39" i="14"/>
  <c r="F40" i="14"/>
  <c r="F41" i="14"/>
  <c r="F42" i="14"/>
  <c r="F43" i="14"/>
  <c r="F44" i="14"/>
  <c r="F38" i="14"/>
  <c r="F36" i="14"/>
  <c r="F25" i="14"/>
  <c r="F26" i="14"/>
  <c r="F27" i="14"/>
  <c r="F28" i="14"/>
  <c r="F29" i="14"/>
  <c r="F30" i="14"/>
  <c r="F31" i="14"/>
  <c r="F32" i="14"/>
  <c r="F33" i="14"/>
  <c r="F24" i="14"/>
  <c r="F16" i="14"/>
  <c r="F17" i="14"/>
  <c r="F18" i="14"/>
  <c r="F19" i="14"/>
  <c r="F20" i="14"/>
  <c r="F21" i="14"/>
  <c r="F22" i="14"/>
  <c r="F15" i="14"/>
  <c r="F8" i="14"/>
  <c r="F9" i="14"/>
  <c r="F10" i="14"/>
  <c r="F11" i="14"/>
  <c r="F12" i="14"/>
  <c r="F7" i="14"/>
  <c r="D39" i="14"/>
  <c r="D40" i="14"/>
  <c r="D41" i="14"/>
  <c r="D42" i="14"/>
  <c r="D43" i="14"/>
  <c r="D44" i="14"/>
  <c r="D38" i="14"/>
  <c r="D36" i="14"/>
  <c r="D16" i="14"/>
  <c r="D17" i="14"/>
  <c r="D18" i="14"/>
  <c r="D19" i="14"/>
  <c r="D20" i="14"/>
  <c r="D21" i="14"/>
  <c r="D22" i="14"/>
  <c r="D24" i="14"/>
  <c r="D25" i="14"/>
  <c r="D26" i="14"/>
  <c r="D27" i="14"/>
  <c r="D28" i="14"/>
  <c r="D29" i="14"/>
  <c r="D30" i="14"/>
  <c r="D31" i="14"/>
  <c r="D32" i="14"/>
  <c r="D33" i="14"/>
  <c r="D34" i="14"/>
  <c r="F34" i="14" s="1"/>
  <c r="F45" i="14" s="1"/>
  <c r="D15" i="14"/>
  <c r="D8" i="14"/>
  <c r="D9" i="14"/>
  <c r="D10" i="14"/>
  <c r="D11" i="14"/>
  <c r="D7" i="14"/>
  <c r="D45" i="14" l="1"/>
  <c r="D45" i="16"/>
  <c r="F39" i="11" l="1"/>
  <c r="F40" i="11"/>
  <c r="F41" i="11"/>
  <c r="F42" i="11"/>
  <c r="F43" i="11"/>
  <c r="F44" i="11"/>
  <c r="F38" i="11"/>
  <c r="F36" i="11"/>
  <c r="F25" i="11"/>
  <c r="F26" i="11"/>
  <c r="F27" i="11"/>
  <c r="F28" i="11"/>
  <c r="F29" i="11"/>
  <c r="F30" i="11"/>
  <c r="F31" i="11"/>
  <c r="F32" i="11"/>
  <c r="F33" i="11"/>
  <c r="F24" i="11"/>
  <c r="F16" i="11"/>
  <c r="F17" i="11"/>
  <c r="F18" i="11"/>
  <c r="F19" i="11"/>
  <c r="F20" i="11"/>
  <c r="F21" i="11"/>
  <c r="F22" i="11"/>
  <c r="F15" i="11"/>
  <c r="F8" i="11"/>
  <c r="F9" i="11"/>
  <c r="F10" i="11"/>
  <c r="F11" i="11"/>
  <c r="F12" i="11"/>
  <c r="F7" i="11"/>
  <c r="D39" i="11"/>
  <c r="D40" i="11"/>
  <c r="D41" i="11"/>
  <c r="D42" i="11"/>
  <c r="D43" i="11"/>
  <c r="D44" i="11"/>
  <c r="D38" i="11"/>
  <c r="D36" i="11"/>
  <c r="D25" i="11"/>
  <c r="D26" i="11"/>
  <c r="D27" i="11"/>
  <c r="D28" i="11"/>
  <c r="D29" i="11"/>
  <c r="D30" i="11"/>
  <c r="D31" i="11"/>
  <c r="D32" i="11"/>
  <c r="D33" i="11"/>
  <c r="D34" i="11"/>
  <c r="D45" i="11" s="1"/>
  <c r="D24" i="11"/>
  <c r="D16" i="11"/>
  <c r="D17" i="11"/>
  <c r="D18" i="11"/>
  <c r="D19" i="11"/>
  <c r="D20" i="11"/>
  <c r="D21" i="11"/>
  <c r="D22" i="11"/>
  <c r="D15" i="11"/>
  <c r="D8" i="11"/>
  <c r="D9" i="11"/>
  <c r="D10" i="11"/>
  <c r="D11" i="11"/>
  <c r="D12" i="11"/>
  <c r="D7" i="11"/>
  <c r="F34" i="11" l="1"/>
  <c r="F45" i="11" s="1"/>
  <c r="F24" i="13"/>
  <c r="F44" i="13"/>
  <c r="F43" i="13"/>
  <c r="F42" i="13"/>
  <c r="F41" i="13"/>
  <c r="F40" i="13"/>
  <c r="F39" i="13"/>
  <c r="F38" i="13"/>
  <c r="F36" i="13"/>
  <c r="F34" i="13"/>
  <c r="F33" i="13"/>
  <c r="F32" i="13"/>
  <c r="F31" i="13"/>
  <c r="F30" i="13"/>
  <c r="F29" i="13"/>
  <c r="F28" i="13"/>
  <c r="F27" i="13"/>
  <c r="F26" i="13"/>
  <c r="F25" i="13"/>
  <c r="F22" i="13"/>
  <c r="F21" i="13"/>
  <c r="F20" i="13"/>
  <c r="F19" i="13"/>
  <c r="F18" i="13"/>
  <c r="F17" i="13"/>
  <c r="F16" i="13"/>
  <c r="F15" i="13"/>
  <c r="F12" i="13"/>
  <c r="F11" i="13"/>
  <c r="F10" i="13"/>
  <c r="F9" i="13"/>
  <c r="F8" i="13"/>
  <c r="F7" i="13"/>
  <c r="D39" i="13"/>
  <c r="D40" i="13"/>
  <c r="D41" i="13"/>
  <c r="D42" i="13"/>
  <c r="D43" i="13"/>
  <c r="D44" i="13"/>
  <c r="D38" i="13"/>
  <c r="D36" i="13"/>
  <c r="D25" i="13"/>
  <c r="D26" i="13"/>
  <c r="D27" i="13"/>
  <c r="D28" i="13"/>
  <c r="D29" i="13"/>
  <c r="D30" i="13"/>
  <c r="D31" i="13"/>
  <c r="D32" i="13"/>
  <c r="D33" i="13"/>
  <c r="D34" i="13"/>
  <c r="D24" i="13"/>
  <c r="D16" i="13"/>
  <c r="D17" i="13"/>
  <c r="D18" i="13"/>
  <c r="D19" i="13"/>
  <c r="D20" i="13"/>
  <c r="D21" i="13"/>
  <c r="D22" i="13"/>
  <c r="D15" i="13"/>
  <c r="D8" i="13"/>
  <c r="D9" i="13"/>
  <c r="D10" i="13"/>
  <c r="D11" i="13"/>
  <c r="D12" i="13"/>
  <c r="D7" i="13"/>
  <c r="C11" i="13"/>
  <c r="C10" i="13"/>
  <c r="C9" i="13"/>
  <c r="F39" i="3" l="1"/>
  <c r="F40" i="3"/>
  <c r="F41" i="3"/>
  <c r="F42" i="3"/>
  <c r="F43" i="3"/>
  <c r="F44" i="3"/>
  <c r="F38" i="3"/>
  <c r="F36" i="3"/>
  <c r="F25" i="3"/>
  <c r="F26" i="3"/>
  <c r="F27" i="3"/>
  <c r="F28" i="3"/>
  <c r="F29" i="3"/>
  <c r="F30" i="3"/>
  <c r="F31" i="3"/>
  <c r="F32" i="3"/>
  <c r="F33" i="3"/>
  <c r="F34" i="3"/>
  <c r="F24" i="3"/>
  <c r="F21" i="3"/>
  <c r="F22" i="3"/>
  <c r="F20" i="3"/>
  <c r="F19" i="3"/>
  <c r="F18" i="3"/>
  <c r="F17" i="3"/>
  <c r="F16" i="3"/>
  <c r="F15" i="3"/>
  <c r="F12" i="3"/>
  <c r="F11" i="3"/>
  <c r="F10" i="3"/>
  <c r="F9" i="3"/>
  <c r="F8" i="3"/>
  <c r="F7" i="3"/>
  <c r="F39" i="12"/>
  <c r="F40" i="12"/>
  <c r="F41" i="12"/>
  <c r="F42" i="12"/>
  <c r="F43" i="12"/>
  <c r="F44" i="12"/>
  <c r="F38" i="12"/>
  <c r="F36" i="12"/>
  <c r="F25" i="12"/>
  <c r="F26" i="12"/>
  <c r="F27" i="12"/>
  <c r="F28" i="12"/>
  <c r="F29" i="12"/>
  <c r="F30" i="12"/>
  <c r="F31" i="12"/>
  <c r="F32" i="12"/>
  <c r="F33" i="12"/>
  <c r="F34" i="12"/>
  <c r="F24" i="12"/>
  <c r="F16" i="12"/>
  <c r="F17" i="12"/>
  <c r="F18" i="12"/>
  <c r="F19" i="12"/>
  <c r="F20" i="12"/>
  <c r="F21" i="12"/>
  <c r="F22" i="12"/>
  <c r="F15" i="12"/>
  <c r="F8" i="12"/>
  <c r="F9" i="12"/>
  <c r="F10" i="12"/>
  <c r="F11" i="12"/>
  <c r="F12" i="12"/>
  <c r="F7" i="12"/>
  <c r="D39" i="12"/>
  <c r="D40" i="12"/>
  <c r="D41" i="12"/>
  <c r="D42" i="12"/>
  <c r="D43" i="12"/>
  <c r="D44" i="12"/>
  <c r="D38" i="12"/>
  <c r="D36" i="12"/>
  <c r="D25" i="12"/>
  <c r="D26" i="12"/>
  <c r="D27" i="12"/>
  <c r="D28" i="12"/>
  <c r="D29" i="12"/>
  <c r="D30" i="12"/>
  <c r="D31" i="12"/>
  <c r="D32" i="12"/>
  <c r="D33" i="12"/>
  <c r="D34" i="12"/>
  <c r="D24" i="12"/>
  <c r="D16" i="12"/>
  <c r="D17" i="12"/>
  <c r="D18" i="12"/>
  <c r="D19" i="12"/>
  <c r="D20" i="12"/>
  <c r="D21" i="12"/>
  <c r="D22" i="12"/>
  <c r="D15" i="12"/>
  <c r="D12" i="12"/>
  <c r="D8" i="12"/>
  <c r="D9" i="12"/>
  <c r="D10" i="12"/>
  <c r="D11" i="12"/>
  <c r="D7" i="12"/>
  <c r="C11" i="12"/>
  <c r="C10" i="12"/>
  <c r="C9" i="12"/>
  <c r="C7" i="12"/>
  <c r="D45" i="12" l="1"/>
  <c r="C45" i="12"/>
  <c r="D11" i="3"/>
  <c r="D10" i="3"/>
  <c r="D9" i="3"/>
  <c r="C11" i="3"/>
  <c r="C10" i="3"/>
  <c r="C9" i="3"/>
  <c r="B45" i="16" l="1"/>
  <c r="B45" i="14"/>
  <c r="B45" i="11"/>
  <c r="B45" i="13"/>
  <c r="B45" i="12"/>
  <c r="B45" i="3"/>
</calcChain>
</file>

<file path=xl/sharedStrings.xml><?xml version="1.0" encoding="utf-8"?>
<sst xmlns="http://schemas.openxmlformats.org/spreadsheetml/2006/main" count="463" uniqueCount="61">
  <si>
    <t>ประเภทรายรับ</t>
  </si>
  <si>
    <t>ข้อมูลรายได้ ค่าธรรมเนียม ค่าใบอนุญาต ค่าปรับ และค่าบริการ ของสำนักงานเขตกรุงเทพมหานคร</t>
  </si>
  <si>
    <t>ประมาณการ</t>
  </si>
  <si>
    <t>+</t>
  </si>
  <si>
    <t>-</t>
  </si>
  <si>
    <t>สูงกว่าประมาณการ</t>
  </si>
  <si>
    <t>ต่ำกว่าประมาณการ</t>
  </si>
  <si>
    <t>2. ค่าธรรมเนียม  ใบอนุญาต  ค่าปรับ  และค่าบริการ</t>
  </si>
  <si>
    <t xml:space="preserve">     1. ค่าธรรมเนียม  </t>
  </si>
  <si>
    <t xml:space="preserve">          1.1  ค่าธรรมเนียมเก็บขนมูลฝอย</t>
  </si>
  <si>
    <t xml:space="preserve">          1.2  ค่าธรรมเนียมเก็บขนสิ่งปฏิกูล</t>
  </si>
  <si>
    <t xml:space="preserve">          1.3  ค่าธรรมเนียมตามกฏหมายควบคุมอาคาร</t>
  </si>
  <si>
    <t xml:space="preserve">          1.4  ค่าธรรมเนียมบัตรและค่าปรับบัตรประชาชน</t>
  </si>
  <si>
    <t xml:space="preserve">          1.5  ค่าธรรมเนียมจดทะเบียนพาณิชย์</t>
  </si>
  <si>
    <t xml:space="preserve">          1.6  ค่าธรรมเนียมขนถ่ายสิ่งปฏิกูลประเภทไขมัน</t>
  </si>
  <si>
    <t xml:space="preserve">          1.7  ค่าธรรมเนียมใบอนุญาตประกอบกิจการหอพัก</t>
  </si>
  <si>
    <t xml:space="preserve">          1.8  ค่าธรรมเนียมใบอนุญาตผู้จัดการหอพัก</t>
  </si>
  <si>
    <t xml:space="preserve">     2. ค่าใบอนุญาต</t>
  </si>
  <si>
    <t xml:space="preserve">          2.1  ค่าใบอนุญาตประกอบกิจการค้า</t>
  </si>
  <si>
    <t xml:space="preserve">          2.2  ใบอนุญาตสถานที่จำหน่ายอาหารและสะสมอาหาร</t>
  </si>
  <si>
    <t xml:space="preserve">          2.3  ใบอนุญาตการโฆษณา (ขยายเสียง)</t>
  </si>
  <si>
    <t xml:space="preserve">          2.4  ใบอนุญาตจำหน่ายสินค้าในที่หรือทางสาธารณะ</t>
  </si>
  <si>
    <t xml:space="preserve">          2.5  ใบอนุญาตรับรองการแจ้งสถานที่จัดตั้งจำหน่ายอาหาร</t>
  </si>
  <si>
    <t xml:space="preserve">          2.6  ใบอนุญาตสถานที่แต่งผม</t>
  </si>
  <si>
    <t xml:space="preserve">          2.7  ใบอนุญาตการทำน้ำแข็งเพื่อการค้า</t>
  </si>
  <si>
    <t xml:space="preserve">          2.8  ใบอนุญาตผู้รับจ้างแต่งผม</t>
  </si>
  <si>
    <t xml:space="preserve">          2.9  ใบอนุญาตตลาดเอกชน</t>
  </si>
  <si>
    <t xml:space="preserve">          2.10  ใบอนุญาตสุสานและฌาปนกิจสถาน</t>
  </si>
  <si>
    <t xml:space="preserve">     3. ค่าปรับ</t>
  </si>
  <si>
    <t xml:space="preserve">          3.1  ค่าปรับผู้ละเมิดกฏหมาย</t>
  </si>
  <si>
    <t xml:space="preserve">     4. ค่าบริการ</t>
  </si>
  <si>
    <t xml:space="preserve">          4.1  การออกแบบ</t>
  </si>
  <si>
    <t xml:space="preserve">          4.2  การคัดสำเนาหรือถ่ายเอกสาร</t>
  </si>
  <si>
    <t xml:space="preserve">          4.3  การพ่นหมอกกำจัดยุง</t>
  </si>
  <si>
    <t xml:space="preserve">          4.4  การบริการเกี่ยวกับเศษวัสดุก่อสร้าง</t>
  </si>
  <si>
    <t xml:space="preserve">          4.5  การทำการต่าง ๆ  ในที่สาธารณะ</t>
  </si>
  <si>
    <t xml:space="preserve">          4.6  การทำความสะอาด</t>
  </si>
  <si>
    <t xml:space="preserve">          4.7  การบริการ ขุด ตัด และย้ายต้นไม้</t>
  </si>
  <si>
    <t>1. ภาษีอากร</t>
  </si>
  <si>
    <t xml:space="preserve">     1.1  ภาษีบำรุงท้องที่</t>
  </si>
  <si>
    <t xml:space="preserve">     1.2  ภาษีโรงเรือนและที่ดิน</t>
  </si>
  <si>
    <t xml:space="preserve">     1.3  ภาษีป้าย</t>
  </si>
  <si>
    <t xml:space="preserve">     1.4  ภาษีบำรุงกรุงเทพมหานครสำหรับน้ำมันฯ</t>
  </si>
  <si>
    <t xml:space="preserve">     1.5  ภาษีที่ดินและสิ่งปลูกสร้าง</t>
  </si>
  <si>
    <t xml:space="preserve">     1.6  ภาษีและค่าธรรมเนียมรถยนต์หรือล้อเลื่อน</t>
  </si>
  <si>
    <t xml:space="preserve">   รวมรายได้ทั้งสิ้น</t>
  </si>
  <si>
    <t xml:space="preserve">          2.11  ใบอนุญาตดำเนินกิจการที่เป็นอันตรายต่อสุขภาพในลักษณะที่เป็นการค้า</t>
  </si>
  <si>
    <t xml:space="preserve">หมายเหตุ:  ภาษีบำรุงท้องที่ไม่หักค่าใช้จ่าย 5 % </t>
  </si>
  <si>
    <t>ประจำปีงบประมาณ พ.ศ. 2567 สำนักงานเขตดินแดง เดือนตุลาคม 2566</t>
  </si>
  <si>
    <t>ตั้งแต่ต้นปีงบประมาณ 2567</t>
  </si>
  <si>
    <t>เดือนตุลาคม 2566</t>
  </si>
  <si>
    <t>เดือนพฤศจิกายน 2566</t>
  </si>
  <si>
    <t>เดือนมกราคม 2567</t>
  </si>
  <si>
    <t>เดือนกุมภาพันธ์ 2567</t>
  </si>
  <si>
    <t>เดือนมีนาคม 2567</t>
  </si>
  <si>
    <t>ประจำปีงบประมาณ พ.ศ. 2567 สำนักงานเขตดินแดง เดือนมีนาคม 2567</t>
  </si>
  <si>
    <t>ประจำปีงบประมาณ พ.ศ. 2567 สำนักงานเขตดินแดง เดือนกุมภาพันธ์ 2567</t>
  </si>
  <si>
    <t>ประจำปีงบประมาณ พ.ศ. 2567 สำนักงานเขตดินแดง เดือนมกราคม 2567</t>
  </si>
  <si>
    <t>ประจำปีงบประมาณ พ.ศ. 2567 สำนักงานเขตดินแดง เดือนพฤศจิกายน 2566</t>
  </si>
  <si>
    <t>ประจำปีงบประมาณ พ.ศ. 2567 สำนักงานเขตดินแดง เดือนธันวาคม 2566</t>
  </si>
  <si>
    <t>เดือนธันวาคม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</si>
</sst>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_ ;\-#,##0\ "/>
  </numFmts>
  <fonts count="9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b/>
      <sz val="16"/>
      <name val="TH SarabunPSK"/>
      <family val="2"/>
      <charset val="222"/>
    </font>
    <font>
      <b/>
      <sz val="12"/>
      <color theme="1"/>
      <name val="TH SarabunPSK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6" fillId="0" borderId="4" xfId="2" applyFont="1" applyBorder="1" applyAlignment="1">
      <alignment vertical="center"/>
    </xf>
    <xf numFmtId="0" fontId="6" fillId="0" borderId="4" xfId="2" applyFont="1" applyBorder="1" applyAlignment="1">
      <alignment horizontal="left" vertical="center"/>
    </xf>
    <xf numFmtId="0" fontId="6" fillId="0" borderId="3" xfId="2" applyFont="1" applyBorder="1" applyAlignment="1">
      <alignment vertical="center"/>
    </xf>
    <xf numFmtId="0" fontId="6" fillId="2" borderId="2" xfId="2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4" xfId="2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right" vertical="center"/>
    </xf>
    <xf numFmtId="3" fontId="0" fillId="0" borderId="0" xfId="0" applyNumberFormat="1"/>
    <xf numFmtId="164" fontId="6" fillId="0" borderId="10" xfId="9" applyFont="1" applyBorder="1" applyAlignment="1">
      <alignment horizontal="right" vertical="center"/>
    </xf>
    <xf numFmtId="164" fontId="6" fillId="0" borderId="10" xfId="9" applyFont="1" applyBorder="1" applyAlignment="1">
      <alignment vertical="center"/>
    </xf>
    <xf numFmtId="164" fontId="6" fillId="0" borderId="10" xfId="9" applyFont="1" applyBorder="1" applyAlignment="1">
      <alignment horizontal="center" vertical="center"/>
    </xf>
    <xf numFmtId="0" fontId="6" fillId="0" borderId="9" xfId="8" applyFont="1" applyBorder="1" applyAlignment="1">
      <alignment horizontal="center" vertical="center"/>
    </xf>
    <xf numFmtId="165" fontId="6" fillId="0" borderId="9" xfId="9" applyNumberFormat="1" applyFont="1" applyBorder="1" applyAlignment="1">
      <alignment horizontal="center" vertical="center"/>
    </xf>
    <xf numFmtId="43" fontId="6" fillId="0" borderId="5" xfId="0" applyNumberFormat="1" applyFont="1" applyBorder="1" applyAlignment="1">
      <alignment horizontal="center" vertical="center"/>
    </xf>
    <xf numFmtId="164" fontId="7" fillId="0" borderId="10" xfId="9" applyFont="1" applyBorder="1" applyAlignment="1">
      <alignment horizontal="center" vertical="center"/>
    </xf>
    <xf numFmtId="164" fontId="7" fillId="0" borderId="11" xfId="9" applyFont="1" applyBorder="1" applyAlignment="1">
      <alignment horizontal="center" vertical="center"/>
    </xf>
    <xf numFmtId="164" fontId="7" fillId="0" borderId="9" xfId="9" applyFont="1" applyBorder="1" applyAlignment="1">
      <alignment horizontal="center" vertical="center"/>
    </xf>
    <xf numFmtId="43" fontId="6" fillId="0" borderId="5" xfId="7" applyNumberFormat="1" applyFont="1" applyBorder="1" applyAlignment="1">
      <alignment horizontal="center" vertical="center"/>
    </xf>
    <xf numFmtId="43" fontId="6" fillId="0" borderId="9" xfId="9" applyNumberFormat="1" applyFont="1" applyBorder="1" applyAlignment="1">
      <alignment horizontal="center" vertical="center"/>
    </xf>
    <xf numFmtId="43" fontId="6" fillId="0" borderId="9" xfId="9" applyNumberFormat="1" applyFont="1" applyBorder="1" applyAlignment="1">
      <alignment horizontal="right" vertical="center"/>
    </xf>
    <xf numFmtId="0" fontId="8" fillId="0" borderId="0" xfId="0" applyFont="1"/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0">
    <cellStyle name="Comma 2" xfId="9" xr:uid="{138004B2-42B5-406B-914B-58DCBCE91162}"/>
    <cellStyle name="Comma 5" xfId="5" xr:uid="{5A4DD463-854D-43BA-AEA5-78C69B208C56}"/>
    <cellStyle name="Normal 2" xfId="8" xr:uid="{AC77F13A-FDEF-4451-809B-7E86F95C970E}"/>
    <cellStyle name="Normal 4" xfId="4" xr:uid="{ED29E1AF-DB57-4905-889C-D58B2E9CCED3}"/>
    <cellStyle name="Percent 2" xfId="6" xr:uid="{BD7E5F6C-4F25-4FDD-B0EE-3112A120CD78}"/>
    <cellStyle name="จุลภาค 2" xfId="1" xr:uid="{13355CC7-E652-42F3-B61C-F6B0D9613225}"/>
    <cellStyle name="จุลภาค 3" xfId="3" xr:uid="{9D6F86A6-36F4-4839-91DE-420E61873BEF}"/>
    <cellStyle name="ปกติ" xfId="0" builtinId="0"/>
    <cellStyle name="ปกติ 2" xfId="2" xr:uid="{798CBB76-0047-43FF-8D94-B0E6FA86D058}"/>
    <cellStyle name="สกุลเงิน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workbookViewId="0">
      <selection activeCell="F4" sqref="F4:F5"/>
    </sheetView>
  </sheetViews>
  <sheetFormatPr defaultRowHeight="15"/>
  <cols>
    <col min="1" max="1" width="61" customWidth="1"/>
    <col min="2" max="3" width="14.5703125" customWidth="1"/>
    <col min="4" max="4" width="14.7109375" customWidth="1"/>
    <col min="5" max="5" width="6" customWidth="1"/>
    <col min="6" max="6" width="18" customWidth="1"/>
  </cols>
  <sheetData>
    <row r="1" spans="1:6" ht="24">
      <c r="A1" s="33" t="s">
        <v>1</v>
      </c>
      <c r="B1" s="33"/>
      <c r="C1" s="33"/>
      <c r="D1" s="33"/>
      <c r="E1" s="33"/>
      <c r="F1" s="33"/>
    </row>
    <row r="2" spans="1:6" ht="24">
      <c r="A2" s="33" t="s">
        <v>48</v>
      </c>
      <c r="B2" s="33"/>
      <c r="C2" s="33"/>
      <c r="D2" s="33"/>
      <c r="E2" s="33"/>
      <c r="F2" s="33"/>
    </row>
    <row r="3" spans="1:6" ht="24">
      <c r="A3" s="1"/>
      <c r="B3" s="1"/>
      <c r="C3" s="1"/>
      <c r="D3" s="1"/>
    </row>
    <row r="4" spans="1:6" ht="36.75" customHeight="1">
      <c r="A4" s="36" t="s">
        <v>0</v>
      </c>
      <c r="B4" s="34" t="s">
        <v>2</v>
      </c>
      <c r="C4" s="38" t="s">
        <v>50</v>
      </c>
      <c r="D4" s="38" t="s">
        <v>49</v>
      </c>
      <c r="E4" s="40" t="s">
        <v>3</v>
      </c>
      <c r="F4" s="32" t="s">
        <v>5</v>
      </c>
    </row>
    <row r="5" spans="1:6" ht="36.75" customHeight="1">
      <c r="A5" s="37"/>
      <c r="B5" s="35"/>
      <c r="C5" s="39"/>
      <c r="D5" s="39"/>
      <c r="E5" s="41" t="s">
        <v>4</v>
      </c>
      <c r="F5" s="41" t="s">
        <v>6</v>
      </c>
    </row>
    <row r="6" spans="1:6" ht="21.75">
      <c r="A6" s="5" t="s">
        <v>38</v>
      </c>
      <c r="B6" s="6"/>
      <c r="C6" s="7"/>
      <c r="D6" s="7"/>
      <c r="E6" s="7"/>
      <c r="F6" s="7"/>
    </row>
    <row r="7" spans="1:6" ht="24">
      <c r="A7" s="2" t="s">
        <v>39</v>
      </c>
      <c r="B7" s="12">
        <v>100000</v>
      </c>
      <c r="C7" s="19">
        <v>0</v>
      </c>
      <c r="D7" s="19">
        <v>0</v>
      </c>
      <c r="E7" s="25" t="s">
        <v>4</v>
      </c>
      <c r="F7" s="24">
        <f>SUM(D7-B7)</f>
        <v>-100000</v>
      </c>
    </row>
    <row r="8" spans="1:6" ht="24">
      <c r="A8" s="2" t="s">
        <v>40</v>
      </c>
      <c r="B8" s="12">
        <v>4000000</v>
      </c>
      <c r="C8" s="20">
        <v>19305</v>
      </c>
      <c r="D8" s="20">
        <v>19305</v>
      </c>
      <c r="E8" s="25" t="s">
        <v>4</v>
      </c>
      <c r="F8" s="24">
        <f t="shared" ref="F8:F12" si="0">SUM(D8-B8)</f>
        <v>-3980695</v>
      </c>
    </row>
    <row r="9" spans="1:6" ht="24">
      <c r="A9" s="2" t="s">
        <v>41</v>
      </c>
      <c r="B9" s="12">
        <v>51200000</v>
      </c>
      <c r="C9" s="20">
        <f>134219.6+195894.15</f>
        <v>330113.75</v>
      </c>
      <c r="D9" s="20">
        <f>134219.6+195894.15</f>
        <v>330113.75</v>
      </c>
      <c r="E9" s="25" t="s">
        <v>4</v>
      </c>
      <c r="F9" s="24">
        <f t="shared" si="0"/>
        <v>-50869886.25</v>
      </c>
    </row>
    <row r="10" spans="1:6" ht="24">
      <c r="A10" s="2" t="s">
        <v>42</v>
      </c>
      <c r="B10" s="12">
        <v>1800000</v>
      </c>
      <c r="C10" s="21">
        <f>30125.31+101417.22</f>
        <v>131542.53</v>
      </c>
      <c r="D10" s="21">
        <f>30125.31+101417.22</f>
        <v>131542.53</v>
      </c>
      <c r="E10" s="25" t="s">
        <v>4</v>
      </c>
      <c r="F10" s="24">
        <f t="shared" si="0"/>
        <v>-1668457.47</v>
      </c>
    </row>
    <row r="11" spans="1:6" ht="24">
      <c r="A11" s="2" t="s">
        <v>43</v>
      </c>
      <c r="B11" s="12">
        <v>296000000</v>
      </c>
      <c r="C11" s="21">
        <f>13444601.7+7349883.55</f>
        <v>20794485.25</v>
      </c>
      <c r="D11" s="21">
        <f>13444601.7+7349883.55</f>
        <v>20794485.25</v>
      </c>
      <c r="E11" s="25" t="s">
        <v>4</v>
      </c>
      <c r="F11" s="24">
        <f t="shared" si="0"/>
        <v>-275205514.75</v>
      </c>
    </row>
    <row r="12" spans="1:6" ht="24">
      <c r="A12" s="2" t="s">
        <v>44</v>
      </c>
      <c r="B12" s="21">
        <v>0</v>
      </c>
      <c r="C12" s="19">
        <v>0</v>
      </c>
      <c r="D12" s="19">
        <v>0</v>
      </c>
      <c r="E12" s="25"/>
      <c r="F12" s="24">
        <f t="shared" si="0"/>
        <v>0</v>
      </c>
    </row>
    <row r="13" spans="1:6" ht="21.75">
      <c r="A13" s="8" t="s">
        <v>7</v>
      </c>
      <c r="B13" s="16"/>
      <c r="C13" s="9"/>
      <c r="D13" s="9"/>
      <c r="E13" s="9"/>
      <c r="F13" s="9"/>
    </row>
    <row r="14" spans="1:6" ht="21.75">
      <c r="A14" s="10" t="s">
        <v>8</v>
      </c>
      <c r="B14" s="17"/>
      <c r="C14" s="11"/>
      <c r="D14" s="11"/>
      <c r="E14" s="11"/>
      <c r="F14" s="11"/>
    </row>
    <row r="15" spans="1:6" ht="24">
      <c r="A15" s="2" t="s">
        <v>9</v>
      </c>
      <c r="B15" s="12">
        <v>12100000</v>
      </c>
      <c r="C15" s="20">
        <v>662270</v>
      </c>
      <c r="D15" s="20">
        <v>662270</v>
      </c>
      <c r="E15" s="25" t="s">
        <v>4</v>
      </c>
      <c r="F15" s="24">
        <f>SUM(D15-B15)</f>
        <v>-11437730</v>
      </c>
    </row>
    <row r="16" spans="1:6" ht="24">
      <c r="A16" s="2" t="s">
        <v>10</v>
      </c>
      <c r="B16" s="12">
        <v>800000</v>
      </c>
      <c r="C16" s="20">
        <v>53750</v>
      </c>
      <c r="D16" s="20">
        <v>53750</v>
      </c>
      <c r="E16" s="25" t="s">
        <v>4</v>
      </c>
      <c r="F16" s="24">
        <f t="shared" ref="F16:F22" si="1">SUM(D16-B16)</f>
        <v>-746250</v>
      </c>
    </row>
    <row r="17" spans="1:6" ht="24">
      <c r="A17" s="2" t="s">
        <v>11</v>
      </c>
      <c r="B17" s="12">
        <v>100000</v>
      </c>
      <c r="C17" s="20">
        <v>737</v>
      </c>
      <c r="D17" s="20">
        <v>737</v>
      </c>
      <c r="E17" s="25" t="s">
        <v>4</v>
      </c>
      <c r="F17" s="24">
        <f t="shared" si="1"/>
        <v>-99263</v>
      </c>
    </row>
    <row r="18" spans="1:6" ht="24">
      <c r="A18" s="2" t="s">
        <v>12</v>
      </c>
      <c r="B18" s="12">
        <v>1350000</v>
      </c>
      <c r="C18" s="20">
        <v>124560</v>
      </c>
      <c r="D18" s="20">
        <v>124560</v>
      </c>
      <c r="E18" s="25" t="s">
        <v>4</v>
      </c>
      <c r="F18" s="24">
        <f t="shared" si="1"/>
        <v>-1225440</v>
      </c>
    </row>
    <row r="19" spans="1:6" ht="24">
      <c r="A19" s="2" t="s">
        <v>13</v>
      </c>
      <c r="B19" s="12">
        <v>18000</v>
      </c>
      <c r="C19" s="20">
        <v>620</v>
      </c>
      <c r="D19" s="20">
        <v>620</v>
      </c>
      <c r="E19" s="25" t="s">
        <v>4</v>
      </c>
      <c r="F19" s="24">
        <f t="shared" si="1"/>
        <v>-17380</v>
      </c>
    </row>
    <row r="20" spans="1:6" ht="24">
      <c r="A20" s="2" t="s">
        <v>14</v>
      </c>
      <c r="B20" s="12">
        <v>200000</v>
      </c>
      <c r="C20" s="21">
        <v>25500</v>
      </c>
      <c r="D20" s="21">
        <v>25500</v>
      </c>
      <c r="E20" s="25" t="s">
        <v>4</v>
      </c>
      <c r="F20" s="24">
        <f t="shared" si="1"/>
        <v>-174500</v>
      </c>
    </row>
    <row r="21" spans="1:6" ht="24">
      <c r="A21" s="2" t="s">
        <v>15</v>
      </c>
      <c r="B21" s="21">
        <v>0</v>
      </c>
      <c r="C21" s="21">
        <v>0</v>
      </c>
      <c r="D21" s="21">
        <v>0</v>
      </c>
      <c r="E21" s="25"/>
      <c r="F21" s="24">
        <f>SUM(D21-B21)</f>
        <v>0</v>
      </c>
    </row>
    <row r="22" spans="1:6" ht="24">
      <c r="A22" s="2" t="s">
        <v>16</v>
      </c>
      <c r="B22" s="12">
        <v>2000</v>
      </c>
      <c r="C22" s="21">
        <v>0</v>
      </c>
      <c r="D22" s="21">
        <v>0</v>
      </c>
      <c r="E22" s="25" t="s">
        <v>4</v>
      </c>
      <c r="F22" s="24">
        <f t="shared" si="1"/>
        <v>-2000</v>
      </c>
    </row>
    <row r="23" spans="1:6" ht="21.75">
      <c r="A23" s="10" t="s">
        <v>17</v>
      </c>
      <c r="B23" s="17"/>
      <c r="C23" s="11"/>
      <c r="D23" s="11"/>
      <c r="E23" s="11"/>
      <c r="F23" s="11"/>
    </row>
    <row r="24" spans="1:6" ht="24">
      <c r="A24" s="2" t="s">
        <v>18</v>
      </c>
      <c r="B24" s="21">
        <v>0</v>
      </c>
      <c r="C24" s="20">
        <v>238005</v>
      </c>
      <c r="D24" s="20">
        <v>238005</v>
      </c>
      <c r="E24" s="25" t="s">
        <v>3</v>
      </c>
      <c r="F24" s="24">
        <f>SUM(D24-B24)</f>
        <v>238005</v>
      </c>
    </row>
    <row r="25" spans="1:6" ht="24">
      <c r="A25" s="2" t="s">
        <v>19</v>
      </c>
      <c r="B25" s="12">
        <v>350000</v>
      </c>
      <c r="C25" s="19">
        <v>46340</v>
      </c>
      <c r="D25" s="19">
        <v>46340</v>
      </c>
      <c r="E25" s="25" t="s">
        <v>4</v>
      </c>
      <c r="F25" s="24">
        <f t="shared" ref="F25:F44" si="2">SUM(D25-B25)</f>
        <v>-303660</v>
      </c>
    </row>
    <row r="26" spans="1:6" ht="24">
      <c r="A26" s="2" t="s">
        <v>20</v>
      </c>
      <c r="B26" s="12">
        <v>3000</v>
      </c>
      <c r="C26" s="19">
        <v>30</v>
      </c>
      <c r="D26" s="19">
        <v>30</v>
      </c>
      <c r="E26" s="25" t="s">
        <v>4</v>
      </c>
      <c r="F26" s="24">
        <f t="shared" si="2"/>
        <v>-2970</v>
      </c>
    </row>
    <row r="27" spans="1:6" ht="24">
      <c r="A27" s="2" t="s">
        <v>21</v>
      </c>
      <c r="B27" s="21">
        <v>0</v>
      </c>
      <c r="C27" s="21">
        <v>0</v>
      </c>
      <c r="D27" s="21">
        <v>0</v>
      </c>
      <c r="E27" s="25"/>
      <c r="F27" s="24">
        <f t="shared" si="2"/>
        <v>0</v>
      </c>
    </row>
    <row r="28" spans="1:6" ht="24">
      <c r="A28" s="2" t="s">
        <v>22</v>
      </c>
      <c r="B28" s="12">
        <v>340000</v>
      </c>
      <c r="C28" s="20">
        <v>25960</v>
      </c>
      <c r="D28" s="20">
        <v>25960</v>
      </c>
      <c r="E28" s="25" t="s">
        <v>4</v>
      </c>
      <c r="F28" s="24">
        <f t="shared" si="2"/>
        <v>-314040</v>
      </c>
    </row>
    <row r="29" spans="1:6" ht="24">
      <c r="A29" s="2" t="s">
        <v>23</v>
      </c>
      <c r="B29" s="21">
        <v>0</v>
      </c>
      <c r="C29" s="21">
        <v>0</v>
      </c>
      <c r="D29" s="21">
        <v>0</v>
      </c>
      <c r="E29" s="25"/>
      <c r="F29" s="24">
        <f t="shared" si="2"/>
        <v>0</v>
      </c>
    </row>
    <row r="30" spans="1:6" ht="24">
      <c r="A30" s="2" t="s">
        <v>24</v>
      </c>
      <c r="B30" s="21">
        <v>0</v>
      </c>
      <c r="C30" s="21">
        <v>0</v>
      </c>
      <c r="D30" s="21">
        <v>0</v>
      </c>
      <c r="E30" s="25"/>
      <c r="F30" s="24">
        <f t="shared" si="2"/>
        <v>0</v>
      </c>
    </row>
    <row r="31" spans="1:6" ht="24">
      <c r="A31" s="2" t="s">
        <v>25</v>
      </c>
      <c r="B31" s="21">
        <v>0</v>
      </c>
      <c r="C31" s="21">
        <v>0</v>
      </c>
      <c r="D31" s="21">
        <v>0</v>
      </c>
      <c r="E31" s="25"/>
      <c r="F31" s="24">
        <f t="shared" si="2"/>
        <v>0</v>
      </c>
    </row>
    <row r="32" spans="1:6" ht="24">
      <c r="A32" s="2" t="s">
        <v>26</v>
      </c>
      <c r="B32" s="12">
        <v>30000</v>
      </c>
      <c r="C32" s="21">
        <v>0</v>
      </c>
      <c r="D32" s="21">
        <v>0</v>
      </c>
      <c r="E32" s="25" t="s">
        <v>4</v>
      </c>
      <c r="F32" s="24">
        <f t="shared" si="2"/>
        <v>-30000</v>
      </c>
    </row>
    <row r="33" spans="1:8" ht="24">
      <c r="A33" s="2" t="s">
        <v>27</v>
      </c>
      <c r="B33" s="12">
        <v>3000</v>
      </c>
      <c r="C33" s="21">
        <v>0</v>
      </c>
      <c r="D33" s="21">
        <v>0</v>
      </c>
      <c r="E33" s="25" t="s">
        <v>4</v>
      </c>
      <c r="F33" s="24">
        <f t="shared" si="2"/>
        <v>-3000</v>
      </c>
    </row>
    <row r="34" spans="1:8" ht="24">
      <c r="A34" s="2" t="s">
        <v>46</v>
      </c>
      <c r="B34" s="12">
        <v>2000000</v>
      </c>
      <c r="C34" s="21">
        <v>0</v>
      </c>
      <c r="D34" s="21">
        <v>0</v>
      </c>
      <c r="E34" s="25" t="s">
        <v>4</v>
      </c>
      <c r="F34" s="24">
        <f t="shared" si="2"/>
        <v>-2000000</v>
      </c>
    </row>
    <row r="35" spans="1:8" ht="21.75">
      <c r="A35" s="10" t="s">
        <v>28</v>
      </c>
      <c r="B35" s="17"/>
      <c r="C35" s="11"/>
      <c r="D35" s="11"/>
      <c r="E35" s="11"/>
      <c r="F35" s="11"/>
    </row>
    <row r="36" spans="1:8" ht="24">
      <c r="A36" s="2" t="s">
        <v>29</v>
      </c>
      <c r="B36" s="12">
        <v>1500000</v>
      </c>
      <c r="C36" s="20">
        <v>60489.25</v>
      </c>
      <c r="D36" s="20">
        <v>60489.25</v>
      </c>
      <c r="E36" s="25" t="s">
        <v>4</v>
      </c>
      <c r="F36" s="24">
        <f t="shared" si="2"/>
        <v>-1439510.75</v>
      </c>
      <c r="H36" s="18"/>
    </row>
    <row r="37" spans="1:8" ht="21.75">
      <c r="A37" s="10" t="s">
        <v>30</v>
      </c>
      <c r="B37" s="17"/>
      <c r="C37" s="11"/>
      <c r="D37" s="11"/>
      <c r="E37" s="11"/>
      <c r="F37" s="11"/>
    </row>
    <row r="38" spans="1:8" ht="24">
      <c r="A38" s="2" t="s">
        <v>31</v>
      </c>
      <c r="B38" s="21">
        <v>0</v>
      </c>
      <c r="C38" s="20">
        <v>0</v>
      </c>
      <c r="D38" s="20">
        <v>0</v>
      </c>
      <c r="E38" s="25"/>
      <c r="F38" s="24">
        <f t="shared" si="2"/>
        <v>0</v>
      </c>
    </row>
    <row r="39" spans="1:8" ht="24">
      <c r="A39" s="2" t="s">
        <v>32</v>
      </c>
      <c r="B39" s="21">
        <v>0</v>
      </c>
      <c r="C39" s="20">
        <v>45890</v>
      </c>
      <c r="D39" s="20">
        <v>45890</v>
      </c>
      <c r="E39" s="25" t="s">
        <v>3</v>
      </c>
      <c r="F39" s="24">
        <f t="shared" si="2"/>
        <v>45890</v>
      </c>
    </row>
    <row r="40" spans="1:8" ht="24">
      <c r="A40" s="2" t="s">
        <v>33</v>
      </c>
      <c r="B40" s="21">
        <v>0</v>
      </c>
      <c r="C40" s="21">
        <v>1900</v>
      </c>
      <c r="D40" s="21">
        <v>1900</v>
      </c>
      <c r="E40" s="25" t="s">
        <v>3</v>
      </c>
      <c r="F40" s="24">
        <f t="shared" si="2"/>
        <v>1900</v>
      </c>
    </row>
    <row r="41" spans="1:8" ht="24">
      <c r="A41" s="2" t="s">
        <v>34</v>
      </c>
      <c r="B41" s="21">
        <v>0</v>
      </c>
      <c r="C41" s="21">
        <v>0</v>
      </c>
      <c r="D41" s="21">
        <v>0</v>
      </c>
      <c r="E41" s="25"/>
      <c r="F41" s="24">
        <f t="shared" si="2"/>
        <v>0</v>
      </c>
    </row>
    <row r="42" spans="1:8" ht="24">
      <c r="A42" s="2" t="s">
        <v>35</v>
      </c>
      <c r="B42" s="21">
        <v>0</v>
      </c>
      <c r="C42" s="21">
        <v>20</v>
      </c>
      <c r="D42" s="21">
        <v>20</v>
      </c>
      <c r="E42" s="25" t="s">
        <v>3</v>
      </c>
      <c r="F42" s="24">
        <f t="shared" si="2"/>
        <v>20</v>
      </c>
    </row>
    <row r="43" spans="1:8" ht="24">
      <c r="A43" s="3" t="s">
        <v>36</v>
      </c>
      <c r="B43" s="21">
        <v>0</v>
      </c>
      <c r="C43" s="21">
        <v>0</v>
      </c>
      <c r="D43" s="21">
        <v>0</v>
      </c>
      <c r="E43" s="25"/>
      <c r="F43" s="24">
        <f t="shared" si="2"/>
        <v>0</v>
      </c>
    </row>
    <row r="44" spans="1:8" ht="24">
      <c r="A44" s="4" t="s">
        <v>37</v>
      </c>
      <c r="B44" s="21">
        <v>0</v>
      </c>
      <c r="C44" s="21">
        <v>1000</v>
      </c>
      <c r="D44" s="21">
        <v>1000</v>
      </c>
      <c r="E44" s="26" t="s">
        <v>3</v>
      </c>
      <c r="F44" s="24">
        <f t="shared" si="2"/>
        <v>1000</v>
      </c>
    </row>
    <row r="45" spans="1:8" ht="24.75" thickBot="1">
      <c r="A45" s="22" t="s">
        <v>45</v>
      </c>
      <c r="B45" s="23">
        <f>SUM(B7:B44)</f>
        <v>371896000</v>
      </c>
      <c r="C45" s="30">
        <f>SUM(C7:C44)</f>
        <v>22562517.780000001</v>
      </c>
      <c r="D45" s="30">
        <f>SUM(D7:D44)</f>
        <v>22562517.780000001</v>
      </c>
      <c r="E45" s="27" t="s">
        <v>4</v>
      </c>
      <c r="F45" s="30">
        <f>SUM(F7:F44)</f>
        <v>-349333482.22000003</v>
      </c>
    </row>
    <row r="46" spans="1:8" ht="15.75" thickTop="1"/>
    <row r="47" spans="1:8" ht="18.75">
      <c r="A47" s="31" t="s">
        <v>47</v>
      </c>
    </row>
  </sheetData>
  <mergeCells count="6">
    <mergeCell ref="A1:F1"/>
    <mergeCell ref="A2:F2"/>
    <mergeCell ref="D4:D5"/>
    <mergeCell ref="C4:C5"/>
    <mergeCell ref="B4:B5"/>
    <mergeCell ref="A4:A5"/>
  </mergeCells>
  <pageMargins left="0.31496062992126" right="0.31496062992126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2E4F0-7BCE-48FA-AAFA-6838AC642F7E}">
  <dimension ref="A1:F47"/>
  <sheetViews>
    <sheetView workbookViewId="0">
      <selection activeCell="F4" sqref="F4:F5"/>
    </sheetView>
  </sheetViews>
  <sheetFormatPr defaultColWidth="9.140625" defaultRowHeight="15"/>
  <cols>
    <col min="1" max="1" width="61" customWidth="1"/>
    <col min="2" max="3" width="14.5703125" customWidth="1"/>
    <col min="4" max="4" width="14.7109375" customWidth="1"/>
    <col min="5" max="5" width="6" customWidth="1"/>
    <col min="6" max="6" width="18" customWidth="1"/>
  </cols>
  <sheetData>
    <row r="1" spans="1:6" ht="24">
      <c r="A1" s="33" t="s">
        <v>1</v>
      </c>
      <c r="B1" s="33"/>
      <c r="C1" s="33"/>
      <c r="D1" s="33"/>
      <c r="E1" s="33"/>
      <c r="F1" s="33"/>
    </row>
    <row r="2" spans="1:6" ht="24">
      <c r="A2" s="33" t="s">
        <v>58</v>
      </c>
      <c r="B2" s="33"/>
      <c r="C2" s="33"/>
      <c r="D2" s="33"/>
      <c r="E2" s="33"/>
      <c r="F2" s="33"/>
    </row>
    <row r="3" spans="1:6" ht="24">
      <c r="A3" s="1"/>
      <c r="B3" s="1"/>
      <c r="C3" s="1"/>
      <c r="D3" s="1"/>
    </row>
    <row r="4" spans="1:6" ht="36.75" customHeight="1">
      <c r="A4" s="36" t="s">
        <v>0</v>
      </c>
      <c r="B4" s="34" t="s">
        <v>2</v>
      </c>
      <c r="C4" s="38" t="s">
        <v>51</v>
      </c>
      <c r="D4" s="38" t="s">
        <v>49</v>
      </c>
      <c r="E4" s="40" t="s">
        <v>3</v>
      </c>
      <c r="F4" s="32" t="s">
        <v>5</v>
      </c>
    </row>
    <row r="5" spans="1:6" ht="36.75" customHeight="1">
      <c r="A5" s="37"/>
      <c r="B5" s="35"/>
      <c r="C5" s="39"/>
      <c r="D5" s="39"/>
      <c r="E5" s="41" t="s">
        <v>4</v>
      </c>
      <c r="F5" s="41" t="s">
        <v>6</v>
      </c>
    </row>
    <row r="6" spans="1:6" ht="21.75">
      <c r="A6" s="5" t="s">
        <v>38</v>
      </c>
      <c r="B6" s="6"/>
      <c r="C6" s="7"/>
      <c r="D6" s="7"/>
      <c r="E6" s="7"/>
      <c r="F6" s="7"/>
    </row>
    <row r="7" spans="1:6" ht="24">
      <c r="A7" s="2" t="s">
        <v>39</v>
      </c>
      <c r="B7" s="12">
        <v>100000</v>
      </c>
      <c r="C7" s="19">
        <f>1044.12+29290.1+1541.58</f>
        <v>31875.799999999996</v>
      </c>
      <c r="D7" s="24">
        <f>SUM(ตุลาคม:พฤศจิกายน!C7)</f>
        <v>31875.799999999996</v>
      </c>
      <c r="E7" s="25" t="s">
        <v>4</v>
      </c>
      <c r="F7" s="24">
        <f>SUM(D7-B7)</f>
        <v>-68124.200000000012</v>
      </c>
    </row>
    <row r="8" spans="1:6" ht="24">
      <c r="A8" s="2" t="s">
        <v>40</v>
      </c>
      <c r="B8" s="12">
        <v>4000000</v>
      </c>
      <c r="C8" s="20">
        <v>390739.04</v>
      </c>
      <c r="D8" s="24">
        <f>SUM(ตุลาคม:พฤศจิกายน!C8)</f>
        <v>410044.04</v>
      </c>
      <c r="E8" s="25" t="s">
        <v>4</v>
      </c>
      <c r="F8" s="24">
        <f t="shared" ref="F8:F12" si="0">SUM(D8-B8)</f>
        <v>-3589955.96</v>
      </c>
    </row>
    <row r="9" spans="1:6" ht="24">
      <c r="A9" s="2" t="s">
        <v>41</v>
      </c>
      <c r="B9" s="12">
        <v>51200000</v>
      </c>
      <c r="C9" s="20">
        <f>81408.25+16621.3</f>
        <v>98029.55</v>
      </c>
      <c r="D9" s="24">
        <f>SUM(ตุลาคม:พฤศจิกายน!C9)</f>
        <v>428143.3</v>
      </c>
      <c r="E9" s="25" t="s">
        <v>4</v>
      </c>
      <c r="F9" s="24">
        <f t="shared" si="0"/>
        <v>-50771856.700000003</v>
      </c>
    </row>
    <row r="10" spans="1:6" ht="24">
      <c r="A10" s="2" t="s">
        <v>42</v>
      </c>
      <c r="B10" s="12">
        <v>1800000</v>
      </c>
      <c r="C10" s="21">
        <f>29115.36+102967.99</f>
        <v>132083.35</v>
      </c>
      <c r="D10" s="24">
        <f>SUM(ตุลาคม:พฤศจิกายน!C10)</f>
        <v>263625.88</v>
      </c>
      <c r="E10" s="25" t="s">
        <v>4</v>
      </c>
      <c r="F10" s="24">
        <f t="shared" si="0"/>
        <v>-1536374.12</v>
      </c>
    </row>
    <row r="11" spans="1:6" ht="24">
      <c r="A11" s="2" t="s">
        <v>43</v>
      </c>
      <c r="B11" s="12">
        <v>296000000</v>
      </c>
      <c r="C11" s="21">
        <f>269359.09+469153.05</f>
        <v>738512.14</v>
      </c>
      <c r="D11" s="24">
        <f>SUM(ตุลาคม:พฤศจิกายน!C11)</f>
        <v>21532997.390000001</v>
      </c>
      <c r="E11" s="25" t="s">
        <v>4</v>
      </c>
      <c r="F11" s="24">
        <f t="shared" si="0"/>
        <v>-274467002.61000001</v>
      </c>
    </row>
    <row r="12" spans="1:6" ht="24">
      <c r="A12" s="2" t="s">
        <v>44</v>
      </c>
      <c r="B12" s="21">
        <v>0</v>
      </c>
      <c r="C12" s="21">
        <v>0</v>
      </c>
      <c r="D12" s="24">
        <f>SUM(ตุลาคม:พฤศจิกายน!C12)</f>
        <v>0</v>
      </c>
      <c r="E12" s="25"/>
      <c r="F12" s="24">
        <f t="shared" si="0"/>
        <v>0</v>
      </c>
    </row>
    <row r="13" spans="1:6" ht="21.75">
      <c r="A13" s="8" t="s">
        <v>7</v>
      </c>
      <c r="B13" s="16"/>
      <c r="C13" s="9"/>
      <c r="D13" s="9"/>
      <c r="E13" s="9"/>
      <c r="F13" s="9"/>
    </row>
    <row r="14" spans="1:6" ht="21.75">
      <c r="A14" s="10" t="s">
        <v>8</v>
      </c>
      <c r="B14" s="17"/>
      <c r="C14" s="11"/>
      <c r="D14" s="11"/>
      <c r="E14" s="11"/>
      <c r="F14" s="11"/>
    </row>
    <row r="15" spans="1:6" ht="24">
      <c r="A15" s="2" t="s">
        <v>9</v>
      </c>
      <c r="B15" s="12">
        <v>12100000</v>
      </c>
      <c r="C15" s="20">
        <v>505620</v>
      </c>
      <c r="D15" s="24">
        <f>SUM(ตุลาคม:พฤศจิกายน!C15)</f>
        <v>1167890</v>
      </c>
      <c r="E15" s="25" t="s">
        <v>4</v>
      </c>
      <c r="F15" s="24">
        <f>SUM(D15-B15)</f>
        <v>-10932110</v>
      </c>
    </row>
    <row r="16" spans="1:6" ht="24">
      <c r="A16" s="2" t="s">
        <v>10</v>
      </c>
      <c r="B16" s="12">
        <v>800000</v>
      </c>
      <c r="C16" s="20">
        <v>63050</v>
      </c>
      <c r="D16" s="24">
        <f>SUM(ตุลาคม:พฤศจิกายน!C16)</f>
        <v>116800</v>
      </c>
      <c r="E16" s="25" t="s">
        <v>4</v>
      </c>
      <c r="F16" s="24">
        <f t="shared" ref="F16:F44" si="1">SUM(D16-B16)</f>
        <v>-683200</v>
      </c>
    </row>
    <row r="17" spans="1:6" ht="24">
      <c r="A17" s="2" t="s">
        <v>11</v>
      </c>
      <c r="B17" s="12">
        <v>100000</v>
      </c>
      <c r="C17" s="20">
        <v>16686</v>
      </c>
      <c r="D17" s="24">
        <f>SUM(ตุลาคม:พฤศจิกายน!C17)</f>
        <v>17423</v>
      </c>
      <c r="E17" s="25" t="s">
        <v>4</v>
      </c>
      <c r="F17" s="24">
        <f t="shared" si="1"/>
        <v>-82577</v>
      </c>
    </row>
    <row r="18" spans="1:6" ht="24">
      <c r="A18" s="2" t="s">
        <v>12</v>
      </c>
      <c r="B18" s="12">
        <v>1350000</v>
      </c>
      <c r="C18" s="20">
        <v>115740</v>
      </c>
      <c r="D18" s="24">
        <f>SUM(ตุลาคม:พฤศจิกายน!C18)</f>
        <v>240300</v>
      </c>
      <c r="E18" s="25" t="s">
        <v>4</v>
      </c>
      <c r="F18" s="24">
        <f t="shared" si="1"/>
        <v>-1109700</v>
      </c>
    </row>
    <row r="19" spans="1:6" ht="24">
      <c r="A19" s="2" t="s">
        <v>13</v>
      </c>
      <c r="B19" s="12">
        <v>18000</v>
      </c>
      <c r="C19" s="20">
        <v>830</v>
      </c>
      <c r="D19" s="24">
        <f>SUM(ตุลาคม:พฤศจิกายน!C19)</f>
        <v>1450</v>
      </c>
      <c r="E19" s="25" t="s">
        <v>4</v>
      </c>
      <c r="F19" s="24">
        <f t="shared" si="1"/>
        <v>-16550</v>
      </c>
    </row>
    <row r="20" spans="1:6" ht="24">
      <c r="A20" s="2" t="s">
        <v>14</v>
      </c>
      <c r="B20" s="12">
        <v>200000</v>
      </c>
      <c r="C20" s="21">
        <v>18500</v>
      </c>
      <c r="D20" s="24">
        <f>SUM(ตุลาคม:พฤศจิกายน!C20)</f>
        <v>44000</v>
      </c>
      <c r="E20" s="25" t="s">
        <v>4</v>
      </c>
      <c r="F20" s="24">
        <f t="shared" si="1"/>
        <v>-156000</v>
      </c>
    </row>
    <row r="21" spans="1:6" ht="24">
      <c r="A21" s="2" t="s">
        <v>15</v>
      </c>
      <c r="B21" s="21">
        <v>0</v>
      </c>
      <c r="C21" s="21">
        <v>0</v>
      </c>
      <c r="D21" s="24">
        <f>SUM(ตุลาคม:พฤศจิกายน!C21)</f>
        <v>0</v>
      </c>
      <c r="E21" s="25"/>
      <c r="F21" s="24">
        <f t="shared" si="1"/>
        <v>0</v>
      </c>
    </row>
    <row r="22" spans="1:6" ht="24">
      <c r="A22" s="2" t="s">
        <v>16</v>
      </c>
      <c r="B22" s="12">
        <v>2000</v>
      </c>
      <c r="C22" s="21">
        <v>2250</v>
      </c>
      <c r="D22" s="24">
        <f>SUM(ตุลาคม:พฤศจิกายน!C22)</f>
        <v>2250</v>
      </c>
      <c r="E22" s="25" t="s">
        <v>3</v>
      </c>
      <c r="F22" s="24">
        <f t="shared" si="1"/>
        <v>250</v>
      </c>
    </row>
    <row r="23" spans="1:6" ht="21.75">
      <c r="A23" s="10" t="s">
        <v>17</v>
      </c>
      <c r="B23" s="17"/>
      <c r="C23" s="11"/>
      <c r="D23" s="11"/>
      <c r="E23" s="11"/>
      <c r="F23" s="11"/>
    </row>
    <row r="24" spans="1:6" ht="24">
      <c r="A24" s="2" t="s">
        <v>18</v>
      </c>
      <c r="B24" s="21">
        <v>0</v>
      </c>
      <c r="C24" s="20">
        <v>228060</v>
      </c>
      <c r="D24" s="24">
        <f>SUM(ตุลาคม:พฤศจิกายน!C24)</f>
        <v>466065</v>
      </c>
      <c r="E24" s="25" t="s">
        <v>3</v>
      </c>
      <c r="F24" s="24">
        <f t="shared" si="1"/>
        <v>466065</v>
      </c>
    </row>
    <row r="25" spans="1:6" ht="24">
      <c r="A25" s="2" t="s">
        <v>19</v>
      </c>
      <c r="B25" s="12">
        <v>350000</v>
      </c>
      <c r="C25" s="19">
        <v>33300</v>
      </c>
      <c r="D25" s="24">
        <f>SUM(ตุลาคม:พฤศจิกายน!C25)</f>
        <v>79640</v>
      </c>
      <c r="E25" s="25" t="s">
        <v>4</v>
      </c>
      <c r="F25" s="24">
        <f t="shared" si="1"/>
        <v>-270360</v>
      </c>
    </row>
    <row r="26" spans="1:6" ht="24">
      <c r="A26" s="2" t="s">
        <v>20</v>
      </c>
      <c r="B26" s="12">
        <v>3000</v>
      </c>
      <c r="C26" s="19">
        <v>415</v>
      </c>
      <c r="D26" s="24">
        <f>SUM(ตุลาคม:พฤศจิกายน!C26)</f>
        <v>445</v>
      </c>
      <c r="E26" s="25" t="s">
        <v>4</v>
      </c>
      <c r="F26" s="24">
        <f t="shared" si="1"/>
        <v>-2555</v>
      </c>
    </row>
    <row r="27" spans="1:6" ht="24">
      <c r="A27" s="2" t="s">
        <v>21</v>
      </c>
      <c r="B27" s="21">
        <v>0</v>
      </c>
      <c r="C27" s="21">
        <v>0</v>
      </c>
      <c r="D27" s="24">
        <f>SUM(ตุลาคม:พฤศจิกายน!C27)</f>
        <v>0</v>
      </c>
      <c r="E27" s="25"/>
      <c r="F27" s="24">
        <f t="shared" si="1"/>
        <v>0</v>
      </c>
    </row>
    <row r="28" spans="1:6" ht="24">
      <c r="A28" s="2" t="s">
        <v>22</v>
      </c>
      <c r="B28" s="12">
        <v>340000</v>
      </c>
      <c r="C28" s="20">
        <v>45410</v>
      </c>
      <c r="D28" s="24">
        <f>SUM(ตุลาคม:พฤศจิกายน!C28)</f>
        <v>71370</v>
      </c>
      <c r="E28" s="25" t="s">
        <v>4</v>
      </c>
      <c r="F28" s="24">
        <f t="shared" si="1"/>
        <v>-268630</v>
      </c>
    </row>
    <row r="29" spans="1:6" ht="24">
      <c r="A29" s="2" t="s">
        <v>23</v>
      </c>
      <c r="B29" s="21">
        <v>0</v>
      </c>
      <c r="C29" s="21">
        <v>0</v>
      </c>
      <c r="D29" s="24">
        <f>SUM(ตุลาคม:พฤศจิกายน!C29)</f>
        <v>0</v>
      </c>
      <c r="E29" s="25"/>
      <c r="F29" s="24">
        <f t="shared" si="1"/>
        <v>0</v>
      </c>
    </row>
    <row r="30" spans="1:6" ht="24">
      <c r="A30" s="2" t="s">
        <v>24</v>
      </c>
      <c r="B30" s="21">
        <v>0</v>
      </c>
      <c r="C30" s="21">
        <v>0</v>
      </c>
      <c r="D30" s="24">
        <f>SUM(ตุลาคม:พฤศจิกายน!C30)</f>
        <v>0</v>
      </c>
      <c r="E30" s="25"/>
      <c r="F30" s="24">
        <f t="shared" si="1"/>
        <v>0</v>
      </c>
    </row>
    <row r="31" spans="1:6" ht="24">
      <c r="A31" s="2" t="s">
        <v>25</v>
      </c>
      <c r="B31" s="21">
        <v>0</v>
      </c>
      <c r="C31" s="21">
        <v>0</v>
      </c>
      <c r="D31" s="24">
        <f>SUM(ตุลาคม:พฤศจิกายน!C31)</f>
        <v>0</v>
      </c>
      <c r="E31" s="25"/>
      <c r="F31" s="24">
        <f t="shared" si="1"/>
        <v>0</v>
      </c>
    </row>
    <row r="32" spans="1:6" ht="24">
      <c r="A32" s="2" t="s">
        <v>26</v>
      </c>
      <c r="B32" s="12">
        <v>30000</v>
      </c>
      <c r="C32" s="21">
        <v>0</v>
      </c>
      <c r="D32" s="24">
        <f>SUM(ตุลาคม:พฤศจิกายน!C32)</f>
        <v>0</v>
      </c>
      <c r="E32" s="25" t="s">
        <v>4</v>
      </c>
      <c r="F32" s="24">
        <f t="shared" si="1"/>
        <v>-30000</v>
      </c>
    </row>
    <row r="33" spans="1:6" ht="24">
      <c r="A33" s="2" t="s">
        <v>27</v>
      </c>
      <c r="B33" s="12">
        <v>3000</v>
      </c>
      <c r="C33" s="21">
        <v>0</v>
      </c>
      <c r="D33" s="24">
        <f>SUM(ตุลาคม:พฤศจิกายน!C33)</f>
        <v>0</v>
      </c>
      <c r="E33" s="25" t="s">
        <v>4</v>
      </c>
      <c r="F33" s="24">
        <f t="shared" si="1"/>
        <v>-3000</v>
      </c>
    </row>
    <row r="34" spans="1:6" ht="24">
      <c r="A34" s="2" t="s">
        <v>46</v>
      </c>
      <c r="B34" s="12">
        <v>2000000</v>
      </c>
      <c r="C34" s="21">
        <v>0</v>
      </c>
      <c r="D34" s="24">
        <f>SUM(ตุลาคม:พฤศจิกายน!C34)</f>
        <v>0</v>
      </c>
      <c r="E34" s="25" t="s">
        <v>4</v>
      </c>
      <c r="F34" s="24">
        <f t="shared" si="1"/>
        <v>-2000000</v>
      </c>
    </row>
    <row r="35" spans="1:6" ht="21.75">
      <c r="A35" s="10" t="s">
        <v>28</v>
      </c>
      <c r="B35" s="17"/>
      <c r="C35" s="11"/>
      <c r="D35" s="11"/>
      <c r="E35" s="11"/>
      <c r="F35" s="11"/>
    </row>
    <row r="36" spans="1:6" ht="24">
      <c r="A36" s="2" t="s">
        <v>29</v>
      </c>
      <c r="B36" s="12">
        <v>1500000</v>
      </c>
      <c r="C36" s="20">
        <v>1142</v>
      </c>
      <c r="D36" s="24">
        <f>SUM(ตุลาคม:พฤศจิกายน!C36)</f>
        <v>61631.25</v>
      </c>
      <c r="E36" s="25" t="s">
        <v>4</v>
      </c>
      <c r="F36" s="24">
        <f t="shared" si="1"/>
        <v>-1438368.75</v>
      </c>
    </row>
    <row r="37" spans="1:6" ht="21.75">
      <c r="A37" s="10" t="s">
        <v>30</v>
      </c>
      <c r="B37" s="17"/>
      <c r="C37" s="11"/>
      <c r="D37" s="11"/>
      <c r="E37" s="11"/>
      <c r="F37" s="11"/>
    </row>
    <row r="38" spans="1:6" ht="24">
      <c r="A38" s="2" t="s">
        <v>31</v>
      </c>
      <c r="B38" s="21">
        <v>0</v>
      </c>
      <c r="C38" s="21">
        <v>0</v>
      </c>
      <c r="D38" s="24">
        <f>SUM(ตุลาคม:พฤศจิกายน!C38)</f>
        <v>0</v>
      </c>
      <c r="E38" s="25"/>
      <c r="F38" s="24">
        <f t="shared" si="1"/>
        <v>0</v>
      </c>
    </row>
    <row r="39" spans="1:6" ht="24">
      <c r="A39" s="2" t="s">
        <v>32</v>
      </c>
      <c r="B39" s="21">
        <v>0</v>
      </c>
      <c r="C39" s="20">
        <v>50990</v>
      </c>
      <c r="D39" s="24">
        <f>SUM(ตุลาคม:พฤศจิกายน!C39)</f>
        <v>96880</v>
      </c>
      <c r="E39" s="25" t="s">
        <v>3</v>
      </c>
      <c r="F39" s="24">
        <f t="shared" si="1"/>
        <v>96880</v>
      </c>
    </row>
    <row r="40" spans="1:6" ht="24">
      <c r="A40" s="2" t="s">
        <v>33</v>
      </c>
      <c r="B40" s="21">
        <v>0</v>
      </c>
      <c r="C40" s="21">
        <v>0</v>
      </c>
      <c r="D40" s="24">
        <f>SUM(ตุลาคม:พฤศจิกายน!C40)</f>
        <v>1900</v>
      </c>
      <c r="E40" s="25" t="s">
        <v>3</v>
      </c>
      <c r="F40" s="24">
        <f t="shared" si="1"/>
        <v>1900</v>
      </c>
    </row>
    <row r="41" spans="1:6" ht="24">
      <c r="A41" s="2" t="s">
        <v>34</v>
      </c>
      <c r="B41" s="21">
        <v>0</v>
      </c>
      <c r="C41" s="21">
        <v>0</v>
      </c>
      <c r="D41" s="24">
        <f>SUM(ตุลาคม:พฤศจิกายน!C41)</f>
        <v>0</v>
      </c>
      <c r="E41" s="25"/>
      <c r="F41" s="24">
        <f t="shared" si="1"/>
        <v>0</v>
      </c>
    </row>
    <row r="42" spans="1:6" ht="24">
      <c r="A42" s="2" t="s">
        <v>35</v>
      </c>
      <c r="B42" s="21">
        <v>0</v>
      </c>
      <c r="C42" s="21">
        <v>17702.5</v>
      </c>
      <c r="D42" s="24">
        <f>SUM(ตุลาคม:พฤศจิกายน!C42)</f>
        <v>17722.5</v>
      </c>
      <c r="E42" s="25" t="s">
        <v>3</v>
      </c>
      <c r="F42" s="24">
        <f t="shared" si="1"/>
        <v>17722.5</v>
      </c>
    </row>
    <row r="43" spans="1:6" ht="24">
      <c r="A43" s="3" t="s">
        <v>36</v>
      </c>
      <c r="B43" s="21">
        <v>0</v>
      </c>
      <c r="C43" s="21">
        <v>0</v>
      </c>
      <c r="D43" s="24">
        <f>SUM(ตุลาคม:พฤศจิกายน!C43)</f>
        <v>0</v>
      </c>
      <c r="E43" s="25"/>
      <c r="F43" s="24">
        <f t="shared" si="1"/>
        <v>0</v>
      </c>
    </row>
    <row r="44" spans="1:6" ht="24">
      <c r="A44" s="4" t="s">
        <v>37</v>
      </c>
      <c r="B44" s="21">
        <v>0</v>
      </c>
      <c r="C44" s="21">
        <v>0</v>
      </c>
      <c r="D44" s="24">
        <f>SUM(ตุลาคม:พฤศจิกายน!C44)</f>
        <v>1000</v>
      </c>
      <c r="E44" s="26" t="s">
        <v>3</v>
      </c>
      <c r="F44" s="24">
        <f t="shared" si="1"/>
        <v>1000</v>
      </c>
    </row>
    <row r="45" spans="1:6" ht="24.75" thickBot="1">
      <c r="A45" s="22" t="s">
        <v>45</v>
      </c>
      <c r="B45" s="23">
        <f>SUM(B7:B44)</f>
        <v>371896000</v>
      </c>
      <c r="C45" s="30">
        <f>SUM(C7:C44)</f>
        <v>2490935.38</v>
      </c>
      <c r="D45" s="30">
        <f>SUM(D7:D44)</f>
        <v>25053453.16</v>
      </c>
      <c r="E45" s="27" t="s">
        <v>4</v>
      </c>
      <c r="F45" s="30">
        <f>SUM(F7:F44)</f>
        <v>-346842546.84000003</v>
      </c>
    </row>
    <row r="46" spans="1:6" ht="15.75" thickTop="1"/>
    <row r="47" spans="1:6" ht="18.75">
      <c r="A47" s="31" t="s">
        <v>47</v>
      </c>
    </row>
  </sheetData>
  <mergeCells count="6">
    <mergeCell ref="A1:F1"/>
    <mergeCell ref="A2:F2"/>
    <mergeCell ref="A4:A5"/>
    <mergeCell ref="B4:B5"/>
    <mergeCell ref="C4:C5"/>
    <mergeCell ref="D4:D5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6C110-AD06-40B9-946D-B5C56B1526F5}">
  <dimension ref="A1:F47"/>
  <sheetViews>
    <sheetView workbookViewId="0">
      <selection activeCell="B4" sqref="B4:B5"/>
    </sheetView>
  </sheetViews>
  <sheetFormatPr defaultColWidth="9.140625" defaultRowHeight="15"/>
  <cols>
    <col min="1" max="1" width="61" customWidth="1"/>
    <col min="2" max="3" width="14.5703125" customWidth="1"/>
    <col min="4" max="4" width="14.7109375" customWidth="1"/>
    <col min="5" max="5" width="6" customWidth="1"/>
    <col min="6" max="6" width="18" customWidth="1"/>
  </cols>
  <sheetData>
    <row r="1" spans="1:6" ht="24">
      <c r="A1" s="33" t="s">
        <v>1</v>
      </c>
      <c r="B1" s="33"/>
      <c r="C1" s="33"/>
      <c r="D1" s="33"/>
      <c r="E1" s="33"/>
      <c r="F1" s="33"/>
    </row>
    <row r="2" spans="1:6" ht="24">
      <c r="A2" s="33" t="s">
        <v>59</v>
      </c>
      <c r="B2" s="33"/>
      <c r="C2" s="33"/>
      <c r="D2" s="33"/>
      <c r="E2" s="33"/>
      <c r="F2" s="33"/>
    </row>
    <row r="3" spans="1:6" ht="24">
      <c r="A3" s="1"/>
      <c r="B3" s="1"/>
      <c r="C3" s="1"/>
      <c r="D3" s="1"/>
    </row>
    <row r="4" spans="1:6" ht="36.75" customHeight="1">
      <c r="A4" s="36" t="s">
        <v>0</v>
      </c>
      <c r="B4" s="34" t="s">
        <v>2</v>
      </c>
      <c r="C4" s="38" t="s">
        <v>60</v>
      </c>
      <c r="D4" s="38" t="s">
        <v>49</v>
      </c>
      <c r="E4" s="40" t="s">
        <v>3</v>
      </c>
      <c r="F4" s="32" t="s">
        <v>5</v>
      </c>
    </row>
    <row r="5" spans="1:6" ht="36.75" customHeight="1">
      <c r="A5" s="37"/>
      <c r="B5" s="35"/>
      <c r="C5" s="39"/>
      <c r="D5" s="39"/>
      <c r="E5" s="41" t="s">
        <v>4</v>
      </c>
      <c r="F5" s="41" t="s">
        <v>6</v>
      </c>
    </row>
    <row r="6" spans="1:6" ht="21.75">
      <c r="A6" s="5" t="s">
        <v>38</v>
      </c>
      <c r="B6" s="6"/>
      <c r="C6" s="7"/>
      <c r="D6" s="7"/>
      <c r="E6" s="7"/>
      <c r="F6" s="7"/>
    </row>
    <row r="7" spans="1:6" ht="24">
      <c r="A7" s="2" t="s">
        <v>39</v>
      </c>
      <c r="B7" s="12">
        <v>100000</v>
      </c>
      <c r="C7" s="19">
        <v>36572.639999999999</v>
      </c>
      <c r="D7" s="24">
        <f>SUM(ตุลาคม:ธันวาคม!C7)</f>
        <v>68448.44</v>
      </c>
      <c r="E7" s="25" t="s">
        <v>4</v>
      </c>
      <c r="F7" s="24">
        <f>SUM(D7-B7)</f>
        <v>-31551.559999999998</v>
      </c>
    </row>
    <row r="8" spans="1:6" ht="24">
      <c r="A8" s="2" t="s">
        <v>40</v>
      </c>
      <c r="B8" s="12">
        <v>4000000</v>
      </c>
      <c r="C8" s="20">
        <v>19305</v>
      </c>
      <c r="D8" s="24">
        <f>SUM(ตุลาคม:ธันวาคม!C8)</f>
        <v>429349.04</v>
      </c>
      <c r="E8" s="25" t="s">
        <v>4</v>
      </c>
      <c r="F8" s="24">
        <f t="shared" ref="F8:F12" si="0">SUM(D8-B8)</f>
        <v>-3570650.96</v>
      </c>
    </row>
    <row r="9" spans="1:6" ht="24">
      <c r="A9" s="2" t="s">
        <v>41</v>
      </c>
      <c r="B9" s="12">
        <v>51200000</v>
      </c>
      <c r="C9" s="20">
        <f>337910.93+93936.95</f>
        <v>431847.88</v>
      </c>
      <c r="D9" s="24">
        <f>SUM(ตุลาคม:ธันวาคม!C9)</f>
        <v>859991.17999999993</v>
      </c>
      <c r="E9" s="25" t="s">
        <v>4</v>
      </c>
      <c r="F9" s="24">
        <f t="shared" si="0"/>
        <v>-50340008.82</v>
      </c>
    </row>
    <row r="10" spans="1:6" ht="24">
      <c r="A10" s="2" t="s">
        <v>42</v>
      </c>
      <c r="B10" s="12">
        <v>1800000</v>
      </c>
      <c r="C10" s="21">
        <f>29569.14+103278.87</f>
        <v>132848.01</v>
      </c>
      <c r="D10" s="24">
        <f>SUM(ตุลาคม:ธันวาคม!C10)</f>
        <v>396473.89</v>
      </c>
      <c r="E10" s="25" t="s">
        <v>4</v>
      </c>
      <c r="F10" s="24">
        <f t="shared" si="0"/>
        <v>-1403526.1099999999</v>
      </c>
    </row>
    <row r="11" spans="1:6" ht="24">
      <c r="A11" s="2" t="s">
        <v>43</v>
      </c>
      <c r="B11" s="12">
        <v>296000000</v>
      </c>
      <c r="C11" s="21">
        <f>201355.24+88509.77</f>
        <v>289865.01</v>
      </c>
      <c r="D11" s="24">
        <f>SUM(ตุลาคม:ธันวาคม!C11)</f>
        <v>21822862.400000002</v>
      </c>
      <c r="E11" s="25" t="s">
        <v>4</v>
      </c>
      <c r="F11" s="24">
        <f t="shared" si="0"/>
        <v>-274177137.60000002</v>
      </c>
    </row>
    <row r="12" spans="1:6" ht="24">
      <c r="A12" s="2" t="s">
        <v>44</v>
      </c>
      <c r="B12" s="21">
        <v>0</v>
      </c>
      <c r="C12" s="21">
        <v>0</v>
      </c>
      <c r="D12" s="24">
        <f>SUM(ตุลาคม:ธันวาคม!C12)</f>
        <v>0</v>
      </c>
      <c r="E12" s="25"/>
      <c r="F12" s="24">
        <f t="shared" si="0"/>
        <v>0</v>
      </c>
    </row>
    <row r="13" spans="1:6" ht="21.75">
      <c r="A13" s="8" t="s">
        <v>7</v>
      </c>
      <c r="B13" s="16"/>
      <c r="C13" s="9"/>
      <c r="D13" s="9"/>
      <c r="E13" s="9"/>
      <c r="F13" s="9"/>
    </row>
    <row r="14" spans="1:6" ht="21.75">
      <c r="A14" s="10" t="s">
        <v>8</v>
      </c>
      <c r="B14" s="17"/>
      <c r="C14" s="11"/>
      <c r="D14" s="11"/>
      <c r="E14" s="11"/>
      <c r="F14" s="11"/>
    </row>
    <row r="15" spans="1:6" ht="24">
      <c r="A15" s="2" t="s">
        <v>9</v>
      </c>
      <c r="B15" s="12">
        <v>12100000</v>
      </c>
      <c r="C15" s="20">
        <v>734320</v>
      </c>
      <c r="D15" s="24">
        <f>SUM(ตุลาคม:ธันวาคม!C15)</f>
        <v>1902210</v>
      </c>
      <c r="E15" s="25" t="s">
        <v>4</v>
      </c>
      <c r="F15" s="24">
        <f>SUM(D15-B15)</f>
        <v>-10197790</v>
      </c>
    </row>
    <row r="16" spans="1:6" ht="24">
      <c r="A16" s="2" t="s">
        <v>10</v>
      </c>
      <c r="B16" s="12">
        <v>800000</v>
      </c>
      <c r="C16" s="20">
        <v>41900</v>
      </c>
      <c r="D16" s="24">
        <f>SUM(ตุลาคม:ธันวาคม!C16)</f>
        <v>158700</v>
      </c>
      <c r="E16" s="25" t="s">
        <v>4</v>
      </c>
      <c r="F16" s="24">
        <f t="shared" ref="F16:F44" si="1">SUM(D16-B16)</f>
        <v>-641300</v>
      </c>
    </row>
    <row r="17" spans="1:6" ht="24">
      <c r="A17" s="2" t="s">
        <v>11</v>
      </c>
      <c r="B17" s="12">
        <v>100000</v>
      </c>
      <c r="C17" s="20">
        <v>1246</v>
      </c>
      <c r="D17" s="24">
        <f>SUM(ตุลาคม:ธันวาคม!C17)</f>
        <v>18669</v>
      </c>
      <c r="E17" s="25" t="s">
        <v>4</v>
      </c>
      <c r="F17" s="24">
        <f t="shared" si="1"/>
        <v>-81331</v>
      </c>
    </row>
    <row r="18" spans="1:6" ht="24">
      <c r="A18" s="2" t="s">
        <v>12</v>
      </c>
      <c r="B18" s="12">
        <v>1350000</v>
      </c>
      <c r="C18" s="20">
        <v>113460</v>
      </c>
      <c r="D18" s="24">
        <f>SUM(ตุลาคม:ธันวาคม!C18)</f>
        <v>353760</v>
      </c>
      <c r="E18" s="25" t="s">
        <v>4</v>
      </c>
      <c r="F18" s="24">
        <f t="shared" si="1"/>
        <v>-996240</v>
      </c>
    </row>
    <row r="19" spans="1:6" ht="24">
      <c r="A19" s="2" t="s">
        <v>13</v>
      </c>
      <c r="B19" s="12">
        <v>18000</v>
      </c>
      <c r="C19" s="20">
        <v>640</v>
      </c>
      <c r="D19" s="24">
        <f>SUM(ตุลาคม:ธันวาคม!C19)</f>
        <v>2090</v>
      </c>
      <c r="E19" s="25" t="s">
        <v>4</v>
      </c>
      <c r="F19" s="24">
        <f t="shared" si="1"/>
        <v>-15910</v>
      </c>
    </row>
    <row r="20" spans="1:6" ht="24">
      <c r="A20" s="2" t="s">
        <v>14</v>
      </c>
      <c r="B20" s="12">
        <v>200000</v>
      </c>
      <c r="C20" s="21">
        <v>8750</v>
      </c>
      <c r="D20" s="24">
        <f>SUM(ตุลาคม:ธันวาคม!C20)</f>
        <v>52750</v>
      </c>
      <c r="E20" s="25" t="s">
        <v>4</v>
      </c>
      <c r="F20" s="24">
        <f t="shared" si="1"/>
        <v>-147250</v>
      </c>
    </row>
    <row r="21" spans="1:6" ht="24">
      <c r="A21" s="2" t="s">
        <v>15</v>
      </c>
      <c r="B21" s="21">
        <v>0</v>
      </c>
      <c r="C21" s="21">
        <v>0</v>
      </c>
      <c r="D21" s="24">
        <f>SUM(ตุลาคม:ธันวาคม!C21)</f>
        <v>0</v>
      </c>
      <c r="E21" s="25"/>
      <c r="F21" s="24">
        <f t="shared" si="1"/>
        <v>0</v>
      </c>
    </row>
    <row r="22" spans="1:6" ht="24">
      <c r="A22" s="2" t="s">
        <v>16</v>
      </c>
      <c r="B22" s="12">
        <v>2000</v>
      </c>
      <c r="C22" s="21">
        <v>0</v>
      </c>
      <c r="D22" s="24">
        <f>SUM(ตุลาคม:ธันวาคม!C22)</f>
        <v>2250</v>
      </c>
      <c r="E22" s="25" t="s">
        <v>3</v>
      </c>
      <c r="F22" s="24">
        <f t="shared" si="1"/>
        <v>250</v>
      </c>
    </row>
    <row r="23" spans="1:6" ht="21.75">
      <c r="A23" s="10" t="s">
        <v>17</v>
      </c>
      <c r="B23" s="17"/>
      <c r="C23" s="11"/>
      <c r="D23" s="11"/>
      <c r="E23" s="11"/>
      <c r="F23" s="11"/>
    </row>
    <row r="24" spans="1:6" ht="24">
      <c r="A24" s="2" t="s">
        <v>18</v>
      </c>
      <c r="B24" s="21">
        <v>0</v>
      </c>
      <c r="C24" s="20">
        <v>232950</v>
      </c>
      <c r="D24" s="24">
        <f>SUM(ตุลาคม:ธันวาคม!C24)</f>
        <v>699015</v>
      </c>
      <c r="E24" s="25" t="s">
        <v>3</v>
      </c>
      <c r="F24" s="24">
        <f t="shared" ref="F24" si="2">SUM(D24-B24)</f>
        <v>699015</v>
      </c>
    </row>
    <row r="25" spans="1:6" ht="24">
      <c r="A25" s="2" t="s">
        <v>19</v>
      </c>
      <c r="B25" s="12">
        <v>350000</v>
      </c>
      <c r="C25" s="19">
        <v>44550</v>
      </c>
      <c r="D25" s="24">
        <f>SUM(ตุลาคม:ธันวาคม!C25)</f>
        <v>124190</v>
      </c>
      <c r="E25" s="25" t="s">
        <v>4</v>
      </c>
      <c r="F25" s="24">
        <f t="shared" si="1"/>
        <v>-225810</v>
      </c>
    </row>
    <row r="26" spans="1:6" ht="24">
      <c r="A26" s="2" t="s">
        <v>20</v>
      </c>
      <c r="B26" s="12">
        <v>3000</v>
      </c>
      <c r="C26" s="19">
        <v>260</v>
      </c>
      <c r="D26" s="24">
        <f>SUM(ตุลาคม:ธันวาคม!C26)</f>
        <v>705</v>
      </c>
      <c r="E26" s="25" t="s">
        <v>4</v>
      </c>
      <c r="F26" s="24">
        <f t="shared" si="1"/>
        <v>-2295</v>
      </c>
    </row>
    <row r="27" spans="1:6" ht="24">
      <c r="A27" s="2" t="s">
        <v>21</v>
      </c>
      <c r="B27" s="21">
        <v>0</v>
      </c>
      <c r="C27" s="21">
        <v>0</v>
      </c>
      <c r="D27" s="24">
        <f>SUM(ตุลาคม:ธันวาคม!C27)</f>
        <v>0</v>
      </c>
      <c r="E27" s="25"/>
      <c r="F27" s="24">
        <f t="shared" si="1"/>
        <v>0</v>
      </c>
    </row>
    <row r="28" spans="1:6" ht="24">
      <c r="A28" s="2" t="s">
        <v>22</v>
      </c>
      <c r="B28" s="12">
        <v>340000</v>
      </c>
      <c r="C28" s="20">
        <v>67860</v>
      </c>
      <c r="D28" s="24">
        <f>SUM(ตุลาคม:ธันวาคม!C28)</f>
        <v>139230</v>
      </c>
      <c r="E28" s="25" t="s">
        <v>4</v>
      </c>
      <c r="F28" s="24">
        <f t="shared" si="1"/>
        <v>-200770</v>
      </c>
    </row>
    <row r="29" spans="1:6" ht="24">
      <c r="A29" s="2" t="s">
        <v>23</v>
      </c>
      <c r="B29" s="21">
        <v>0</v>
      </c>
      <c r="C29" s="21">
        <v>0</v>
      </c>
      <c r="D29" s="24">
        <f>SUM(ตุลาคม:ธันวาคม!C29)</f>
        <v>0</v>
      </c>
      <c r="E29" s="25"/>
      <c r="F29" s="24">
        <f t="shared" si="1"/>
        <v>0</v>
      </c>
    </row>
    <row r="30" spans="1:6" ht="24">
      <c r="A30" s="2" t="s">
        <v>24</v>
      </c>
      <c r="B30" s="21">
        <v>0</v>
      </c>
      <c r="C30" s="21">
        <v>0</v>
      </c>
      <c r="D30" s="24">
        <f>SUM(ตุลาคม:ธันวาคม!C30)</f>
        <v>0</v>
      </c>
      <c r="E30" s="25"/>
      <c r="F30" s="24">
        <f t="shared" si="1"/>
        <v>0</v>
      </c>
    </row>
    <row r="31" spans="1:6" ht="24">
      <c r="A31" s="2" t="s">
        <v>25</v>
      </c>
      <c r="B31" s="21">
        <v>0</v>
      </c>
      <c r="C31" s="21">
        <v>0</v>
      </c>
      <c r="D31" s="24">
        <f>SUM(ตุลาคม:ธันวาคม!C31)</f>
        <v>0</v>
      </c>
      <c r="E31" s="25"/>
      <c r="F31" s="24">
        <f t="shared" si="1"/>
        <v>0</v>
      </c>
    </row>
    <row r="32" spans="1:6" ht="24">
      <c r="A32" s="2" t="s">
        <v>26</v>
      </c>
      <c r="B32" s="12">
        <v>30000</v>
      </c>
      <c r="C32" s="21">
        <v>0</v>
      </c>
      <c r="D32" s="24">
        <f>SUM(ตุลาคม:ธันวาคม!C32)</f>
        <v>0</v>
      </c>
      <c r="E32" s="25" t="s">
        <v>4</v>
      </c>
      <c r="F32" s="24">
        <f t="shared" si="1"/>
        <v>-30000</v>
      </c>
    </row>
    <row r="33" spans="1:6" ht="24">
      <c r="A33" s="2" t="s">
        <v>27</v>
      </c>
      <c r="B33" s="12">
        <v>3000</v>
      </c>
      <c r="C33" s="21">
        <v>0</v>
      </c>
      <c r="D33" s="24">
        <f>SUM(ตุลาคม:ธันวาคม!C33)</f>
        <v>0</v>
      </c>
      <c r="E33" s="25" t="s">
        <v>4</v>
      </c>
      <c r="F33" s="24">
        <f t="shared" si="1"/>
        <v>-3000</v>
      </c>
    </row>
    <row r="34" spans="1:6" ht="24">
      <c r="A34" s="2" t="s">
        <v>46</v>
      </c>
      <c r="B34" s="12">
        <v>2000000</v>
      </c>
      <c r="C34" s="21">
        <v>0</v>
      </c>
      <c r="D34" s="24">
        <f>SUM(ตุลาคม:ธันวาคม!C34)</f>
        <v>0</v>
      </c>
      <c r="E34" s="25" t="s">
        <v>4</v>
      </c>
      <c r="F34" s="24">
        <f t="shared" si="1"/>
        <v>-2000000</v>
      </c>
    </row>
    <row r="35" spans="1:6" ht="21.75">
      <c r="A35" s="10" t="s">
        <v>28</v>
      </c>
      <c r="B35" s="17"/>
      <c r="C35" s="11"/>
      <c r="D35" s="11"/>
      <c r="E35" s="11"/>
      <c r="F35" s="11"/>
    </row>
    <row r="36" spans="1:6" ht="24">
      <c r="A36" s="2" t="s">
        <v>29</v>
      </c>
      <c r="B36" s="12">
        <v>1500000</v>
      </c>
      <c r="C36" s="20">
        <v>3228</v>
      </c>
      <c r="D36" s="24">
        <f>SUM(ตุลาคม:ธันวาคม!C36)</f>
        <v>64859.25</v>
      </c>
      <c r="E36" s="25" t="s">
        <v>4</v>
      </c>
      <c r="F36" s="24">
        <f t="shared" si="1"/>
        <v>-1435140.75</v>
      </c>
    </row>
    <row r="37" spans="1:6" ht="21.75">
      <c r="A37" s="10" t="s">
        <v>30</v>
      </c>
      <c r="B37" s="17"/>
      <c r="C37" s="11"/>
      <c r="D37" s="11"/>
      <c r="E37" s="11"/>
      <c r="F37" s="11"/>
    </row>
    <row r="38" spans="1:6" ht="24">
      <c r="A38" s="2" t="s">
        <v>31</v>
      </c>
      <c r="B38" s="21">
        <v>0</v>
      </c>
      <c r="C38" s="21">
        <v>0</v>
      </c>
      <c r="D38" s="24">
        <f>SUM(ตุลาคม:ธันวาคม!C38)</f>
        <v>0</v>
      </c>
      <c r="E38" s="25"/>
      <c r="F38" s="24">
        <f t="shared" si="1"/>
        <v>0</v>
      </c>
    </row>
    <row r="39" spans="1:6" ht="24">
      <c r="A39" s="2" t="s">
        <v>32</v>
      </c>
      <c r="B39" s="21">
        <v>0</v>
      </c>
      <c r="C39" s="20">
        <v>46620</v>
      </c>
      <c r="D39" s="24">
        <f>SUM(ตุลาคม:ธันวาคม!C39)</f>
        <v>143500</v>
      </c>
      <c r="E39" s="25" t="s">
        <v>3</v>
      </c>
      <c r="F39" s="24">
        <f t="shared" si="1"/>
        <v>143500</v>
      </c>
    </row>
    <row r="40" spans="1:6" ht="24">
      <c r="A40" s="2" t="s">
        <v>33</v>
      </c>
      <c r="B40" s="21">
        <v>0</v>
      </c>
      <c r="C40" s="21">
        <v>0</v>
      </c>
      <c r="D40" s="24">
        <f>SUM(ตุลาคม:ธันวาคม!C40)</f>
        <v>1900</v>
      </c>
      <c r="E40" s="25" t="s">
        <v>3</v>
      </c>
      <c r="F40" s="24">
        <f t="shared" si="1"/>
        <v>1900</v>
      </c>
    </row>
    <row r="41" spans="1:6" ht="24">
      <c r="A41" s="2" t="s">
        <v>34</v>
      </c>
      <c r="B41" s="21">
        <v>0</v>
      </c>
      <c r="C41" s="21">
        <v>0</v>
      </c>
      <c r="D41" s="24">
        <f>SUM(ตุลาคม:ธันวาคม!C41)</f>
        <v>0</v>
      </c>
      <c r="E41" s="25"/>
      <c r="F41" s="24">
        <f t="shared" si="1"/>
        <v>0</v>
      </c>
    </row>
    <row r="42" spans="1:6" ht="24">
      <c r="A42" s="2" t="s">
        <v>35</v>
      </c>
      <c r="B42" s="21">
        <v>0</v>
      </c>
      <c r="C42" s="21">
        <v>0</v>
      </c>
      <c r="D42" s="24">
        <f>SUM(ตุลาคม:ธันวาคม!C42)</f>
        <v>17722.5</v>
      </c>
      <c r="E42" s="25" t="s">
        <v>3</v>
      </c>
      <c r="F42" s="24">
        <f t="shared" si="1"/>
        <v>17722.5</v>
      </c>
    </row>
    <row r="43" spans="1:6" ht="24">
      <c r="A43" s="3" t="s">
        <v>36</v>
      </c>
      <c r="B43" s="21">
        <v>0</v>
      </c>
      <c r="C43" s="21">
        <v>1000</v>
      </c>
      <c r="D43" s="24">
        <f>SUM(ตุลาคม:ธันวาคม!C43)</f>
        <v>1000</v>
      </c>
      <c r="E43" s="25" t="s">
        <v>3</v>
      </c>
      <c r="F43" s="24">
        <f t="shared" si="1"/>
        <v>1000</v>
      </c>
    </row>
    <row r="44" spans="1:6" ht="24">
      <c r="A44" s="4" t="s">
        <v>37</v>
      </c>
      <c r="B44" s="21">
        <v>0</v>
      </c>
      <c r="C44" s="21">
        <v>3000</v>
      </c>
      <c r="D44" s="24">
        <f>SUM(ตุลาคม:ธันวาคม!C44)</f>
        <v>4000</v>
      </c>
      <c r="E44" s="26" t="s">
        <v>3</v>
      </c>
      <c r="F44" s="24">
        <f t="shared" si="1"/>
        <v>4000</v>
      </c>
    </row>
    <row r="45" spans="1:6" ht="24.75" thickBot="1">
      <c r="A45" s="22" t="s">
        <v>45</v>
      </c>
      <c r="B45" s="23">
        <f>SUM(B7:B44)</f>
        <v>371896000</v>
      </c>
      <c r="C45" s="30">
        <f>SUM(C7:C44)</f>
        <v>2210222.54</v>
      </c>
      <c r="D45" s="30">
        <f>SUM(D7:D44)</f>
        <v>27263675.700000003</v>
      </c>
      <c r="E45" s="27" t="s">
        <v>4</v>
      </c>
      <c r="F45" s="30">
        <f>SUM(F7:F44)</f>
        <v>-344632324.30000001</v>
      </c>
    </row>
    <row r="46" spans="1:6" ht="15.75" thickTop="1"/>
    <row r="47" spans="1:6" ht="18.75">
      <c r="A47" s="31" t="s">
        <v>47</v>
      </c>
    </row>
  </sheetData>
  <mergeCells count="6">
    <mergeCell ref="A1:F1"/>
    <mergeCell ref="A2:F2"/>
    <mergeCell ref="A4:A5"/>
    <mergeCell ref="B4:B5"/>
    <mergeCell ref="C4:C5"/>
    <mergeCell ref="D4:D5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98C36-C0E8-4656-AD87-E11CD290B538}">
  <dimension ref="A1:F47"/>
  <sheetViews>
    <sheetView workbookViewId="0">
      <selection activeCell="F4" sqref="F4:F5"/>
    </sheetView>
  </sheetViews>
  <sheetFormatPr defaultColWidth="9.140625" defaultRowHeight="15"/>
  <cols>
    <col min="1" max="1" width="61" customWidth="1"/>
    <col min="2" max="3" width="14.5703125" customWidth="1"/>
    <col min="4" max="4" width="14.7109375" customWidth="1"/>
    <col min="5" max="5" width="6" customWidth="1"/>
    <col min="6" max="6" width="18" customWidth="1"/>
  </cols>
  <sheetData>
    <row r="1" spans="1:6" ht="24">
      <c r="A1" s="33" t="s">
        <v>1</v>
      </c>
      <c r="B1" s="33"/>
      <c r="C1" s="33"/>
      <c r="D1" s="33"/>
      <c r="E1" s="33"/>
      <c r="F1" s="33"/>
    </row>
    <row r="2" spans="1:6" ht="24">
      <c r="A2" s="33" t="s">
        <v>57</v>
      </c>
      <c r="B2" s="33"/>
      <c r="C2" s="33"/>
      <c r="D2" s="33"/>
      <c r="E2" s="33"/>
      <c r="F2" s="33"/>
    </row>
    <row r="3" spans="1:6" ht="24">
      <c r="A3" s="1"/>
      <c r="B3" s="1"/>
      <c r="C3" s="1"/>
      <c r="D3" s="1"/>
    </row>
    <row r="4" spans="1:6" ht="36.75" customHeight="1">
      <c r="A4" s="36" t="s">
        <v>0</v>
      </c>
      <c r="B4" s="34" t="s">
        <v>2</v>
      </c>
      <c r="C4" s="38" t="s">
        <v>52</v>
      </c>
      <c r="D4" s="38" t="s">
        <v>49</v>
      </c>
      <c r="E4" s="40" t="s">
        <v>3</v>
      </c>
      <c r="F4" s="32" t="s">
        <v>5</v>
      </c>
    </row>
    <row r="5" spans="1:6" ht="36.75" customHeight="1">
      <c r="A5" s="37"/>
      <c r="B5" s="35"/>
      <c r="C5" s="39"/>
      <c r="D5" s="39"/>
      <c r="E5" s="41" t="s">
        <v>4</v>
      </c>
      <c r="F5" s="41" t="s">
        <v>6</v>
      </c>
    </row>
    <row r="6" spans="1:6" ht="21.75">
      <c r="A6" s="5" t="s">
        <v>38</v>
      </c>
      <c r="B6" s="6"/>
      <c r="C6" s="7"/>
      <c r="D6" s="7"/>
      <c r="E6" s="7"/>
      <c r="F6" s="7"/>
    </row>
    <row r="7" spans="1:6" ht="24">
      <c r="A7" s="2" t="s">
        <v>39</v>
      </c>
      <c r="B7" s="12">
        <v>100000</v>
      </c>
      <c r="C7" s="21">
        <v>0</v>
      </c>
      <c r="D7" s="24">
        <f>SUM(ตุลาคม:มกราคม!C7)</f>
        <v>68448.44</v>
      </c>
      <c r="E7" s="25" t="s">
        <v>4</v>
      </c>
      <c r="F7" s="24">
        <f>SUM(D7-B7)</f>
        <v>-31551.559999999998</v>
      </c>
    </row>
    <row r="8" spans="1:6" ht="24">
      <c r="A8" s="2" t="s">
        <v>40</v>
      </c>
      <c r="B8" s="12">
        <v>4000000</v>
      </c>
      <c r="C8" s="21">
        <v>0</v>
      </c>
      <c r="D8" s="24">
        <f>SUM(ตุลาคม:มกราคม!C8)</f>
        <v>429349.04</v>
      </c>
      <c r="E8" s="25" t="s">
        <v>4</v>
      </c>
      <c r="F8" s="24">
        <f t="shared" ref="F8:F12" si="0">SUM(D8-B8)</f>
        <v>-3570650.96</v>
      </c>
    </row>
    <row r="9" spans="1:6" ht="24">
      <c r="A9" s="2" t="s">
        <v>41</v>
      </c>
      <c r="B9" s="12">
        <v>51200000</v>
      </c>
      <c r="C9" s="24">
        <v>1356774.2000000002</v>
      </c>
      <c r="D9" s="24">
        <f>SUM(ตุลาคม:มกราคม!C9)</f>
        <v>2216765.38</v>
      </c>
      <c r="E9" s="25" t="s">
        <v>4</v>
      </c>
      <c r="F9" s="24">
        <f t="shared" si="0"/>
        <v>-48983234.619999997</v>
      </c>
    </row>
    <row r="10" spans="1:6" ht="24">
      <c r="A10" s="2" t="s">
        <v>42</v>
      </c>
      <c r="B10" s="12">
        <v>1800000</v>
      </c>
      <c r="C10" s="24">
        <v>137418.71000000002</v>
      </c>
      <c r="D10" s="24">
        <f>SUM(ตุลาคม:มกราคม!C10)</f>
        <v>533892.60000000009</v>
      </c>
      <c r="E10" s="25" t="s">
        <v>4</v>
      </c>
      <c r="F10" s="24">
        <f t="shared" si="0"/>
        <v>-1266107.3999999999</v>
      </c>
    </row>
    <row r="11" spans="1:6" ht="24">
      <c r="A11" s="2" t="s">
        <v>43</v>
      </c>
      <c r="B11" s="12">
        <v>296000000</v>
      </c>
      <c r="C11" s="24">
        <v>748289.34999999986</v>
      </c>
      <c r="D11" s="24">
        <f>SUM(ตุลาคม:มกราคม!C11)</f>
        <v>22571151.750000004</v>
      </c>
      <c r="E11" s="25" t="s">
        <v>4</v>
      </c>
      <c r="F11" s="24">
        <f t="shared" si="0"/>
        <v>-273428848.25</v>
      </c>
    </row>
    <row r="12" spans="1:6" ht="24">
      <c r="A12" s="2" t="s">
        <v>44</v>
      </c>
      <c r="B12" s="21">
        <v>0</v>
      </c>
      <c r="C12" s="21">
        <v>0</v>
      </c>
      <c r="D12" s="24">
        <f>SUM(ตุลาคม:มกราคม!C12)</f>
        <v>0</v>
      </c>
      <c r="E12" s="25"/>
      <c r="F12" s="24">
        <f t="shared" si="0"/>
        <v>0</v>
      </c>
    </row>
    <row r="13" spans="1:6" ht="21.75">
      <c r="A13" s="8" t="s">
        <v>7</v>
      </c>
      <c r="B13" s="16"/>
      <c r="C13" s="9"/>
      <c r="D13" s="9"/>
      <c r="E13" s="9"/>
      <c r="F13" s="9"/>
    </row>
    <row r="14" spans="1:6" ht="21.75">
      <c r="A14" s="10" t="s">
        <v>8</v>
      </c>
      <c r="B14" s="17"/>
      <c r="C14" s="11"/>
      <c r="D14" s="11"/>
      <c r="E14" s="11"/>
      <c r="F14" s="11"/>
    </row>
    <row r="15" spans="1:6" ht="24">
      <c r="A15" s="2" t="s">
        <v>9</v>
      </c>
      <c r="B15" s="12">
        <v>12100000</v>
      </c>
      <c r="C15" s="24">
        <v>1115400</v>
      </c>
      <c r="D15" s="24">
        <f>SUM(ตุลาคม:มกราคม!C15)</f>
        <v>3017610</v>
      </c>
      <c r="E15" s="25" t="s">
        <v>4</v>
      </c>
      <c r="F15" s="24">
        <f>SUM(D15-B15)</f>
        <v>-9082390</v>
      </c>
    </row>
    <row r="16" spans="1:6" ht="24">
      <c r="A16" s="2" t="s">
        <v>10</v>
      </c>
      <c r="B16" s="12">
        <v>800000</v>
      </c>
      <c r="C16" s="24">
        <v>67950</v>
      </c>
      <c r="D16" s="24">
        <f>SUM(ตุลาคม:มกราคม!C16)</f>
        <v>226650</v>
      </c>
      <c r="E16" s="25" t="s">
        <v>4</v>
      </c>
      <c r="F16" s="24">
        <f t="shared" ref="F16:F22" si="1">SUM(D16-B16)</f>
        <v>-573350</v>
      </c>
    </row>
    <row r="17" spans="1:6" ht="24">
      <c r="A17" s="2" t="s">
        <v>11</v>
      </c>
      <c r="B17" s="12">
        <v>100000</v>
      </c>
      <c r="C17" s="24">
        <v>8744</v>
      </c>
      <c r="D17" s="24">
        <f>SUM(ตุลาคม:มกราคม!C17)</f>
        <v>27413</v>
      </c>
      <c r="E17" s="25" t="s">
        <v>4</v>
      </c>
      <c r="F17" s="24">
        <f t="shared" si="1"/>
        <v>-72587</v>
      </c>
    </row>
    <row r="18" spans="1:6" ht="24">
      <c r="A18" s="2" t="s">
        <v>12</v>
      </c>
      <c r="B18" s="12">
        <v>1350000</v>
      </c>
      <c r="C18" s="24">
        <v>125920</v>
      </c>
      <c r="D18" s="24">
        <f>SUM(ตุลาคม:มกราคม!C18)</f>
        <v>479680</v>
      </c>
      <c r="E18" s="25" t="s">
        <v>4</v>
      </c>
      <c r="F18" s="24">
        <f t="shared" si="1"/>
        <v>-870320</v>
      </c>
    </row>
    <row r="19" spans="1:6" ht="24">
      <c r="A19" s="2" t="s">
        <v>13</v>
      </c>
      <c r="B19" s="12">
        <v>18000</v>
      </c>
      <c r="C19" s="24">
        <v>1280</v>
      </c>
      <c r="D19" s="24">
        <f>SUM(ตุลาคม:มกราคม!C19)</f>
        <v>3370</v>
      </c>
      <c r="E19" s="25" t="s">
        <v>4</v>
      </c>
      <c r="F19" s="24">
        <f t="shared" si="1"/>
        <v>-14630</v>
      </c>
    </row>
    <row r="20" spans="1:6" ht="24">
      <c r="A20" s="2" t="s">
        <v>14</v>
      </c>
      <c r="B20" s="12">
        <v>200000</v>
      </c>
      <c r="C20" s="24">
        <v>13000</v>
      </c>
      <c r="D20" s="24">
        <f>SUM(ตุลาคม:มกราคม!C20)</f>
        <v>65750</v>
      </c>
      <c r="E20" s="25" t="s">
        <v>4</v>
      </c>
      <c r="F20" s="24">
        <f t="shared" si="1"/>
        <v>-134250</v>
      </c>
    </row>
    <row r="21" spans="1:6" ht="24">
      <c r="A21" s="2" t="s">
        <v>15</v>
      </c>
      <c r="B21" s="21">
        <v>0</v>
      </c>
      <c r="C21" s="24"/>
      <c r="D21" s="24">
        <f>SUM(ตุลาคม:มกราคม!C21)</f>
        <v>0</v>
      </c>
      <c r="E21" s="25"/>
      <c r="F21" s="24">
        <f t="shared" si="1"/>
        <v>0</v>
      </c>
    </row>
    <row r="22" spans="1:6" ht="24">
      <c r="A22" s="2" t="s">
        <v>16</v>
      </c>
      <c r="B22" s="12">
        <v>2000</v>
      </c>
      <c r="C22" s="24">
        <v>500</v>
      </c>
      <c r="D22" s="24">
        <f>SUM(ตุลาคม:มกราคม!C22)</f>
        <v>2750</v>
      </c>
      <c r="E22" s="25" t="s">
        <v>3</v>
      </c>
      <c r="F22" s="24">
        <f t="shared" si="1"/>
        <v>750</v>
      </c>
    </row>
    <row r="23" spans="1:6" ht="21.75">
      <c r="A23" s="10" t="s">
        <v>17</v>
      </c>
      <c r="B23" s="17"/>
      <c r="C23" s="11"/>
      <c r="D23" s="11"/>
      <c r="E23" s="11"/>
      <c r="F23" s="11"/>
    </row>
    <row r="24" spans="1:6" ht="24">
      <c r="A24" s="2" t="s">
        <v>18</v>
      </c>
      <c r="B24" s="21">
        <v>0</v>
      </c>
      <c r="C24" s="24">
        <v>176335</v>
      </c>
      <c r="D24" s="24">
        <f>SUM(ตุลาคม:มกราคม!C24)</f>
        <v>875350</v>
      </c>
      <c r="E24" s="25" t="s">
        <v>3</v>
      </c>
      <c r="F24" s="24">
        <f>SUM(D24-B24)</f>
        <v>875350</v>
      </c>
    </row>
    <row r="25" spans="1:6" ht="24">
      <c r="A25" s="2" t="s">
        <v>19</v>
      </c>
      <c r="B25" s="12">
        <v>350000</v>
      </c>
      <c r="C25" s="24">
        <v>26930</v>
      </c>
      <c r="D25" s="24">
        <f>SUM(ตุลาคม:มกราคม!C25)</f>
        <v>151120</v>
      </c>
      <c r="E25" s="25" t="s">
        <v>4</v>
      </c>
      <c r="F25" s="24">
        <f t="shared" ref="F25:F44" si="2">SUM(D25-B25)</f>
        <v>-198880</v>
      </c>
    </row>
    <row r="26" spans="1:6" ht="24">
      <c r="A26" s="2" t="s">
        <v>20</v>
      </c>
      <c r="B26" s="12">
        <v>3000</v>
      </c>
      <c r="C26" s="24">
        <v>475</v>
      </c>
      <c r="D26" s="24">
        <f>SUM(ตุลาคม:มกราคม!C26)</f>
        <v>1180</v>
      </c>
      <c r="E26" s="25" t="s">
        <v>4</v>
      </c>
      <c r="F26" s="24">
        <f t="shared" si="2"/>
        <v>-1820</v>
      </c>
    </row>
    <row r="27" spans="1:6" ht="24">
      <c r="A27" s="2" t="s">
        <v>21</v>
      </c>
      <c r="B27" s="21">
        <v>0</v>
      </c>
      <c r="C27" s="21">
        <v>0</v>
      </c>
      <c r="D27" s="24">
        <f>SUM(ตุลาคม:มกราคม!C27)</f>
        <v>0</v>
      </c>
      <c r="E27" s="25"/>
      <c r="F27" s="24">
        <f t="shared" si="2"/>
        <v>0</v>
      </c>
    </row>
    <row r="28" spans="1:6" ht="24">
      <c r="A28" s="2" t="s">
        <v>22</v>
      </c>
      <c r="B28" s="12">
        <v>340000</v>
      </c>
      <c r="C28" s="24">
        <v>41754</v>
      </c>
      <c r="D28" s="24">
        <f>SUM(ตุลาคม:มกราคม!C28)</f>
        <v>180984</v>
      </c>
      <c r="E28" s="25" t="s">
        <v>4</v>
      </c>
      <c r="F28" s="24">
        <f t="shared" si="2"/>
        <v>-159016</v>
      </c>
    </row>
    <row r="29" spans="1:6" ht="24">
      <c r="A29" s="2" t="s">
        <v>23</v>
      </c>
      <c r="B29" s="21">
        <v>0</v>
      </c>
      <c r="C29" s="21">
        <v>0</v>
      </c>
      <c r="D29" s="24">
        <f>SUM(ตุลาคม:มกราคม!C29)</f>
        <v>0</v>
      </c>
      <c r="E29" s="25"/>
      <c r="F29" s="24">
        <f t="shared" si="2"/>
        <v>0</v>
      </c>
    </row>
    <row r="30" spans="1:6" ht="24">
      <c r="A30" s="2" t="s">
        <v>24</v>
      </c>
      <c r="B30" s="21">
        <v>0</v>
      </c>
      <c r="C30" s="21">
        <v>0</v>
      </c>
      <c r="D30" s="24">
        <f>SUM(ตุลาคม:มกราคม!C30)</f>
        <v>0</v>
      </c>
      <c r="E30" s="25"/>
      <c r="F30" s="24">
        <f t="shared" si="2"/>
        <v>0</v>
      </c>
    </row>
    <row r="31" spans="1:6" ht="24">
      <c r="A31" s="2" t="s">
        <v>25</v>
      </c>
      <c r="B31" s="21">
        <v>0</v>
      </c>
      <c r="C31" s="21">
        <v>0</v>
      </c>
      <c r="D31" s="24">
        <f>SUM(ตุลาคม:มกราคม!C31)</f>
        <v>0</v>
      </c>
      <c r="E31" s="25"/>
      <c r="F31" s="24">
        <f t="shared" si="2"/>
        <v>0</v>
      </c>
    </row>
    <row r="32" spans="1:6" ht="24">
      <c r="A32" s="2" t="s">
        <v>26</v>
      </c>
      <c r="B32" s="12">
        <v>30000</v>
      </c>
      <c r="C32" s="21">
        <v>0</v>
      </c>
      <c r="D32" s="24">
        <f>SUM(ตุลาคม:มกราคม!C32)</f>
        <v>0</v>
      </c>
      <c r="E32" s="25" t="s">
        <v>4</v>
      </c>
      <c r="F32" s="24">
        <f t="shared" si="2"/>
        <v>-30000</v>
      </c>
    </row>
    <row r="33" spans="1:6" ht="24">
      <c r="A33" s="2" t="s">
        <v>27</v>
      </c>
      <c r="B33" s="12">
        <v>3000</v>
      </c>
      <c r="C33" s="21">
        <v>0</v>
      </c>
      <c r="D33" s="24">
        <f>SUM(ตุลาคม:มกราคม!C33)</f>
        <v>0</v>
      </c>
      <c r="E33" s="25" t="s">
        <v>4</v>
      </c>
      <c r="F33" s="24">
        <f t="shared" si="2"/>
        <v>-3000</v>
      </c>
    </row>
    <row r="34" spans="1:6" ht="24">
      <c r="A34" s="2" t="s">
        <v>46</v>
      </c>
      <c r="B34" s="12">
        <v>2000000</v>
      </c>
      <c r="C34" s="21">
        <v>0</v>
      </c>
      <c r="D34" s="24">
        <f>SUM(ตุลาคม:มกราคม!C34)</f>
        <v>0</v>
      </c>
      <c r="E34" s="25" t="s">
        <v>4</v>
      </c>
      <c r="F34" s="24">
        <f t="shared" si="2"/>
        <v>-2000000</v>
      </c>
    </row>
    <row r="35" spans="1:6" ht="21.75">
      <c r="A35" s="10" t="s">
        <v>28</v>
      </c>
      <c r="B35" s="17"/>
      <c r="C35" s="11"/>
      <c r="D35" s="11"/>
      <c r="E35" s="11"/>
      <c r="F35" s="11"/>
    </row>
    <row r="36" spans="1:6" ht="24">
      <c r="A36" s="2" t="s">
        <v>29</v>
      </c>
      <c r="B36" s="12">
        <v>1500000</v>
      </c>
      <c r="C36" s="24">
        <v>52454</v>
      </c>
      <c r="D36" s="24">
        <f>SUM(ตุลาคม:มกราคม!C36)</f>
        <v>117313.25</v>
      </c>
      <c r="E36" s="25" t="s">
        <v>4</v>
      </c>
      <c r="F36" s="24">
        <f t="shared" si="2"/>
        <v>-1382686.75</v>
      </c>
    </row>
    <row r="37" spans="1:6" ht="21.75">
      <c r="A37" s="10" t="s">
        <v>30</v>
      </c>
      <c r="B37" s="17"/>
      <c r="C37" s="11"/>
      <c r="D37" s="11"/>
      <c r="E37" s="11"/>
      <c r="F37" s="11"/>
    </row>
    <row r="38" spans="1:6" ht="24">
      <c r="A38" s="2" t="s">
        <v>31</v>
      </c>
      <c r="B38" s="21">
        <v>0</v>
      </c>
      <c r="C38" s="21">
        <v>0</v>
      </c>
      <c r="D38" s="24">
        <f>SUM(ตุลาคม:มกราคม!C38)</f>
        <v>0</v>
      </c>
      <c r="E38" s="25"/>
      <c r="F38" s="24">
        <f t="shared" si="2"/>
        <v>0</v>
      </c>
    </row>
    <row r="39" spans="1:6" ht="24">
      <c r="A39" s="2" t="s">
        <v>32</v>
      </c>
      <c r="B39" s="21">
        <v>0</v>
      </c>
      <c r="C39" s="24">
        <v>56790</v>
      </c>
      <c r="D39" s="24">
        <f>SUM(ตุลาคม:มกราคม!C39)</f>
        <v>200290</v>
      </c>
      <c r="E39" s="25" t="s">
        <v>3</v>
      </c>
      <c r="F39" s="24">
        <f t="shared" si="2"/>
        <v>200290</v>
      </c>
    </row>
    <row r="40" spans="1:6" ht="24">
      <c r="A40" s="2" t="s">
        <v>33</v>
      </c>
      <c r="B40" s="21">
        <v>0</v>
      </c>
      <c r="C40" s="21">
        <v>0</v>
      </c>
      <c r="D40" s="24">
        <f>SUM(ตุลาคม:มกราคม!C40)</f>
        <v>1900</v>
      </c>
      <c r="E40" s="25" t="s">
        <v>3</v>
      </c>
      <c r="F40" s="24">
        <f t="shared" si="2"/>
        <v>1900</v>
      </c>
    </row>
    <row r="41" spans="1:6" ht="24">
      <c r="A41" s="2" t="s">
        <v>34</v>
      </c>
      <c r="B41" s="21">
        <v>0</v>
      </c>
      <c r="C41" s="21">
        <v>0</v>
      </c>
      <c r="D41" s="24">
        <f>SUM(ตุลาคม:มกราคม!C41)</f>
        <v>0</v>
      </c>
      <c r="E41" s="25"/>
      <c r="F41" s="24">
        <f t="shared" si="2"/>
        <v>0</v>
      </c>
    </row>
    <row r="42" spans="1:6" ht="24">
      <c r="A42" s="2" t="s">
        <v>35</v>
      </c>
      <c r="B42" s="21">
        <v>0</v>
      </c>
      <c r="C42" s="21">
        <v>0</v>
      </c>
      <c r="D42" s="24">
        <f>SUM(ตุลาคม:มกราคม!C42)</f>
        <v>17722.5</v>
      </c>
      <c r="E42" s="25" t="s">
        <v>3</v>
      </c>
      <c r="F42" s="24">
        <f t="shared" si="2"/>
        <v>17722.5</v>
      </c>
    </row>
    <row r="43" spans="1:6" ht="24">
      <c r="A43" s="3" t="s">
        <v>36</v>
      </c>
      <c r="B43" s="21">
        <v>0</v>
      </c>
      <c r="C43" s="24">
        <v>20000</v>
      </c>
      <c r="D43" s="24">
        <f>SUM(ตุลาคม:มกราคม!C43)</f>
        <v>21000</v>
      </c>
      <c r="E43" s="25" t="s">
        <v>3</v>
      </c>
      <c r="F43" s="24">
        <f t="shared" si="2"/>
        <v>21000</v>
      </c>
    </row>
    <row r="44" spans="1:6" ht="24">
      <c r="A44" s="4" t="s">
        <v>37</v>
      </c>
      <c r="B44" s="21">
        <v>0</v>
      </c>
      <c r="C44" s="21">
        <v>0</v>
      </c>
      <c r="D44" s="24">
        <f>SUM(ตุลาคม:มกราคม!C44)</f>
        <v>4000</v>
      </c>
      <c r="E44" s="26" t="s">
        <v>3</v>
      </c>
      <c r="F44" s="24">
        <f t="shared" si="2"/>
        <v>4000</v>
      </c>
    </row>
    <row r="45" spans="1:6" ht="24.75" thickBot="1">
      <c r="A45" s="22" t="s">
        <v>45</v>
      </c>
      <c r="B45" s="23">
        <f>SUM(B7:B44)</f>
        <v>371896000</v>
      </c>
      <c r="C45" s="30">
        <f>SUM(C7:C44)</f>
        <v>3950014.26</v>
      </c>
      <c r="D45" s="30">
        <f>SUM(D7:D44)</f>
        <v>31213689.960000005</v>
      </c>
      <c r="E45" s="27" t="s">
        <v>4</v>
      </c>
      <c r="F45" s="30">
        <f>SUM(F7:F44)</f>
        <v>-340682310.04000002</v>
      </c>
    </row>
    <row r="46" spans="1:6" ht="15.75" thickTop="1"/>
    <row r="47" spans="1:6" ht="18.75">
      <c r="A47" s="31" t="s">
        <v>47</v>
      </c>
    </row>
  </sheetData>
  <mergeCells count="6">
    <mergeCell ref="A1:F1"/>
    <mergeCell ref="A2:F2"/>
    <mergeCell ref="A4:A5"/>
    <mergeCell ref="B4:B5"/>
    <mergeCell ref="C4:C5"/>
    <mergeCell ref="D4:D5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2E027-6665-45CA-81D2-DD10C35E3D8B}">
  <dimension ref="A1:F47"/>
  <sheetViews>
    <sheetView workbookViewId="0">
      <selection activeCell="F4" sqref="F4:F5"/>
    </sheetView>
  </sheetViews>
  <sheetFormatPr defaultColWidth="9.140625" defaultRowHeight="15"/>
  <cols>
    <col min="1" max="1" width="61" customWidth="1"/>
    <col min="2" max="3" width="14.5703125" customWidth="1"/>
    <col min="4" max="4" width="14.7109375" customWidth="1"/>
    <col min="5" max="5" width="6" customWidth="1"/>
    <col min="6" max="6" width="18" customWidth="1"/>
  </cols>
  <sheetData>
    <row r="1" spans="1:6" ht="24">
      <c r="A1" s="33" t="s">
        <v>1</v>
      </c>
      <c r="B1" s="33"/>
      <c r="C1" s="33"/>
      <c r="D1" s="33"/>
      <c r="E1" s="33"/>
      <c r="F1" s="33"/>
    </row>
    <row r="2" spans="1:6" ht="24">
      <c r="A2" s="33" t="s">
        <v>56</v>
      </c>
      <c r="B2" s="33"/>
      <c r="C2" s="33"/>
      <c r="D2" s="33"/>
      <c r="E2" s="33"/>
      <c r="F2" s="33"/>
    </row>
    <row r="3" spans="1:6" ht="24">
      <c r="A3" s="1"/>
      <c r="B3" s="1"/>
      <c r="C3" s="1"/>
      <c r="D3" s="1"/>
    </row>
    <row r="4" spans="1:6" ht="36.75" customHeight="1">
      <c r="A4" s="36" t="s">
        <v>0</v>
      </c>
      <c r="B4" s="34" t="s">
        <v>2</v>
      </c>
      <c r="C4" s="38" t="s">
        <v>53</v>
      </c>
      <c r="D4" s="38" t="s">
        <v>49</v>
      </c>
      <c r="E4" s="40" t="s">
        <v>3</v>
      </c>
      <c r="F4" s="32" t="s">
        <v>5</v>
      </c>
    </row>
    <row r="5" spans="1:6" ht="36.75" customHeight="1">
      <c r="A5" s="37"/>
      <c r="B5" s="35"/>
      <c r="C5" s="39"/>
      <c r="D5" s="39"/>
      <c r="E5" s="41" t="s">
        <v>4</v>
      </c>
      <c r="F5" s="41" t="s">
        <v>6</v>
      </c>
    </row>
    <row r="6" spans="1:6" ht="21.75">
      <c r="A6" s="5" t="s">
        <v>38</v>
      </c>
      <c r="B6" s="6"/>
      <c r="C6" s="7"/>
      <c r="D6" s="7"/>
      <c r="E6" s="7"/>
      <c r="F6" s="7"/>
    </row>
    <row r="7" spans="1:6" ht="24">
      <c r="A7" s="2" t="s">
        <v>39</v>
      </c>
      <c r="B7" s="13">
        <v>100000</v>
      </c>
      <c r="C7" s="24">
        <v>7346.5599999999995</v>
      </c>
      <c r="D7" s="24">
        <f>SUM(ตุลาคม:กุมภาพันธ์!C7)</f>
        <v>75795</v>
      </c>
      <c r="E7" s="25" t="s">
        <v>4</v>
      </c>
      <c r="F7" s="24">
        <f>SUM(D7-B7)</f>
        <v>-24205</v>
      </c>
    </row>
    <row r="8" spans="1:6" ht="24">
      <c r="A8" s="2" t="s">
        <v>40</v>
      </c>
      <c r="B8" s="12">
        <v>4000000</v>
      </c>
      <c r="C8" s="24">
        <v>19305</v>
      </c>
      <c r="D8" s="24">
        <f>SUM(ตุลาคม:กุมภาพันธ์!C8)</f>
        <v>448654.04</v>
      </c>
      <c r="E8" s="25" t="s">
        <v>4</v>
      </c>
      <c r="F8" s="24">
        <f t="shared" ref="F8:F12" si="0">SUM(D8-B8)</f>
        <v>-3551345.96</v>
      </c>
    </row>
    <row r="9" spans="1:6" ht="24">
      <c r="A9" s="2" t="s">
        <v>41</v>
      </c>
      <c r="B9" s="12">
        <v>51200000</v>
      </c>
      <c r="C9" s="24">
        <v>4791683.0199999996</v>
      </c>
      <c r="D9" s="24">
        <f>SUM(ตุลาคม:กุมภาพันธ์!C9)</f>
        <v>7008448.3999999994</v>
      </c>
      <c r="E9" s="25" t="s">
        <v>4</v>
      </c>
      <c r="F9" s="24">
        <f t="shared" si="0"/>
        <v>-44191551.600000001</v>
      </c>
    </row>
    <row r="10" spans="1:6" ht="24">
      <c r="A10" s="2" t="s">
        <v>42</v>
      </c>
      <c r="B10" s="12">
        <v>1800000</v>
      </c>
      <c r="C10" s="24">
        <v>135015.03999999998</v>
      </c>
      <c r="D10" s="24">
        <f>SUM(ตุลาคม:กุมภาพันธ์!C10)</f>
        <v>668907.64000000013</v>
      </c>
      <c r="E10" s="25" t="s">
        <v>4</v>
      </c>
      <c r="F10" s="24">
        <f t="shared" si="0"/>
        <v>-1131092.3599999999</v>
      </c>
    </row>
    <row r="11" spans="1:6" ht="24">
      <c r="A11" s="2" t="s">
        <v>43</v>
      </c>
      <c r="B11" s="12">
        <v>296000000</v>
      </c>
      <c r="C11" s="24">
        <v>317858.76</v>
      </c>
      <c r="D11" s="24">
        <f>SUM(ตุลาคม:กุมภาพันธ์!C11)</f>
        <v>22889010.510000005</v>
      </c>
      <c r="E11" s="25" t="s">
        <v>4</v>
      </c>
      <c r="F11" s="24">
        <f t="shared" si="0"/>
        <v>-273110989.49000001</v>
      </c>
    </row>
    <row r="12" spans="1:6" ht="24">
      <c r="A12" s="2" t="s">
        <v>44</v>
      </c>
      <c r="B12" s="21">
        <v>0</v>
      </c>
      <c r="C12" s="21">
        <v>0</v>
      </c>
      <c r="D12" s="21">
        <v>0</v>
      </c>
      <c r="E12" s="25"/>
      <c r="F12" s="24">
        <f t="shared" si="0"/>
        <v>0</v>
      </c>
    </row>
    <row r="13" spans="1:6" ht="21.75">
      <c r="A13" s="8" t="s">
        <v>7</v>
      </c>
      <c r="B13" s="16"/>
      <c r="C13" s="9"/>
      <c r="D13" s="9"/>
      <c r="E13" s="9"/>
      <c r="F13" s="9"/>
    </row>
    <row r="14" spans="1:6" ht="21.75">
      <c r="A14" s="10" t="s">
        <v>8</v>
      </c>
      <c r="B14" s="17"/>
      <c r="C14" s="11"/>
      <c r="D14" s="11"/>
      <c r="E14" s="11"/>
      <c r="F14" s="11"/>
    </row>
    <row r="15" spans="1:6" ht="24">
      <c r="A15" s="2" t="s">
        <v>9</v>
      </c>
      <c r="B15" s="12">
        <v>12100000</v>
      </c>
      <c r="C15" s="28">
        <v>2036260</v>
      </c>
      <c r="D15" s="24">
        <f>SUM(ตุลาคม:กุมภาพันธ์!C15)</f>
        <v>5053870</v>
      </c>
      <c r="E15" s="25" t="s">
        <v>4</v>
      </c>
      <c r="F15" s="24">
        <f>SUM(D15-B15)</f>
        <v>-7046130</v>
      </c>
    </row>
    <row r="16" spans="1:6" ht="24">
      <c r="A16" s="2" t="s">
        <v>10</v>
      </c>
      <c r="B16" s="12">
        <v>800000</v>
      </c>
      <c r="C16" s="28">
        <v>51350</v>
      </c>
      <c r="D16" s="24">
        <f>SUM(ตุลาคม:กุมภาพันธ์!C16)</f>
        <v>278000</v>
      </c>
      <c r="E16" s="25" t="s">
        <v>4</v>
      </c>
      <c r="F16" s="24">
        <f t="shared" ref="F16:F22" si="1">SUM(D16-B16)</f>
        <v>-522000</v>
      </c>
    </row>
    <row r="17" spans="1:6" ht="24">
      <c r="A17" s="2" t="s">
        <v>11</v>
      </c>
      <c r="B17" s="12">
        <v>100000</v>
      </c>
      <c r="C17" s="28">
        <v>1384</v>
      </c>
      <c r="D17" s="24">
        <f>SUM(ตุลาคม:กุมภาพันธ์!C17)</f>
        <v>28797</v>
      </c>
      <c r="E17" s="25" t="s">
        <v>4</v>
      </c>
      <c r="F17" s="24">
        <f t="shared" si="1"/>
        <v>-71203</v>
      </c>
    </row>
    <row r="18" spans="1:6" ht="24">
      <c r="A18" s="2" t="s">
        <v>12</v>
      </c>
      <c r="B18" s="12">
        <v>1350000</v>
      </c>
      <c r="C18" s="28">
        <v>107040</v>
      </c>
      <c r="D18" s="24">
        <f>SUM(ตุลาคม:กุมภาพันธ์!C18)</f>
        <v>586720</v>
      </c>
      <c r="E18" s="25" t="s">
        <v>4</v>
      </c>
      <c r="F18" s="24">
        <f t="shared" si="1"/>
        <v>-763280</v>
      </c>
    </row>
    <row r="19" spans="1:6" ht="24">
      <c r="A19" s="2" t="s">
        <v>13</v>
      </c>
      <c r="B19" s="12">
        <v>18000</v>
      </c>
      <c r="C19" s="28">
        <v>870</v>
      </c>
      <c r="D19" s="24">
        <f>SUM(ตุลาคม:กุมภาพันธ์!C19)</f>
        <v>4240</v>
      </c>
      <c r="E19" s="25" t="s">
        <v>4</v>
      </c>
      <c r="F19" s="24">
        <f t="shared" si="1"/>
        <v>-13760</v>
      </c>
    </row>
    <row r="20" spans="1:6" ht="24">
      <c r="A20" s="2" t="s">
        <v>14</v>
      </c>
      <c r="B20" s="12">
        <v>200000</v>
      </c>
      <c r="C20" s="28">
        <v>18000</v>
      </c>
      <c r="D20" s="24">
        <f>SUM(ตุลาคม:กุมภาพันธ์!C20)</f>
        <v>83750</v>
      </c>
      <c r="E20" s="25" t="s">
        <v>4</v>
      </c>
      <c r="F20" s="24">
        <f t="shared" si="1"/>
        <v>-116250</v>
      </c>
    </row>
    <row r="21" spans="1:6" ht="24">
      <c r="A21" s="2" t="s">
        <v>15</v>
      </c>
      <c r="B21" s="21">
        <v>0</v>
      </c>
      <c r="C21" s="21">
        <v>0</v>
      </c>
      <c r="D21" s="24">
        <f>SUM(ตุลาคม:กุมภาพันธ์!C21)</f>
        <v>0</v>
      </c>
      <c r="E21" s="25"/>
      <c r="F21" s="24">
        <f t="shared" si="1"/>
        <v>0</v>
      </c>
    </row>
    <row r="22" spans="1:6" ht="24">
      <c r="A22" s="2" t="s">
        <v>16</v>
      </c>
      <c r="B22" s="12">
        <v>2000</v>
      </c>
      <c r="C22" s="21">
        <v>0</v>
      </c>
      <c r="D22" s="24">
        <f>SUM(ตุลาคม:กุมภาพันธ์!C22)</f>
        <v>2750</v>
      </c>
      <c r="E22" s="25" t="s">
        <v>3</v>
      </c>
      <c r="F22" s="24">
        <f t="shared" si="1"/>
        <v>750</v>
      </c>
    </row>
    <row r="23" spans="1:6" ht="21.75">
      <c r="A23" s="10" t="s">
        <v>17</v>
      </c>
      <c r="B23" s="17"/>
      <c r="C23" s="11"/>
      <c r="D23" s="11"/>
      <c r="E23" s="11"/>
      <c r="F23" s="11"/>
    </row>
    <row r="24" spans="1:6" ht="24">
      <c r="A24" s="2" t="s">
        <v>18</v>
      </c>
      <c r="B24" s="21">
        <v>0</v>
      </c>
      <c r="C24" s="24">
        <v>113910</v>
      </c>
      <c r="D24" s="24">
        <f>SUM(ตุลาคม:กุมภาพันธ์!C24)</f>
        <v>989260</v>
      </c>
      <c r="E24" s="25" t="s">
        <v>3</v>
      </c>
      <c r="F24" s="24">
        <f>SUM(D24-B24)</f>
        <v>989260</v>
      </c>
    </row>
    <row r="25" spans="1:6" ht="24">
      <c r="A25" s="2" t="s">
        <v>19</v>
      </c>
      <c r="B25" s="12">
        <v>350000</v>
      </c>
      <c r="C25" s="24">
        <v>34450</v>
      </c>
      <c r="D25" s="24">
        <f>SUM(ตุลาคม:กุมภาพันธ์!C25)</f>
        <v>185570</v>
      </c>
      <c r="E25" s="25" t="s">
        <v>4</v>
      </c>
      <c r="F25" s="24">
        <f t="shared" ref="F25:F44" si="2">SUM(D25-B25)</f>
        <v>-164430</v>
      </c>
    </row>
    <row r="26" spans="1:6" ht="24">
      <c r="A26" s="2" t="s">
        <v>20</v>
      </c>
      <c r="B26" s="12">
        <v>3000</v>
      </c>
      <c r="C26" s="24">
        <v>240</v>
      </c>
      <c r="D26" s="24">
        <f>SUM(ตุลาคม:กุมภาพันธ์!C26)</f>
        <v>1420</v>
      </c>
      <c r="E26" s="25" t="s">
        <v>4</v>
      </c>
      <c r="F26" s="24">
        <f t="shared" si="2"/>
        <v>-1580</v>
      </c>
    </row>
    <row r="27" spans="1:6" ht="24">
      <c r="A27" s="2" t="s">
        <v>21</v>
      </c>
      <c r="B27" s="21">
        <v>0</v>
      </c>
      <c r="C27" s="21">
        <v>0</v>
      </c>
      <c r="D27" s="24">
        <f>SUM(ตุลาคม:กุมภาพันธ์!C27)</f>
        <v>0</v>
      </c>
      <c r="E27" s="25"/>
      <c r="F27" s="24">
        <f t="shared" si="2"/>
        <v>0</v>
      </c>
    </row>
    <row r="28" spans="1:6" ht="24">
      <c r="A28" s="2" t="s">
        <v>22</v>
      </c>
      <c r="B28" s="12">
        <v>340000</v>
      </c>
      <c r="C28" s="24">
        <v>25900</v>
      </c>
      <c r="D28" s="24">
        <f>SUM(ตุลาคม:กุมภาพันธ์!C28)</f>
        <v>206884</v>
      </c>
      <c r="E28" s="25" t="s">
        <v>4</v>
      </c>
      <c r="F28" s="24">
        <f t="shared" si="2"/>
        <v>-133116</v>
      </c>
    </row>
    <row r="29" spans="1:6" ht="24">
      <c r="A29" s="2" t="s">
        <v>23</v>
      </c>
      <c r="B29" s="21">
        <v>0</v>
      </c>
      <c r="C29" s="21">
        <v>0</v>
      </c>
      <c r="D29" s="24">
        <f>SUM(ตุลาคม:กุมภาพันธ์!C29)</f>
        <v>0</v>
      </c>
      <c r="E29" s="25"/>
      <c r="F29" s="24">
        <f t="shared" si="2"/>
        <v>0</v>
      </c>
    </row>
    <row r="30" spans="1:6" ht="24">
      <c r="A30" s="2" t="s">
        <v>24</v>
      </c>
      <c r="B30" s="21">
        <v>0</v>
      </c>
      <c r="C30" s="21">
        <v>0</v>
      </c>
      <c r="D30" s="24">
        <f>SUM(ตุลาคม:กุมภาพันธ์!C30)</f>
        <v>0</v>
      </c>
      <c r="E30" s="25"/>
      <c r="F30" s="24">
        <f t="shared" si="2"/>
        <v>0</v>
      </c>
    </row>
    <row r="31" spans="1:6" ht="24">
      <c r="A31" s="2" t="s">
        <v>25</v>
      </c>
      <c r="B31" s="21">
        <v>0</v>
      </c>
      <c r="C31" s="21">
        <v>0</v>
      </c>
      <c r="D31" s="24">
        <f>SUM(ตุลาคม:กุมภาพันธ์!C31)</f>
        <v>0</v>
      </c>
      <c r="E31" s="25"/>
      <c r="F31" s="24">
        <f t="shared" si="2"/>
        <v>0</v>
      </c>
    </row>
    <row r="32" spans="1:6" ht="24">
      <c r="A32" s="2" t="s">
        <v>26</v>
      </c>
      <c r="B32" s="12">
        <v>30000</v>
      </c>
      <c r="C32" s="21">
        <v>0</v>
      </c>
      <c r="D32" s="24">
        <f>SUM(ตุลาคม:กุมภาพันธ์!C32)</f>
        <v>0</v>
      </c>
      <c r="E32" s="25" t="s">
        <v>4</v>
      </c>
      <c r="F32" s="24">
        <f t="shared" si="2"/>
        <v>-30000</v>
      </c>
    </row>
    <row r="33" spans="1:6" ht="24">
      <c r="A33" s="2" t="s">
        <v>27</v>
      </c>
      <c r="B33" s="12">
        <v>3000</v>
      </c>
      <c r="C33" s="21">
        <v>0</v>
      </c>
      <c r="D33" s="24">
        <f>SUM(ตุลาคม:กุมภาพันธ์!C33)</f>
        <v>0</v>
      </c>
      <c r="E33" s="25" t="s">
        <v>4</v>
      </c>
      <c r="F33" s="24">
        <f t="shared" si="2"/>
        <v>-3000</v>
      </c>
    </row>
    <row r="34" spans="1:6" ht="24">
      <c r="A34" s="2" t="s">
        <v>46</v>
      </c>
      <c r="B34" s="12">
        <v>2000000</v>
      </c>
      <c r="C34" s="21">
        <v>3155</v>
      </c>
      <c r="D34" s="24">
        <f>SUM(ตุลาคม:กุมภาพันธ์!C34)</f>
        <v>3155</v>
      </c>
      <c r="E34" s="25" t="s">
        <v>4</v>
      </c>
      <c r="F34" s="24">
        <f t="shared" si="2"/>
        <v>-1996845</v>
      </c>
    </row>
    <row r="35" spans="1:6" ht="21.75">
      <c r="A35" s="10" t="s">
        <v>28</v>
      </c>
      <c r="B35" s="17"/>
      <c r="C35" s="11"/>
      <c r="D35" s="11"/>
      <c r="E35" s="11"/>
      <c r="F35" s="11"/>
    </row>
    <row r="36" spans="1:6" ht="24">
      <c r="A36" s="2" t="s">
        <v>29</v>
      </c>
      <c r="B36" s="12">
        <v>1500000</v>
      </c>
      <c r="C36" s="24">
        <v>158840</v>
      </c>
      <c r="D36" s="24">
        <f>SUM(ตุลาคม:กุมภาพันธ์!C36)</f>
        <v>276153.25</v>
      </c>
      <c r="E36" s="25" t="s">
        <v>4</v>
      </c>
      <c r="F36" s="24">
        <f t="shared" si="2"/>
        <v>-1223846.75</v>
      </c>
    </row>
    <row r="37" spans="1:6" ht="21.75">
      <c r="A37" s="10" t="s">
        <v>30</v>
      </c>
      <c r="B37" s="17"/>
      <c r="C37" s="11"/>
      <c r="D37" s="11"/>
      <c r="E37" s="11"/>
      <c r="F37" s="11"/>
    </row>
    <row r="38" spans="1:6" ht="24">
      <c r="A38" s="2" t="s">
        <v>31</v>
      </c>
      <c r="B38" s="21">
        <v>0</v>
      </c>
      <c r="C38" s="24">
        <v>54070</v>
      </c>
      <c r="D38" s="24">
        <f>SUM(ตุลาคม:กุมภาพันธ์!C38)</f>
        <v>54070</v>
      </c>
      <c r="E38" s="25" t="s">
        <v>3</v>
      </c>
      <c r="F38" s="24">
        <f t="shared" si="2"/>
        <v>54070</v>
      </c>
    </row>
    <row r="39" spans="1:6" ht="24">
      <c r="A39" s="2" t="s">
        <v>32</v>
      </c>
      <c r="B39" s="21">
        <v>0</v>
      </c>
      <c r="C39" s="24">
        <v>6000</v>
      </c>
      <c r="D39" s="24">
        <f>SUM(ตุลาคม:กุมภาพันธ์!C39)</f>
        <v>206290</v>
      </c>
      <c r="E39" s="25" t="s">
        <v>3</v>
      </c>
      <c r="F39" s="24">
        <f t="shared" si="2"/>
        <v>206290</v>
      </c>
    </row>
    <row r="40" spans="1:6" ht="24">
      <c r="A40" s="2" t="s">
        <v>33</v>
      </c>
      <c r="B40" s="21">
        <v>0</v>
      </c>
      <c r="C40" s="21">
        <v>0</v>
      </c>
      <c r="D40" s="24">
        <f>SUM(ตุลาคม:กุมภาพันธ์!C40)</f>
        <v>1900</v>
      </c>
      <c r="E40" s="25" t="s">
        <v>3</v>
      </c>
      <c r="F40" s="24">
        <f t="shared" si="2"/>
        <v>1900</v>
      </c>
    </row>
    <row r="41" spans="1:6" ht="24">
      <c r="A41" s="2" t="s">
        <v>34</v>
      </c>
      <c r="B41" s="21">
        <v>0</v>
      </c>
      <c r="C41" s="21">
        <v>0</v>
      </c>
      <c r="D41" s="24">
        <f>SUM(ตุลาคม:กุมภาพันธ์!C41)</f>
        <v>0</v>
      </c>
      <c r="E41" s="25"/>
      <c r="F41" s="24">
        <f t="shared" si="2"/>
        <v>0</v>
      </c>
    </row>
    <row r="42" spans="1:6" ht="24">
      <c r="A42" s="2" t="s">
        <v>35</v>
      </c>
      <c r="B42" s="21">
        <v>0</v>
      </c>
      <c r="C42" s="24">
        <v>1000</v>
      </c>
      <c r="D42" s="24">
        <f>SUM(ตุลาคม:กุมภาพันธ์!C42)</f>
        <v>18722.5</v>
      </c>
      <c r="E42" s="25" t="s">
        <v>3</v>
      </c>
      <c r="F42" s="24">
        <f t="shared" si="2"/>
        <v>18722.5</v>
      </c>
    </row>
    <row r="43" spans="1:6" ht="24">
      <c r="A43" s="3" t="s">
        <v>36</v>
      </c>
      <c r="B43" s="21">
        <v>0</v>
      </c>
      <c r="C43" s="21">
        <v>0</v>
      </c>
      <c r="D43" s="24">
        <f>SUM(ตุลาคม:กุมภาพันธ์!C43)</f>
        <v>21000</v>
      </c>
      <c r="E43" s="25" t="s">
        <v>3</v>
      </c>
      <c r="F43" s="24">
        <f t="shared" si="2"/>
        <v>21000</v>
      </c>
    </row>
    <row r="44" spans="1:6" ht="24">
      <c r="A44" s="4" t="s">
        <v>37</v>
      </c>
      <c r="B44" s="21">
        <v>0</v>
      </c>
      <c r="C44" s="21">
        <v>0</v>
      </c>
      <c r="D44" s="24">
        <f>SUM(ตุลาคม:กุมภาพันธ์!C44)</f>
        <v>4000</v>
      </c>
      <c r="E44" s="26" t="s">
        <v>3</v>
      </c>
      <c r="F44" s="24">
        <f t="shared" si="2"/>
        <v>4000</v>
      </c>
    </row>
    <row r="45" spans="1:6" ht="24.75" thickBot="1">
      <c r="A45" s="22" t="s">
        <v>45</v>
      </c>
      <c r="B45" s="23">
        <f>SUM(B7:B44)</f>
        <v>371896000</v>
      </c>
      <c r="C45" s="30">
        <f>SUM(C7:C44)</f>
        <v>7883677.379999999</v>
      </c>
      <c r="D45" s="30">
        <f>SUM(D7:D44)</f>
        <v>39097367.340000004</v>
      </c>
      <c r="E45" s="27" t="s">
        <v>4</v>
      </c>
      <c r="F45" s="29">
        <f>SUM(F7:F44)</f>
        <v>-332798632.66000003</v>
      </c>
    </row>
    <row r="46" spans="1:6" ht="15.75" thickTop="1"/>
    <row r="47" spans="1:6" ht="18.75">
      <c r="A47" s="31" t="s">
        <v>47</v>
      </c>
      <c r="B47" s="31"/>
    </row>
  </sheetData>
  <mergeCells count="6">
    <mergeCell ref="A1:F1"/>
    <mergeCell ref="A2:F2"/>
    <mergeCell ref="A4:A5"/>
    <mergeCell ref="B4:B5"/>
    <mergeCell ref="C4:C5"/>
    <mergeCell ref="D4:D5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BD276-948B-416D-B247-FEAC9DBC586D}">
  <dimension ref="A1:F47"/>
  <sheetViews>
    <sheetView tabSelected="1" topLeftCell="A24" workbookViewId="0">
      <selection activeCell="D12" sqref="D12"/>
    </sheetView>
  </sheetViews>
  <sheetFormatPr defaultColWidth="9.140625" defaultRowHeight="15"/>
  <cols>
    <col min="1" max="1" width="61" customWidth="1"/>
    <col min="2" max="3" width="14.5703125" customWidth="1"/>
    <col min="4" max="4" width="14.7109375" customWidth="1"/>
    <col min="5" max="5" width="6" customWidth="1"/>
    <col min="6" max="6" width="18" customWidth="1"/>
  </cols>
  <sheetData>
    <row r="1" spans="1:6" ht="24">
      <c r="A1" s="33" t="s">
        <v>1</v>
      </c>
      <c r="B1" s="33"/>
      <c r="C1" s="33"/>
      <c r="D1" s="33"/>
      <c r="E1" s="33"/>
      <c r="F1" s="33"/>
    </row>
    <row r="2" spans="1:6" ht="24">
      <c r="A2" s="33" t="s">
        <v>55</v>
      </c>
      <c r="B2" s="33"/>
      <c r="C2" s="33"/>
      <c r="D2" s="33"/>
      <c r="E2" s="33"/>
      <c r="F2" s="33"/>
    </row>
    <row r="3" spans="1:6" ht="24">
      <c r="A3" s="1"/>
      <c r="B3" s="1"/>
      <c r="C3" s="1"/>
      <c r="D3" s="1"/>
    </row>
    <row r="4" spans="1:6" ht="36.75" customHeight="1">
      <c r="A4" s="36" t="s">
        <v>0</v>
      </c>
      <c r="B4" s="34" t="s">
        <v>2</v>
      </c>
      <c r="C4" s="38" t="s">
        <v>54</v>
      </c>
      <c r="D4" s="38" t="s">
        <v>49</v>
      </c>
      <c r="E4" s="40" t="s">
        <v>3</v>
      </c>
      <c r="F4" s="32" t="s">
        <v>5</v>
      </c>
    </row>
    <row r="5" spans="1:6" ht="36.75" customHeight="1">
      <c r="A5" s="37"/>
      <c r="B5" s="35"/>
      <c r="C5" s="39"/>
      <c r="D5" s="39"/>
      <c r="E5" s="41" t="s">
        <v>4</v>
      </c>
      <c r="F5" s="41" t="s">
        <v>6</v>
      </c>
    </row>
    <row r="6" spans="1:6" ht="21.75">
      <c r="A6" s="5" t="s">
        <v>38</v>
      </c>
      <c r="B6" s="6"/>
      <c r="C6" s="7"/>
      <c r="D6" s="7"/>
      <c r="E6" s="7"/>
      <c r="F6" s="7"/>
    </row>
    <row r="7" spans="1:6" ht="24">
      <c r="A7" s="2" t="s">
        <v>39</v>
      </c>
      <c r="B7" s="13">
        <v>100000</v>
      </c>
      <c r="C7" s="24">
        <v>19831.759999999998</v>
      </c>
      <c r="D7" s="24">
        <f>SUM(ตุลาคม:มีนาคม!C7)</f>
        <v>95626.76</v>
      </c>
      <c r="E7" s="25" t="s">
        <v>4</v>
      </c>
      <c r="F7" s="24">
        <f>SUM(D7-B7)</f>
        <v>-4373.2400000000052</v>
      </c>
    </row>
    <row r="8" spans="1:6" ht="24">
      <c r="A8" s="2" t="s">
        <v>40</v>
      </c>
      <c r="B8" s="13">
        <v>4000000</v>
      </c>
      <c r="C8" s="24">
        <v>0</v>
      </c>
      <c r="D8" s="24">
        <f>SUM(ตุลาคม:มีนาคม!C8)</f>
        <v>448654.04</v>
      </c>
      <c r="E8" s="25" t="s">
        <v>4</v>
      </c>
      <c r="F8" s="24">
        <f t="shared" ref="F8:F12" si="0">SUM(D8-B8)</f>
        <v>-3551345.96</v>
      </c>
    </row>
    <row r="9" spans="1:6" ht="24">
      <c r="A9" s="2" t="s">
        <v>41</v>
      </c>
      <c r="B9" s="13">
        <v>51200000</v>
      </c>
      <c r="C9" s="24">
        <v>6097838.7000000002</v>
      </c>
      <c r="D9" s="24">
        <f>SUM(ตุลาคม:มีนาคม!C9)</f>
        <v>13106287.1</v>
      </c>
      <c r="E9" s="25" t="s">
        <v>4</v>
      </c>
      <c r="F9" s="24">
        <f t="shared" si="0"/>
        <v>-38093712.899999999</v>
      </c>
    </row>
    <row r="10" spans="1:6" ht="24">
      <c r="A10" s="2" t="s">
        <v>42</v>
      </c>
      <c r="B10" s="13">
        <v>1800000</v>
      </c>
      <c r="C10" s="24">
        <v>134625.65</v>
      </c>
      <c r="D10" s="24">
        <f>SUM(ตุลาคม:มีนาคม!C10)</f>
        <v>803533.29000000015</v>
      </c>
      <c r="E10" s="25" t="s">
        <v>4</v>
      </c>
      <c r="F10" s="24">
        <f t="shared" si="0"/>
        <v>-996466.70999999985</v>
      </c>
    </row>
    <row r="11" spans="1:6" ht="24">
      <c r="A11" s="2" t="s">
        <v>43</v>
      </c>
      <c r="B11" s="13">
        <v>296000000</v>
      </c>
      <c r="C11" s="24">
        <v>123846.42000000001</v>
      </c>
      <c r="D11" s="24">
        <f>SUM(ตุลาคม:มีนาคม!C11)</f>
        <v>23012856.930000007</v>
      </c>
      <c r="E11" s="25" t="s">
        <v>4</v>
      </c>
      <c r="F11" s="24">
        <f t="shared" si="0"/>
        <v>-272987143.06999999</v>
      </c>
    </row>
    <row r="12" spans="1:6" ht="24">
      <c r="A12" s="2" t="s">
        <v>44</v>
      </c>
      <c r="B12" s="21">
        <v>0</v>
      </c>
      <c r="C12" s="21">
        <v>0</v>
      </c>
      <c r="D12" s="24">
        <f>SUM(ตุลาคม:มีนาคม!C12)</f>
        <v>0</v>
      </c>
      <c r="E12" s="25"/>
      <c r="F12" s="24">
        <f t="shared" si="0"/>
        <v>0</v>
      </c>
    </row>
    <row r="13" spans="1:6" ht="21.75">
      <c r="A13" s="8" t="s">
        <v>7</v>
      </c>
      <c r="B13" s="14"/>
      <c r="C13" s="9"/>
      <c r="D13" s="9"/>
      <c r="E13" s="9"/>
      <c r="F13" s="9"/>
    </row>
    <row r="14" spans="1:6" ht="21.75">
      <c r="A14" s="10" t="s">
        <v>8</v>
      </c>
      <c r="B14" s="15"/>
      <c r="C14" s="11"/>
      <c r="D14" s="11"/>
      <c r="E14" s="11"/>
      <c r="F14" s="11"/>
    </row>
    <row r="15" spans="1:6" ht="24">
      <c r="A15" s="2" t="s">
        <v>9</v>
      </c>
      <c r="B15" s="13">
        <v>12100000</v>
      </c>
      <c r="C15" s="24">
        <v>1556370</v>
      </c>
      <c r="D15" s="24">
        <f>SUM(ตุลาคม:มีนาคม!C15)</f>
        <v>6610240</v>
      </c>
      <c r="E15" s="25" t="s">
        <v>4</v>
      </c>
      <c r="F15" s="24">
        <f>SUM(D15-B15)</f>
        <v>-5489760</v>
      </c>
    </row>
    <row r="16" spans="1:6" ht="24">
      <c r="A16" s="2" t="s">
        <v>10</v>
      </c>
      <c r="B16" s="13">
        <v>800000</v>
      </c>
      <c r="C16" s="24">
        <v>50700</v>
      </c>
      <c r="D16" s="24">
        <f>SUM(ตุลาคม:มีนาคม!C16)</f>
        <v>328700</v>
      </c>
      <c r="E16" s="25" t="s">
        <v>4</v>
      </c>
      <c r="F16" s="24">
        <f t="shared" ref="F16:F22" si="1">SUM(D16-B16)</f>
        <v>-471300</v>
      </c>
    </row>
    <row r="17" spans="1:6" ht="24">
      <c r="A17" s="2" t="s">
        <v>11</v>
      </c>
      <c r="B17" s="13">
        <v>100000</v>
      </c>
      <c r="C17" s="24">
        <v>1642</v>
      </c>
      <c r="D17" s="24">
        <f>SUM(ตุลาคม:มีนาคม!C17)</f>
        <v>30439</v>
      </c>
      <c r="E17" s="25" t="s">
        <v>4</v>
      </c>
      <c r="F17" s="24">
        <f t="shared" si="1"/>
        <v>-69561</v>
      </c>
    </row>
    <row r="18" spans="1:6" ht="24">
      <c r="A18" s="2" t="s">
        <v>12</v>
      </c>
      <c r="B18" s="13">
        <v>1350000</v>
      </c>
      <c r="C18" s="24">
        <v>124890</v>
      </c>
      <c r="D18" s="24">
        <f>SUM(ตุลาคม:มีนาคม!C18)</f>
        <v>711610</v>
      </c>
      <c r="E18" s="25" t="s">
        <v>4</v>
      </c>
      <c r="F18" s="24">
        <f t="shared" si="1"/>
        <v>-638390</v>
      </c>
    </row>
    <row r="19" spans="1:6" ht="24">
      <c r="A19" s="2" t="s">
        <v>13</v>
      </c>
      <c r="B19" s="13">
        <v>18000</v>
      </c>
      <c r="C19" s="24">
        <v>580</v>
      </c>
      <c r="D19" s="24">
        <f>SUM(ตุลาคม:มีนาคม!C19)</f>
        <v>4820</v>
      </c>
      <c r="E19" s="25" t="s">
        <v>4</v>
      </c>
      <c r="F19" s="24">
        <f t="shared" si="1"/>
        <v>-13180</v>
      </c>
    </row>
    <row r="20" spans="1:6" ht="24">
      <c r="A20" s="2" t="s">
        <v>14</v>
      </c>
      <c r="B20" s="13">
        <v>200000</v>
      </c>
      <c r="C20" s="24">
        <v>28550</v>
      </c>
      <c r="D20" s="24">
        <f>SUM(ตุลาคม:มีนาคม!C20)</f>
        <v>112300</v>
      </c>
      <c r="E20" s="25" t="s">
        <v>4</v>
      </c>
      <c r="F20" s="24">
        <f t="shared" si="1"/>
        <v>-87700</v>
      </c>
    </row>
    <row r="21" spans="1:6" ht="24">
      <c r="A21" s="2" t="s">
        <v>15</v>
      </c>
      <c r="B21" s="21">
        <v>0</v>
      </c>
      <c r="C21" s="24">
        <v>250</v>
      </c>
      <c r="D21" s="24">
        <f>SUM(ตุลาคม:มีนาคม!C21)</f>
        <v>250</v>
      </c>
      <c r="E21" s="25" t="s">
        <v>3</v>
      </c>
      <c r="F21" s="24">
        <f t="shared" si="1"/>
        <v>250</v>
      </c>
    </row>
    <row r="22" spans="1:6" ht="24">
      <c r="A22" s="2" t="s">
        <v>16</v>
      </c>
      <c r="B22" s="13">
        <v>2000</v>
      </c>
      <c r="C22" s="21">
        <v>0</v>
      </c>
      <c r="D22" s="24">
        <f>SUM(ตุลาคม:มีนาคม!C22)</f>
        <v>2750</v>
      </c>
      <c r="E22" s="25" t="s">
        <v>3</v>
      </c>
      <c r="F22" s="24">
        <f t="shared" si="1"/>
        <v>750</v>
      </c>
    </row>
    <row r="23" spans="1:6" ht="21.75">
      <c r="A23" s="10" t="s">
        <v>17</v>
      </c>
      <c r="B23" s="15"/>
      <c r="C23" s="11"/>
      <c r="D23" s="11"/>
      <c r="E23" s="11"/>
      <c r="F23" s="11"/>
    </row>
    <row r="24" spans="1:6" ht="24">
      <c r="A24" s="2" t="s">
        <v>18</v>
      </c>
      <c r="B24" s="21">
        <v>0</v>
      </c>
      <c r="C24" s="24">
        <v>100805</v>
      </c>
      <c r="D24" s="24">
        <f>SUM(ตุลาคม:มีนาคม!C24)</f>
        <v>1090065</v>
      </c>
      <c r="E24" s="25" t="s">
        <v>3</v>
      </c>
      <c r="F24" s="24">
        <f>SUM(D24-B24)</f>
        <v>1090065</v>
      </c>
    </row>
    <row r="25" spans="1:6" ht="24">
      <c r="A25" s="2" t="s">
        <v>19</v>
      </c>
      <c r="B25" s="13">
        <v>350000</v>
      </c>
      <c r="C25" s="24">
        <v>33980</v>
      </c>
      <c r="D25" s="24">
        <f>SUM(ตุลาคม:มีนาคม!C25)</f>
        <v>219550</v>
      </c>
      <c r="E25" s="25" t="s">
        <v>4</v>
      </c>
      <c r="F25" s="24">
        <f t="shared" ref="F25:F44" si="2">SUM(D25-B25)</f>
        <v>-130450</v>
      </c>
    </row>
    <row r="26" spans="1:6" ht="24">
      <c r="A26" s="2" t="s">
        <v>20</v>
      </c>
      <c r="B26" s="13">
        <v>3000</v>
      </c>
      <c r="C26" s="24">
        <v>350</v>
      </c>
      <c r="D26" s="24">
        <f>SUM(ตุลาคม:มีนาคม!C26)</f>
        <v>1770</v>
      </c>
      <c r="E26" s="25" t="s">
        <v>4</v>
      </c>
      <c r="F26" s="24">
        <f t="shared" si="2"/>
        <v>-1230</v>
      </c>
    </row>
    <row r="27" spans="1:6" ht="24">
      <c r="A27" s="2" t="s">
        <v>21</v>
      </c>
      <c r="B27" s="21">
        <v>0</v>
      </c>
      <c r="C27" s="21">
        <v>0</v>
      </c>
      <c r="D27" s="24">
        <f>SUM(ตุลาคม:มีนาคม!C27)</f>
        <v>0</v>
      </c>
      <c r="E27" s="25"/>
      <c r="F27" s="24">
        <f t="shared" si="2"/>
        <v>0</v>
      </c>
    </row>
    <row r="28" spans="1:6" ht="24">
      <c r="A28" s="2" t="s">
        <v>22</v>
      </c>
      <c r="B28" s="13">
        <v>340000</v>
      </c>
      <c r="C28" s="24">
        <v>36216</v>
      </c>
      <c r="D28" s="24">
        <f>SUM(ตุลาคม:มีนาคม!C28)</f>
        <v>243100</v>
      </c>
      <c r="E28" s="25" t="s">
        <v>4</v>
      </c>
      <c r="F28" s="24">
        <f t="shared" si="2"/>
        <v>-96900</v>
      </c>
    </row>
    <row r="29" spans="1:6" ht="24">
      <c r="A29" s="2" t="s">
        <v>23</v>
      </c>
      <c r="B29" s="21">
        <v>0</v>
      </c>
      <c r="C29" s="21">
        <v>0</v>
      </c>
      <c r="D29" s="24">
        <f>SUM(ตุลาคม:มีนาคม!C29)</f>
        <v>0</v>
      </c>
      <c r="E29" s="25"/>
      <c r="F29" s="24">
        <f t="shared" si="2"/>
        <v>0</v>
      </c>
    </row>
    <row r="30" spans="1:6" ht="24">
      <c r="A30" s="2" t="s">
        <v>24</v>
      </c>
      <c r="B30" s="21">
        <v>0</v>
      </c>
      <c r="C30" s="21">
        <v>0</v>
      </c>
      <c r="D30" s="24">
        <f>SUM(ตุลาคม:มีนาคม!C30)</f>
        <v>0</v>
      </c>
      <c r="E30" s="25"/>
      <c r="F30" s="24">
        <f t="shared" si="2"/>
        <v>0</v>
      </c>
    </row>
    <row r="31" spans="1:6" ht="24">
      <c r="A31" s="2" t="s">
        <v>25</v>
      </c>
      <c r="B31" s="21">
        <v>0</v>
      </c>
      <c r="C31" s="21">
        <v>0</v>
      </c>
      <c r="D31" s="24">
        <f>SUM(ตุลาคม:มีนาคม!C31)</f>
        <v>0</v>
      </c>
      <c r="E31" s="25"/>
      <c r="F31" s="24">
        <f t="shared" si="2"/>
        <v>0</v>
      </c>
    </row>
    <row r="32" spans="1:6" ht="24">
      <c r="A32" s="2" t="s">
        <v>26</v>
      </c>
      <c r="B32" s="13">
        <v>30000</v>
      </c>
      <c r="C32" s="24">
        <v>3000</v>
      </c>
      <c r="D32" s="24">
        <f>SUM(ตุลาคม:มีนาคม!C32)</f>
        <v>3000</v>
      </c>
      <c r="E32" s="25" t="s">
        <v>4</v>
      </c>
      <c r="F32" s="24">
        <f t="shared" si="2"/>
        <v>-27000</v>
      </c>
    </row>
    <row r="33" spans="1:6" ht="24">
      <c r="A33" s="2" t="s">
        <v>27</v>
      </c>
      <c r="B33" s="13">
        <v>3000</v>
      </c>
      <c r="C33" s="21">
        <v>0</v>
      </c>
      <c r="D33" s="24">
        <f>SUM(ตุลาคม:มีนาคม!C33)</f>
        <v>0</v>
      </c>
      <c r="E33" s="25" t="s">
        <v>4</v>
      </c>
      <c r="F33" s="24">
        <f t="shared" si="2"/>
        <v>-3000</v>
      </c>
    </row>
    <row r="34" spans="1:6" ht="24">
      <c r="A34" s="2" t="s">
        <v>46</v>
      </c>
      <c r="B34" s="13">
        <v>2000000</v>
      </c>
      <c r="C34" s="21">
        <v>4200</v>
      </c>
      <c r="D34" s="24">
        <f>SUM(ตุลาคม:มีนาคม!C34)</f>
        <v>7355</v>
      </c>
      <c r="E34" s="25" t="s">
        <v>4</v>
      </c>
      <c r="F34" s="24">
        <f t="shared" si="2"/>
        <v>-1992645</v>
      </c>
    </row>
    <row r="35" spans="1:6" ht="21.75">
      <c r="A35" s="10" t="s">
        <v>28</v>
      </c>
      <c r="B35" s="15"/>
      <c r="C35" s="11"/>
      <c r="D35" s="11"/>
      <c r="E35" s="11"/>
      <c r="F35" s="11"/>
    </row>
    <row r="36" spans="1:6" ht="24">
      <c r="A36" s="2" t="s">
        <v>29</v>
      </c>
      <c r="B36" s="13">
        <v>1500000</v>
      </c>
      <c r="C36" s="21">
        <v>111122</v>
      </c>
      <c r="D36" s="24">
        <f>SUM(ตุลาคม:มีนาคม!C36)</f>
        <v>387275.25</v>
      </c>
      <c r="E36" s="25" t="s">
        <v>4</v>
      </c>
      <c r="F36" s="24">
        <f t="shared" si="2"/>
        <v>-1112724.75</v>
      </c>
    </row>
    <row r="37" spans="1:6" ht="21.75">
      <c r="A37" s="10" t="s">
        <v>30</v>
      </c>
      <c r="B37" s="15"/>
      <c r="C37" s="11"/>
      <c r="D37" s="11"/>
      <c r="E37" s="11"/>
      <c r="F37" s="11"/>
    </row>
    <row r="38" spans="1:6" ht="24">
      <c r="A38" s="2" t="s">
        <v>31</v>
      </c>
      <c r="B38" s="21">
        <v>0</v>
      </c>
      <c r="C38" s="21">
        <v>0</v>
      </c>
      <c r="D38" s="24">
        <f>SUM(ตุลาคม:มีนาคม!C38)</f>
        <v>54070</v>
      </c>
      <c r="E38" s="25" t="s">
        <v>3</v>
      </c>
      <c r="F38" s="24">
        <f t="shared" si="2"/>
        <v>54070</v>
      </c>
    </row>
    <row r="39" spans="1:6" ht="24">
      <c r="A39" s="2" t="s">
        <v>32</v>
      </c>
      <c r="B39" s="21">
        <v>0</v>
      </c>
      <c r="C39" s="21">
        <v>49620</v>
      </c>
      <c r="D39" s="24">
        <f>SUM(ตุลาคม:มีนาคม!C39)</f>
        <v>255910</v>
      </c>
      <c r="E39" s="25" t="s">
        <v>3</v>
      </c>
      <c r="F39" s="24">
        <f t="shared" si="2"/>
        <v>255910</v>
      </c>
    </row>
    <row r="40" spans="1:6" ht="24">
      <c r="A40" s="2" t="s">
        <v>33</v>
      </c>
      <c r="B40" s="21">
        <v>0</v>
      </c>
      <c r="C40" s="21">
        <v>0</v>
      </c>
      <c r="D40" s="24">
        <f>SUM(ตุลาคม:มีนาคม!C40)</f>
        <v>1900</v>
      </c>
      <c r="E40" s="25" t="s">
        <v>3</v>
      </c>
      <c r="F40" s="24">
        <f t="shared" si="2"/>
        <v>1900</v>
      </c>
    </row>
    <row r="41" spans="1:6" ht="24">
      <c r="A41" s="2" t="s">
        <v>34</v>
      </c>
      <c r="B41" s="21">
        <v>0</v>
      </c>
      <c r="C41" s="21">
        <v>0</v>
      </c>
      <c r="D41" s="24">
        <f>SUM(ตุลาคม:มีนาคม!C41)</f>
        <v>0</v>
      </c>
      <c r="E41" s="25"/>
      <c r="F41" s="24">
        <f t="shared" si="2"/>
        <v>0</v>
      </c>
    </row>
    <row r="42" spans="1:6" ht="24">
      <c r="A42" s="2" t="s">
        <v>35</v>
      </c>
      <c r="B42" s="21">
        <v>0</v>
      </c>
      <c r="C42" s="21">
        <v>5270</v>
      </c>
      <c r="D42" s="24">
        <f>SUM(ตุลาคม:มีนาคม!C42)</f>
        <v>23992.5</v>
      </c>
      <c r="E42" s="25" t="s">
        <v>3</v>
      </c>
      <c r="F42" s="24">
        <f t="shared" si="2"/>
        <v>23992.5</v>
      </c>
    </row>
    <row r="43" spans="1:6" ht="24">
      <c r="A43" s="3" t="s">
        <v>36</v>
      </c>
      <c r="B43" s="21">
        <v>0</v>
      </c>
      <c r="C43" s="21">
        <v>0</v>
      </c>
      <c r="D43" s="24">
        <f>SUM(ตุลาคม:มีนาคม!C43)</f>
        <v>21000</v>
      </c>
      <c r="E43" s="25" t="s">
        <v>3</v>
      </c>
      <c r="F43" s="24">
        <f t="shared" si="2"/>
        <v>21000</v>
      </c>
    </row>
    <row r="44" spans="1:6" ht="24">
      <c r="A44" s="4" t="s">
        <v>37</v>
      </c>
      <c r="B44" s="21">
        <v>0</v>
      </c>
      <c r="C44" s="21">
        <v>0</v>
      </c>
      <c r="D44" s="24">
        <f>SUM(ตุลาคม:มีนาคม!C44)</f>
        <v>4000</v>
      </c>
      <c r="E44" s="26" t="s">
        <v>3</v>
      </c>
      <c r="F44" s="24">
        <f t="shared" si="2"/>
        <v>4000</v>
      </c>
    </row>
    <row r="45" spans="1:6" ht="24.75" thickBot="1">
      <c r="A45" s="22" t="s">
        <v>45</v>
      </c>
      <c r="B45" s="23">
        <f>SUM(B7:B44)</f>
        <v>371896000</v>
      </c>
      <c r="C45" s="30">
        <f>SUM(C7:C44)</f>
        <v>8483687.5300000012</v>
      </c>
      <c r="D45" s="30">
        <f>SUM(D7:D44)</f>
        <v>47581054.870000005</v>
      </c>
      <c r="E45" s="27" t="s">
        <v>4</v>
      </c>
      <c r="F45" s="30">
        <f>SUM(F7:F44)</f>
        <v>-324314945.13</v>
      </c>
    </row>
    <row r="46" spans="1:6" ht="15.75" thickTop="1"/>
    <row r="47" spans="1:6" ht="18.75">
      <c r="A47" s="31" t="s">
        <v>47</v>
      </c>
    </row>
  </sheetData>
  <mergeCells count="6">
    <mergeCell ref="A1:F1"/>
    <mergeCell ref="A2:F2"/>
    <mergeCell ref="A4:A5"/>
    <mergeCell ref="B4:B5"/>
    <mergeCell ref="C4:C5"/>
    <mergeCell ref="D4:D5"/>
  </mergeCells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ตุลาคม</vt:lpstr>
      <vt:lpstr>พฤศจิกายน</vt:lpstr>
      <vt:lpstr>ธันวาคม</vt:lpstr>
      <vt:lpstr>มกราคม</vt:lpstr>
      <vt:lpstr>กุมภาพันธ์</vt:lpstr>
      <vt:lpstr>มีนาคม</vt:lpstr>
      <vt:lpstr>กุมภาพันธ์!Print_Titles</vt:lpstr>
      <vt:lpstr>ตุลาคม!Print_Titles</vt:lpstr>
      <vt:lpstr>ธันวาคม!Print_Titles</vt:lpstr>
      <vt:lpstr>พฤศจิกายน!Print_Titles</vt:lpstr>
      <vt:lpstr>มกราคม!Print_Titles</vt:lpstr>
      <vt:lpstr>มีนาคม!Print_Titles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ITD_PC_002</dc:creator>
  <cp:lastModifiedBy>bma04203</cp:lastModifiedBy>
  <cp:lastPrinted>2024-04-30T09:38:51Z</cp:lastPrinted>
  <dcterms:created xsi:type="dcterms:W3CDTF">2024-03-25T08:48:20Z</dcterms:created>
  <dcterms:modified xsi:type="dcterms:W3CDTF">2024-04-30T09:41:41Z</dcterms:modified>
</cp:coreProperties>
</file>