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งบประมาณ 67\ตัวชึ้วัด\"/>
    </mc:Choice>
  </mc:AlternateContent>
  <xr:revisionPtr revIDLastSave="0" documentId="13_ncr:1_{6B1B1431-B588-4965-AEB9-CC831F83894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67" sheetId="1" r:id="rId1"/>
  </sheets>
  <definedNames>
    <definedName name="_xlnm.Print_Titles" localSheetId="0">'67'!$1:$6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" i="1"/>
  <c r="I12" i="1"/>
  <c r="I7" i="1"/>
  <c r="I10" i="1"/>
  <c r="H66" i="1"/>
  <c r="H12" i="1"/>
  <c r="H7" i="1"/>
  <c r="H10" i="1"/>
  <c r="G12" i="1"/>
  <c r="G7" i="1"/>
  <c r="G10" i="1"/>
  <c r="J10" i="1" s="1"/>
  <c r="F12" i="1"/>
  <c r="F7" i="1"/>
  <c r="F10" i="1"/>
  <c r="E12" i="1"/>
  <c r="E7" i="1"/>
  <c r="E10" i="1"/>
  <c r="D12" i="1"/>
  <c r="D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E75" i="1"/>
  <c r="F75" i="1"/>
  <c r="G75" i="1"/>
  <c r="H75" i="1"/>
  <c r="D75" i="1"/>
  <c r="J7" i="1" l="1"/>
  <c r="I75" i="1"/>
  <c r="J75" i="1"/>
  <c r="C75" i="1"/>
  <c r="L75" i="1" l="1"/>
</calcChain>
</file>

<file path=xl/sharedStrings.xml><?xml version="1.0" encoding="utf-8"?>
<sst xmlns="http://schemas.openxmlformats.org/spreadsheetml/2006/main" count="121" uniqueCount="89">
  <si>
    <t>ประเภทรายรับ</t>
  </si>
  <si>
    <t>ประมาณการรายรับ</t>
  </si>
  <si>
    <t xml:space="preserve">ปีงบประมาณ  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</si>
  <si>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</si>
  <si>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</si>
  <si>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</si>
  <si>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</si>
  <si>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</si>
  <si>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</si>
  <si>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ภาษีการพนัน</t>
  </si>
  <si>
    <t>ค่าธรรมเนียมเก็บขนมูลฝอยทั่วไป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</si>
  <si>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</si>
  <si>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</si>
  <si>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ค่าธรรมเนียมการจอดยานยนต์</t>
  </si>
  <si>
    <t>ค่าธรรมเนียมใบอนุญาตติดตั้งป้ายโฆษณา</t>
  </si>
  <si>
    <t>ค่าธรรมเนียมบัตรประจำตัวประชาชน  (รวมค่าปรับ)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</si>
  <si>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</si>
  <si>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</si>
  <si>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</si>
  <si>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</si>
  <si>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ค่าธรรมเนียมกำจัดสิ่งปฏิกูล</t>
  </si>
  <si>
    <t>ค่าธรรมเนียมกำจัดสิ่งปฏิกูลประเภทไขมัน</t>
  </si>
  <si>
    <t>ค่าธรรมเนียมกำจัดมูลฝอยทั่วไป</t>
  </si>
  <si>
    <t>ค่าธรรมเนียมกำจัดมูลฝอยติดเชื้อ</t>
  </si>
  <si>
    <t>ค่าธรรมเนียมเก็บขนมูลฝอยติดเชื้อ</t>
  </si>
  <si>
    <t>ค่าธรรมเนียมรายปีและเงินเพิ่มฯ สำหรับโรงงานจำพวกที่ 2</t>
  </si>
  <si>
    <t>ค่าธรรมเนียมบำบัดน้ำเสีย</t>
  </si>
  <si>
    <t>ค่าใบอนุญาต</t>
  </si>
  <si>
    <t>-</t>
  </si>
  <si>
    <t>ดำเนินกิจการที่เป็นอันตรายต่อสุขภาพฯ</t>
  </si>
  <si>
    <t>สถานที่จำหน่ายอาหารและสถานที่สะสมอาหาร</t>
  </si>
  <si>
    <t>การโฆษณา</t>
  </si>
  <si>
    <t>ตลาดเอกชน</t>
  </si>
  <si>
    <t>สุสานและฌาปนสถาน</t>
  </si>
  <si>
    <t>จำหน่ายสินค้าในที่หรือทางสาธารณะ</t>
  </si>
  <si>
    <t>ให้เอกชนดำเนินกิจการรับทำการเก็บขนสิ่งปฏิกูลฯ</t>
  </si>
  <si>
    <t>ออกหนังสือรับรองการแจ้งการจัดตั้งสถานที่จำหน่ายอาหาร</t>
  </si>
  <si>
    <t>ค่าปรับผู้ละเมิดกฏหมาย  (รวมทุกประเภทความผิด)</t>
  </si>
  <si>
    <t>ค่าบริการ</t>
  </si>
  <si>
    <t>การพิมพ์  รับถ่ายแบบ  หรือแผนที่</t>
  </si>
  <si>
    <t>การคัดสำเนา  หรือถ่ายเอกสาร</t>
  </si>
  <si>
    <t>การพ่นหมอกกำจัดยุง</t>
  </si>
  <si>
    <t>การบริการเลี้ยงเด็กกลางวัน</t>
  </si>
  <si>
    <t>การทำการต่าง ๆ ในที่สาธารณะ</t>
  </si>
  <si>
    <t>การขอใช้สถานที่</t>
  </si>
  <si>
    <t>การยืมใช้พัสดุ</t>
  </si>
  <si>
    <t>การทำความสะอาด</t>
  </si>
  <si>
    <t>การบริการเกี่ยวกับสุนัขและสัตว์เลี้ยงอื่น ๆ</t>
  </si>
  <si>
    <t>การทดสอบคุณภาพวัสดุก่อสร้าง</t>
  </si>
  <si>
    <t>การตรวจวิเคราะห์น้ำ</t>
  </si>
  <si>
    <t>การบริการตัดและขุดต้นไม้</t>
  </si>
  <si>
    <t>ค่าเช่าอาคารสถานที่</t>
  </si>
  <si>
    <t>ค่าเช่าที่ดิน</t>
  </si>
  <si>
    <t>ดอกเบี้ยเงินฝากธนาคาร และพันธบัตรของรัฐบาล</t>
  </si>
  <si>
    <t>เงินปันผลจากโรงพิมพ์อาสารักษาดินแดน</t>
  </si>
  <si>
    <t>สถานธนานุบาล  (เงินอุดหนุน กทม.)</t>
  </si>
  <si>
    <t>สำนักงานตลาด  (เงินอุดหนุน กทม.)</t>
  </si>
  <si>
    <t>สำนักพัฒนาที่อยู่อาศัย  (เงินอุดหนุน กทม.)</t>
  </si>
  <si>
    <t>เงินเหลือจ่ายปีเก่าส่งคืน</t>
  </si>
  <si>
    <t>ค่าขายแบบประกวดราคา</t>
  </si>
  <si>
    <t>ชดใช้ค่าเสียหาย</t>
  </si>
  <si>
    <t>ค่าจำหน่ายทรัพย์สิน/วัสดุชำรุด</t>
  </si>
  <si>
    <t>ค่าปรับเกินสัญญา</t>
  </si>
  <si>
    <t>ค่าเบ็ดเตล็ดอื่น</t>
  </si>
  <si>
    <t>ค่าบำรุงกรุงเทพมหานคร</t>
  </si>
  <si>
    <t>รวม</t>
  </si>
  <si>
    <t xml:space="preserve">เดือน </t>
  </si>
  <si>
    <t>ตั้งแต่</t>
  </si>
  <si>
    <t>+</t>
  </si>
  <si>
    <t>สูงกว่าประมาณการ</t>
  </si>
  <si>
    <t>ต่ำกว่าประมาณ</t>
  </si>
  <si>
    <t>ค่าธรรมเนียมทะเบียนราษฎร</t>
  </si>
  <si>
    <t>ค่าบริการส่งน้ำ</t>
  </si>
  <si>
    <t>ค่าธรรมเนียมคัดและรับรองรายการทะเบียนประวัติ(ทร.38/1)</t>
  </si>
  <si>
    <t>ค่าธรรมเนียมบัตรคนไม่มีสถานะทางทะเบียน</t>
  </si>
  <si>
    <t>ค่าธรรมเนียมจัดทำบัตรประจำตัวคนซึ่งไม่มีสัญชาติไทย</t>
  </si>
  <si>
    <t>นำส่งภาษีเกิน(เงินบริจาค)</t>
  </si>
  <si>
    <t>ข้อมูลรายได้ ค่าธรรมเนียม ค่าใบอนุญาต ค่าปรับ และค่าบริการของสำนักงานเขต กรุงเทพมหานคร</t>
  </si>
  <si>
    <t xml:space="preserve"> พฤศจิกายน 2566</t>
  </si>
  <si>
    <t>พ.ศ. 2567</t>
  </si>
  <si>
    <t xml:space="preserve"> ตุลาคม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</si>
  <si>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</si>
  <si>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</si>
  <si>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</si>
  <si>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</si>
  <si>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เดือนตุลาคม 2566 ถึง</t>
  </si>
  <si>
    <t>เดือน มีนาคม 2567</t>
  </si>
  <si>
    <r>
      <t>หมายเหตุ</t>
    </r>
    <r>
      <rPr>
        <b/>
        <sz val="14"/>
        <rFont val="TH SarabunPSK"/>
        <family val="2"/>
      </rPr>
      <t xml:space="preserve">    รายได้ที่จัดเก็บได้ เป็นยอดตั้งแต่เดือนตุลาคม 2566 ถึงเดือนมีนาคม 2567 (6 เดือน) ทำให้บางรายการยอดต่ำกว่าประมาณการ</t>
    </r>
  </si>
  <si>
    <t>ประจำปีงบประมาณ พ.ศ.2567 สำนักงานเขตคันนายาว ตั้งแต่เดือนตุลาคม 2566 - เดือน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</si>
</sst>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3" fontId="6" fillId="0" borderId="0" xfId="1" applyFont="1" applyFill="1"/>
    <xf numFmtId="0" fontId="2" fillId="0" borderId="22" xfId="0" applyFont="1" applyBorder="1" applyAlignment="1">
      <alignment horizontal="center"/>
    </xf>
    <xf numFmtId="0" fontId="3" fillId="0" borderId="23" xfId="0" applyFont="1" applyBorder="1"/>
    <xf numFmtId="187" fontId="2" fillId="0" borderId="22" xfId="1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/>
    <xf numFmtId="187" fontId="2" fillId="0" borderId="18" xfId="1" applyNumberFormat="1" applyFont="1" applyFill="1" applyBorder="1" applyAlignment="1">
      <alignment horizontal="center"/>
    </xf>
    <xf numFmtId="187" fontId="2" fillId="0" borderId="25" xfId="1" applyNumberFormat="1" applyFont="1" applyFill="1" applyBorder="1" applyAlignment="1">
      <alignment horizontal="center"/>
    </xf>
    <xf numFmtId="0" fontId="3" fillId="0" borderId="27" xfId="0" applyFont="1" applyBorder="1"/>
    <xf numFmtId="0" fontId="2" fillId="0" borderId="22" xfId="0" applyFont="1" applyBorder="1"/>
    <xf numFmtId="0" fontId="2" fillId="0" borderId="27" xfId="0" applyFont="1" applyBorder="1"/>
    <xf numFmtId="0" fontId="2" fillId="0" borderId="23" xfId="0" applyFont="1" applyBorder="1"/>
    <xf numFmtId="187" fontId="2" fillId="0" borderId="23" xfId="1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87" fontId="2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43" fontId="2" fillId="0" borderId="23" xfId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187" fontId="2" fillId="0" borderId="28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187" fontId="3" fillId="0" borderId="20" xfId="1" applyNumberFormat="1" applyFont="1" applyFill="1" applyBorder="1" applyAlignment="1">
      <alignment horizontal="center"/>
    </xf>
    <xf numFmtId="187" fontId="3" fillId="0" borderId="21" xfId="1" applyNumberFormat="1" applyFont="1" applyFill="1" applyBorder="1" applyAlignment="1">
      <alignment horizontal="center"/>
    </xf>
    <xf numFmtId="187" fontId="3" fillId="0" borderId="24" xfId="1" applyNumberFormat="1" applyFont="1" applyFill="1" applyBorder="1" applyAlignment="1">
      <alignment horizontal="center"/>
    </xf>
    <xf numFmtId="187" fontId="3" fillId="0" borderId="26" xfId="1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187" fontId="3" fillId="0" borderId="24" xfId="0" applyNumberFormat="1" applyFont="1" applyBorder="1" applyAlignment="1">
      <alignment horizontal="center"/>
    </xf>
    <xf numFmtId="43" fontId="3" fillId="0" borderId="24" xfId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3" fontId="3" fillId="0" borderId="24" xfId="1" applyFont="1" applyBorder="1" applyAlignment="1">
      <alignment horizontal="center"/>
    </xf>
    <xf numFmtId="187" fontId="3" fillId="0" borderId="24" xfId="1" applyNumberFormat="1" applyFont="1" applyBorder="1" applyAlignment="1">
      <alignment horizontal="center"/>
    </xf>
    <xf numFmtId="43" fontId="3" fillId="0" borderId="15" xfId="1" applyFont="1" applyBorder="1" applyAlignment="1">
      <alignment horizontal="center" vertical="center"/>
    </xf>
    <xf numFmtId="187" fontId="3" fillId="0" borderId="15" xfId="1" applyNumberFormat="1" applyFont="1" applyBorder="1" applyAlignment="1">
      <alignment horizontal="center" vertical="center"/>
    </xf>
    <xf numFmtId="43" fontId="3" fillId="0" borderId="3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3" fillId="0" borderId="10" xfId="1" quotePrefix="1" applyFont="1" applyBorder="1" applyAlignment="1">
      <alignment horizontal="center"/>
    </xf>
    <xf numFmtId="43" fontId="2" fillId="0" borderId="20" xfId="1" applyFont="1" applyFill="1" applyBorder="1" applyAlignment="1">
      <alignment horizontal="center"/>
    </xf>
    <xf numFmtId="43" fontId="2" fillId="0" borderId="24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2" fillId="0" borderId="0" xfId="1" applyFont="1"/>
    <xf numFmtId="43" fontId="3" fillId="0" borderId="3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187" fontId="3" fillId="0" borderId="29" xfId="1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zoomScale="125" zoomScaleNormal="125" workbookViewId="0">
      <pane xSplit="2" ySplit="6" topLeftCell="E58" activePane="bottomRight" state="frozen"/>
      <selection pane="topRight" activeCell="C1" sqref="C1"/>
      <selection pane="bottomLeft" activeCell="A7" sqref="A7"/>
      <selection pane="bottomRight" activeCell="J71" sqref="J71"/>
    </sheetView>
  </sheetViews>
  <sheetFormatPr defaultColWidth="9" defaultRowHeight="21.75" x14ac:dyDescent="0.5"/>
  <cols>
    <col min="1" max="1" width="2.125" style="1" customWidth="1"/>
    <col min="2" max="2" width="42" style="1" bestFit="1" customWidth="1"/>
    <col min="3" max="3" width="14.875" style="1" bestFit="1" customWidth="1"/>
    <col min="4" max="4" width="12.125" style="63" bestFit="1" customWidth="1"/>
    <col min="5" max="5" width="14.125" style="63" bestFit="1" customWidth="1"/>
    <col min="6" max="6" width="11.875" style="63" bestFit="1" customWidth="1"/>
    <col min="7" max="7" width="12" style="63" bestFit="1" customWidth="1"/>
    <col min="8" max="8" width="13.25" style="63" bestFit="1" customWidth="1"/>
    <col min="9" max="9" width="12.125" style="63" bestFit="1" customWidth="1"/>
    <col min="10" max="10" width="16.625" style="63" bestFit="1" customWidth="1"/>
    <col min="11" max="11" width="4.125" style="35" customWidth="1"/>
    <col min="12" max="12" width="14.75" style="1" bestFit="1" customWidth="1"/>
    <col min="13" max="13" width="9" style="1"/>
    <col min="14" max="14" width="11.875" style="2" customWidth="1"/>
    <col min="15" max="16384" width="9" style="1"/>
  </cols>
  <sheetData>
    <row r="1" spans="1:12" ht="24.95" customHeight="1" x14ac:dyDescent="0.6">
      <c r="A1" s="46" t="s">
        <v>77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4.95" customHeight="1" thickBot="1" x14ac:dyDescent="0.65">
      <c r="A2" s="46" t="s">
        <v>88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3.1" customHeight="1" x14ac:dyDescent="0.5">
      <c r="A3" s="47" t="s">
        <v>0</v>
      </c>
      <c r="B3" s="48"/>
      <c r="C3" s="6" t="s">
        <v>1</v>
      </c>
      <c r="D3" s="57" t="s">
        <v>66</v>
      </c>
      <c r="E3" s="57" t="s">
        <v>66</v>
      </c>
      <c r="F3" s="57" t="s">
        <v>66</v>
      </c>
      <c r="G3" s="57" t="s">
        <v>66</v>
      </c>
      <c r="H3" s="57" t="s">
        <v>66</v>
      </c>
      <c r="I3" s="57" t="s">
        <v>66</v>
      </c>
      <c r="J3" s="57" t="s">
        <v>67</v>
      </c>
      <c r="K3" s="7" t="s">
        <v>68</v>
      </c>
      <c r="L3" s="8" t="s">
        <v>69</v>
      </c>
    </row>
    <row r="4" spans="1:12" ht="23.1" customHeight="1" x14ac:dyDescent="0.5">
      <c r="A4" s="49"/>
      <c r="B4" s="50"/>
      <c r="C4" s="9" t="s">
        <v>2</v>
      </c>
      <c r="D4" s="58" t="s">
        <v>80</v>
      </c>
      <c r="E4" s="58" t="s">
        <v>78</v>
      </c>
      <c r="F4" s="58" t="s">
        <v>81</v>
      </c>
      <c r="G4" s="58" t="s">
        <v>82</v>
      </c>
      <c r="H4" s="58" t="s">
        <v>83</v>
      </c>
      <c r="I4" s="58" t="s">
        <v>84</v>
      </c>
      <c r="J4" s="58" t="s">
        <v>85</v>
      </c>
      <c r="K4" s="10" t="s">
        <v>28</v>
      </c>
      <c r="L4" s="11" t="s">
        <v>70</v>
      </c>
    </row>
    <row r="5" spans="1:12" ht="23.1" customHeight="1" x14ac:dyDescent="0.5">
      <c r="A5" s="49"/>
      <c r="B5" s="50"/>
      <c r="C5" s="9" t="s">
        <v>79</v>
      </c>
      <c r="D5" s="58"/>
      <c r="E5" s="58"/>
      <c r="F5" s="58"/>
      <c r="G5" s="58"/>
      <c r="H5" s="58"/>
      <c r="I5" s="58"/>
      <c r="J5" s="58" t="s">
        <v>86</v>
      </c>
      <c r="K5" s="12"/>
      <c r="L5" s="11"/>
    </row>
    <row r="6" spans="1:12" ht="23.1" customHeight="1" thickBot="1" x14ac:dyDescent="0.55000000000000004">
      <c r="A6" s="51"/>
      <c r="B6" s="52"/>
      <c r="C6" s="13"/>
      <c r="D6" s="59"/>
      <c r="E6" s="59"/>
      <c r="F6" s="59"/>
      <c r="G6" s="59"/>
      <c r="H6" s="59"/>
      <c r="I6" s="59"/>
      <c r="J6" s="59"/>
      <c r="K6" s="14"/>
      <c r="L6" s="15"/>
    </row>
    <row r="7" spans="1:12" ht="21.75" customHeight="1" x14ac:dyDescent="0.5">
      <c r="A7" s="16"/>
      <c r="B7" s="17" t="s">
        <v>3</v>
      </c>
      <c r="C7" s="36">
        <v>213000000</v>
      </c>
      <c r="D7" s="60">
        <f>9728827.45+14610157.73</f>
        <v>24338985.18</v>
      </c>
      <c r="E7" s="60">
        <f>166104.82+357236.68</f>
        <v>523341.5</v>
      </c>
      <c r="F7" s="60">
        <f>108016.68+88425.26</f>
        <v>196441.94</v>
      </c>
      <c r="G7" s="60">
        <f>86015.79+23330.78</f>
        <v>109346.56999999999</v>
      </c>
      <c r="H7" s="60">
        <f>204497.41+125527.31</f>
        <v>330024.71999999997</v>
      </c>
      <c r="I7" s="60">
        <f>409684.77+77722.01</f>
        <v>487406.78</v>
      </c>
      <c r="J7" s="64">
        <f>SUM(D7:I7)</f>
        <v>25985546.690000001</v>
      </c>
      <c r="K7" s="18"/>
      <c r="L7" s="37">
        <f>+J7-C7</f>
        <v>-187014453.31</v>
      </c>
    </row>
    <row r="8" spans="1:12" ht="21.75" customHeight="1" x14ac:dyDescent="0.5">
      <c r="A8" s="3"/>
      <c r="B8" s="4" t="s">
        <v>4</v>
      </c>
      <c r="C8" s="38">
        <v>150000</v>
      </c>
      <c r="D8" s="61">
        <v>14678.63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42">
        <f t="shared" ref="J8:J71" si="0">SUM(D8:I8)</f>
        <v>14678.63</v>
      </c>
      <c r="K8" s="19"/>
      <c r="L8" s="39">
        <f t="shared" ref="L8:L71" si="1">+J8-C8</f>
        <v>-135321.37</v>
      </c>
    </row>
    <row r="9" spans="1:12" ht="21.75" customHeight="1" x14ac:dyDescent="0.5">
      <c r="A9" s="3"/>
      <c r="B9" s="20" t="s">
        <v>5</v>
      </c>
      <c r="C9" s="38">
        <v>2000000</v>
      </c>
      <c r="D9" s="61">
        <v>133476</v>
      </c>
      <c r="E9" s="61">
        <v>146974</v>
      </c>
      <c r="F9" s="61">
        <v>491946</v>
      </c>
      <c r="G9" s="61">
        <v>91300</v>
      </c>
      <c r="H9" s="61">
        <v>0</v>
      </c>
      <c r="I9" s="61">
        <v>6930</v>
      </c>
      <c r="J9" s="42">
        <f t="shared" si="0"/>
        <v>870626</v>
      </c>
      <c r="K9" s="5"/>
      <c r="L9" s="39">
        <f t="shared" si="1"/>
        <v>-1129374</v>
      </c>
    </row>
    <row r="10" spans="1:12" ht="21.75" customHeight="1" x14ac:dyDescent="0.5">
      <c r="A10" s="3"/>
      <c r="B10" s="4" t="s">
        <v>6</v>
      </c>
      <c r="C10" s="38">
        <v>41000000</v>
      </c>
      <c r="D10" s="61">
        <v>61635.040000000001</v>
      </c>
      <c r="E10" s="61">
        <f>59894.74+29264</f>
        <v>89158.739999999991</v>
      </c>
      <c r="F10" s="61">
        <f>180254.4+294597.45</f>
        <v>474851.85</v>
      </c>
      <c r="G10" s="61">
        <f>583203.22+375368.4</f>
        <v>958571.62</v>
      </c>
      <c r="H10" s="61">
        <f>1353672.44+1747558.25</f>
        <v>3101230.69</v>
      </c>
      <c r="I10" s="61">
        <f>4570106.86+4266136.85</f>
        <v>8836243.7100000009</v>
      </c>
      <c r="J10" s="42">
        <f t="shared" si="0"/>
        <v>13521691.65</v>
      </c>
      <c r="K10" s="19"/>
      <c r="L10" s="39">
        <f t="shared" si="1"/>
        <v>-27478308.350000001</v>
      </c>
    </row>
    <row r="11" spans="1:12" ht="21.75" customHeight="1" x14ac:dyDescent="0.5">
      <c r="A11" s="3"/>
      <c r="B11" s="4" t="s">
        <v>7</v>
      </c>
      <c r="C11" s="38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42">
        <f t="shared" si="0"/>
        <v>0</v>
      </c>
      <c r="K11" s="5"/>
      <c r="L11" s="39">
        <f t="shared" si="1"/>
        <v>0</v>
      </c>
    </row>
    <row r="12" spans="1:12" ht="21.75" customHeight="1" x14ac:dyDescent="0.5">
      <c r="A12" s="3"/>
      <c r="B12" s="4" t="s">
        <v>8</v>
      </c>
      <c r="C12" s="38">
        <v>4000000</v>
      </c>
      <c r="D12" s="61">
        <f>70523.2+229295.02</f>
        <v>299818.21999999997</v>
      </c>
      <c r="E12" s="61">
        <f>72289.11+212210.39</f>
        <v>284499.5</v>
      </c>
      <c r="F12" s="61">
        <f>73186.07+216521.33</f>
        <v>289707.40000000002</v>
      </c>
      <c r="G12" s="61">
        <f>75126.72+222800.41</f>
        <v>297927.13</v>
      </c>
      <c r="H12" s="61">
        <f>79323.67+195048.1</f>
        <v>274371.77</v>
      </c>
      <c r="I12" s="61">
        <f>66108.38+206752.32</f>
        <v>272860.7</v>
      </c>
      <c r="J12" s="42">
        <f t="shared" si="0"/>
        <v>1719184.72</v>
      </c>
      <c r="K12" s="5"/>
      <c r="L12" s="39">
        <f t="shared" si="1"/>
        <v>-2280815.2800000003</v>
      </c>
    </row>
    <row r="13" spans="1:12" ht="21.75" customHeight="1" x14ac:dyDescent="0.5">
      <c r="A13" s="3"/>
      <c r="B13" s="4" t="s">
        <v>9</v>
      </c>
      <c r="C13" s="53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42">
        <f t="shared" si="0"/>
        <v>0</v>
      </c>
      <c r="K13" s="3"/>
      <c r="L13" s="39">
        <f t="shared" si="1"/>
        <v>0</v>
      </c>
    </row>
    <row r="14" spans="1:12" ht="21.75" customHeight="1" x14ac:dyDescent="0.5">
      <c r="A14" s="3"/>
      <c r="B14" s="4" t="s">
        <v>10</v>
      </c>
      <c r="C14" s="38">
        <v>10000000</v>
      </c>
      <c r="D14" s="61">
        <v>1132110</v>
      </c>
      <c r="E14" s="61">
        <v>1213130</v>
      </c>
      <c r="F14" s="61">
        <v>897770</v>
      </c>
      <c r="G14" s="61">
        <v>609380</v>
      </c>
      <c r="H14" s="61">
        <v>539660</v>
      </c>
      <c r="I14" s="61">
        <v>591820</v>
      </c>
      <c r="J14" s="42">
        <f t="shared" si="0"/>
        <v>4983870</v>
      </c>
      <c r="K14" s="5"/>
      <c r="L14" s="39">
        <f t="shared" si="1"/>
        <v>-5016130</v>
      </c>
    </row>
    <row r="15" spans="1:12" ht="21.75" customHeight="1" x14ac:dyDescent="0.5">
      <c r="A15" s="3"/>
      <c r="B15" s="4" t="s">
        <v>11</v>
      </c>
      <c r="C15" s="38">
        <v>820000</v>
      </c>
      <c r="D15" s="61">
        <v>57750</v>
      </c>
      <c r="E15" s="61">
        <v>73250</v>
      </c>
      <c r="F15" s="61">
        <v>107740</v>
      </c>
      <c r="G15" s="61">
        <v>77250</v>
      </c>
      <c r="H15" s="61">
        <v>67250</v>
      </c>
      <c r="I15" s="61">
        <v>63000</v>
      </c>
      <c r="J15" s="42">
        <f t="shared" si="0"/>
        <v>446240</v>
      </c>
      <c r="K15" s="5"/>
      <c r="L15" s="39">
        <f t="shared" si="1"/>
        <v>-373760</v>
      </c>
    </row>
    <row r="16" spans="1:12" ht="21.75" customHeight="1" x14ac:dyDescent="0.5">
      <c r="A16" s="3"/>
      <c r="B16" s="4" t="s">
        <v>12</v>
      </c>
      <c r="C16" s="38">
        <v>480000</v>
      </c>
      <c r="D16" s="61">
        <v>7191</v>
      </c>
      <c r="E16" s="61">
        <v>11794</v>
      </c>
      <c r="F16" s="61">
        <v>49683.199999999997</v>
      </c>
      <c r="G16" s="61">
        <v>182751.52</v>
      </c>
      <c r="H16" s="61">
        <v>5726</v>
      </c>
      <c r="I16" s="61">
        <v>27553</v>
      </c>
      <c r="J16" s="42">
        <f t="shared" si="0"/>
        <v>284698.71999999997</v>
      </c>
      <c r="K16" s="5"/>
      <c r="L16" s="39">
        <f t="shared" si="1"/>
        <v>-195301.28000000003</v>
      </c>
    </row>
    <row r="17" spans="1:12" ht="21.75" customHeight="1" x14ac:dyDescent="0.5">
      <c r="A17" s="3"/>
      <c r="B17" s="4" t="s">
        <v>13</v>
      </c>
      <c r="C17" s="53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42">
        <f t="shared" si="0"/>
        <v>0</v>
      </c>
      <c r="K17" s="3"/>
      <c r="L17" s="39">
        <f t="shared" si="1"/>
        <v>0</v>
      </c>
    </row>
    <row r="18" spans="1:12" ht="21.75" customHeight="1" x14ac:dyDescent="0.5">
      <c r="A18" s="3"/>
      <c r="B18" s="4" t="s">
        <v>14</v>
      </c>
      <c r="C18" s="53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42">
        <f t="shared" si="0"/>
        <v>0</v>
      </c>
      <c r="K18" s="3"/>
      <c r="L18" s="39">
        <f t="shared" si="1"/>
        <v>0</v>
      </c>
    </row>
    <row r="19" spans="1:12" ht="21.75" customHeight="1" x14ac:dyDescent="0.5">
      <c r="A19" s="3"/>
      <c r="B19" s="4" t="s">
        <v>15</v>
      </c>
      <c r="C19" s="38">
        <v>1500000</v>
      </c>
      <c r="D19" s="61">
        <v>141645</v>
      </c>
      <c r="E19" s="61">
        <v>117550</v>
      </c>
      <c r="F19" s="61">
        <v>108250</v>
      </c>
      <c r="G19" s="61">
        <v>138520</v>
      </c>
      <c r="H19" s="61">
        <v>114830</v>
      </c>
      <c r="I19" s="61">
        <v>130200</v>
      </c>
      <c r="J19" s="42">
        <f t="shared" si="0"/>
        <v>750995</v>
      </c>
      <c r="K19" s="5"/>
      <c r="L19" s="39">
        <f t="shared" si="1"/>
        <v>-749005</v>
      </c>
    </row>
    <row r="20" spans="1:12" ht="21.75" customHeight="1" x14ac:dyDescent="0.5">
      <c r="A20" s="3"/>
      <c r="B20" s="4" t="s">
        <v>16</v>
      </c>
      <c r="C20" s="54">
        <v>12500</v>
      </c>
      <c r="D20" s="61">
        <v>1060</v>
      </c>
      <c r="E20" s="61">
        <v>740</v>
      </c>
      <c r="F20" s="61">
        <v>750</v>
      </c>
      <c r="G20" s="61">
        <v>1110</v>
      </c>
      <c r="H20" s="61">
        <v>640</v>
      </c>
      <c r="I20" s="61">
        <v>710</v>
      </c>
      <c r="J20" s="42">
        <f t="shared" si="0"/>
        <v>5010</v>
      </c>
      <c r="K20" s="3"/>
      <c r="L20" s="39">
        <f t="shared" si="1"/>
        <v>-7490</v>
      </c>
    </row>
    <row r="21" spans="1:12" ht="21.75" customHeight="1" x14ac:dyDescent="0.5">
      <c r="A21" s="21"/>
      <c r="B21" s="4" t="s">
        <v>17</v>
      </c>
      <c r="C21" s="38">
        <v>450000</v>
      </c>
      <c r="D21" s="61">
        <v>29500</v>
      </c>
      <c r="E21" s="61">
        <v>42500</v>
      </c>
      <c r="F21" s="61">
        <v>37000</v>
      </c>
      <c r="G21" s="61">
        <v>48250</v>
      </c>
      <c r="H21" s="61">
        <v>44000</v>
      </c>
      <c r="I21" s="61">
        <v>39750</v>
      </c>
      <c r="J21" s="42">
        <f t="shared" si="0"/>
        <v>241000</v>
      </c>
      <c r="K21" s="5"/>
      <c r="L21" s="39">
        <f t="shared" si="1"/>
        <v>-209000</v>
      </c>
    </row>
    <row r="22" spans="1:12" ht="21.75" customHeight="1" x14ac:dyDescent="0.5">
      <c r="A22" s="3"/>
      <c r="B22" s="4" t="s">
        <v>18</v>
      </c>
      <c r="C22" s="53">
        <v>0</v>
      </c>
      <c r="D22" s="61"/>
      <c r="E22" s="61"/>
      <c r="F22" s="61"/>
      <c r="G22" s="61"/>
      <c r="H22" s="61"/>
      <c r="I22" s="61"/>
      <c r="J22" s="42">
        <f t="shared" si="0"/>
        <v>0</v>
      </c>
      <c r="K22" s="3"/>
      <c r="L22" s="39">
        <f t="shared" si="1"/>
        <v>0</v>
      </c>
    </row>
    <row r="23" spans="1:12" ht="21.75" customHeight="1" x14ac:dyDescent="0.5">
      <c r="A23" s="3"/>
      <c r="B23" s="4" t="s">
        <v>19</v>
      </c>
      <c r="C23" s="53">
        <v>0</v>
      </c>
      <c r="D23" s="61"/>
      <c r="E23" s="61"/>
      <c r="F23" s="61"/>
      <c r="G23" s="61"/>
      <c r="H23" s="61"/>
      <c r="I23" s="61"/>
      <c r="J23" s="42">
        <f t="shared" si="0"/>
        <v>0</v>
      </c>
      <c r="K23" s="3"/>
      <c r="L23" s="39">
        <f t="shared" si="1"/>
        <v>0</v>
      </c>
    </row>
    <row r="24" spans="1:12" ht="21.75" customHeight="1" x14ac:dyDescent="0.5">
      <c r="A24" s="3"/>
      <c r="B24" s="4" t="s">
        <v>20</v>
      </c>
      <c r="C24" s="53">
        <v>0</v>
      </c>
      <c r="D24" s="61"/>
      <c r="E24" s="61"/>
      <c r="F24" s="61"/>
      <c r="G24" s="61"/>
      <c r="H24" s="61"/>
      <c r="I24" s="61"/>
      <c r="J24" s="42">
        <f t="shared" si="0"/>
        <v>0</v>
      </c>
      <c r="K24" s="3"/>
      <c r="L24" s="39">
        <f t="shared" si="1"/>
        <v>0</v>
      </c>
    </row>
    <row r="25" spans="1:12" ht="21.75" customHeight="1" x14ac:dyDescent="0.5">
      <c r="A25" s="21"/>
      <c r="B25" s="4" t="s">
        <v>21</v>
      </c>
      <c r="C25" s="53">
        <v>0</v>
      </c>
      <c r="D25" s="61"/>
      <c r="E25" s="61"/>
      <c r="F25" s="61"/>
      <c r="G25" s="61"/>
      <c r="H25" s="61"/>
      <c r="I25" s="61"/>
      <c r="J25" s="42">
        <f t="shared" si="0"/>
        <v>0</v>
      </c>
      <c r="K25" s="3"/>
      <c r="L25" s="39">
        <f t="shared" si="1"/>
        <v>0</v>
      </c>
    </row>
    <row r="26" spans="1:12" ht="24.95" customHeight="1" x14ac:dyDescent="0.5">
      <c r="A26" s="3"/>
      <c r="B26" s="4" t="s">
        <v>22</v>
      </c>
      <c r="C26" s="53">
        <v>0</v>
      </c>
      <c r="D26" s="61"/>
      <c r="E26" s="61"/>
      <c r="F26" s="61"/>
      <c r="G26" s="61"/>
      <c r="H26" s="61"/>
      <c r="I26" s="61"/>
      <c r="J26" s="42">
        <f t="shared" si="0"/>
        <v>0</v>
      </c>
      <c r="K26" s="3"/>
      <c r="L26" s="39">
        <f t="shared" si="1"/>
        <v>0</v>
      </c>
    </row>
    <row r="27" spans="1:12" ht="24.95" customHeight="1" x14ac:dyDescent="0.5">
      <c r="A27" s="3"/>
      <c r="B27" s="4" t="s">
        <v>23</v>
      </c>
      <c r="C27" s="53">
        <v>0</v>
      </c>
      <c r="D27" s="61"/>
      <c r="E27" s="61"/>
      <c r="F27" s="61"/>
      <c r="G27" s="61"/>
      <c r="H27" s="61"/>
      <c r="I27" s="61"/>
      <c r="J27" s="42">
        <f t="shared" si="0"/>
        <v>0</v>
      </c>
      <c r="K27" s="3"/>
      <c r="L27" s="39">
        <f t="shared" si="1"/>
        <v>0</v>
      </c>
    </row>
    <row r="28" spans="1:12" ht="24.95" customHeight="1" x14ac:dyDescent="0.5">
      <c r="A28" s="3"/>
      <c r="B28" s="4" t="s">
        <v>24</v>
      </c>
      <c r="C28" s="53">
        <v>0</v>
      </c>
      <c r="D28" s="61"/>
      <c r="E28" s="61"/>
      <c r="F28" s="61"/>
      <c r="G28" s="61"/>
      <c r="H28" s="61"/>
      <c r="I28" s="61"/>
      <c r="J28" s="42">
        <f t="shared" si="0"/>
        <v>0</v>
      </c>
      <c r="K28" s="3"/>
      <c r="L28" s="39">
        <f t="shared" si="1"/>
        <v>0</v>
      </c>
    </row>
    <row r="29" spans="1:12" ht="24.95" customHeight="1" x14ac:dyDescent="0.5">
      <c r="A29" s="3"/>
      <c r="B29" s="4" t="s">
        <v>25</v>
      </c>
      <c r="C29" s="53">
        <v>0</v>
      </c>
      <c r="D29" s="61"/>
      <c r="E29" s="61"/>
      <c r="F29" s="61"/>
      <c r="G29" s="61"/>
      <c r="H29" s="61"/>
      <c r="I29" s="61"/>
      <c r="J29" s="42">
        <f t="shared" si="0"/>
        <v>0</v>
      </c>
      <c r="K29" s="3"/>
      <c r="L29" s="39">
        <f t="shared" si="1"/>
        <v>0</v>
      </c>
    </row>
    <row r="30" spans="1:12" ht="24.95" customHeight="1" x14ac:dyDescent="0.5">
      <c r="A30" s="21"/>
      <c r="B30" s="20" t="s">
        <v>26</v>
      </c>
      <c r="C30" s="53">
        <v>0</v>
      </c>
      <c r="D30" s="61"/>
      <c r="E30" s="61"/>
      <c r="F30" s="61"/>
      <c r="G30" s="61"/>
      <c r="H30" s="61"/>
      <c r="I30" s="61"/>
      <c r="J30" s="42">
        <f t="shared" si="0"/>
        <v>0</v>
      </c>
      <c r="K30" s="3"/>
      <c r="L30" s="39">
        <f t="shared" si="1"/>
        <v>0</v>
      </c>
    </row>
    <row r="31" spans="1:12" ht="24.95" customHeight="1" x14ac:dyDescent="0.5">
      <c r="A31" s="21"/>
      <c r="B31" s="20" t="s">
        <v>27</v>
      </c>
      <c r="C31" s="40"/>
      <c r="D31" s="61"/>
      <c r="E31" s="61"/>
      <c r="F31" s="61"/>
      <c r="G31" s="61"/>
      <c r="H31" s="61"/>
      <c r="I31" s="61"/>
      <c r="J31" s="42">
        <f t="shared" si="0"/>
        <v>0</v>
      </c>
      <c r="K31" s="3"/>
      <c r="L31" s="39">
        <f t="shared" si="1"/>
        <v>0</v>
      </c>
    </row>
    <row r="32" spans="1:12" ht="24.95" customHeight="1" x14ac:dyDescent="0.5">
      <c r="A32" s="3" t="s">
        <v>28</v>
      </c>
      <c r="B32" s="22" t="s">
        <v>29</v>
      </c>
      <c r="C32" s="38">
        <v>1800000</v>
      </c>
      <c r="D32" s="61">
        <v>292380</v>
      </c>
      <c r="E32" s="61">
        <v>252840</v>
      </c>
      <c r="F32" s="61">
        <v>271875</v>
      </c>
      <c r="G32" s="61">
        <v>144875</v>
      </c>
      <c r="H32" s="61">
        <v>105620</v>
      </c>
      <c r="I32" s="61">
        <v>128165</v>
      </c>
      <c r="J32" s="42">
        <f t="shared" si="0"/>
        <v>1195755</v>
      </c>
      <c r="K32" s="5"/>
      <c r="L32" s="39">
        <f t="shared" si="1"/>
        <v>-604245</v>
      </c>
    </row>
    <row r="33" spans="1:12" ht="24.95" customHeight="1" x14ac:dyDescent="0.5">
      <c r="A33" s="3" t="s">
        <v>28</v>
      </c>
      <c r="B33" s="23" t="s">
        <v>30</v>
      </c>
      <c r="C33" s="38">
        <v>350000</v>
      </c>
      <c r="D33" s="61">
        <v>53210</v>
      </c>
      <c r="E33" s="61">
        <v>66480</v>
      </c>
      <c r="F33" s="61">
        <v>23760</v>
      </c>
      <c r="G33" s="61">
        <v>48300</v>
      </c>
      <c r="H33" s="61">
        <v>15700</v>
      </c>
      <c r="I33" s="61">
        <v>43380</v>
      </c>
      <c r="J33" s="42">
        <f t="shared" si="0"/>
        <v>250830</v>
      </c>
      <c r="K33" s="5"/>
      <c r="L33" s="39">
        <f t="shared" si="1"/>
        <v>-99170</v>
      </c>
    </row>
    <row r="34" spans="1:12" ht="24.95" customHeight="1" x14ac:dyDescent="0.5">
      <c r="A34" s="3" t="s">
        <v>28</v>
      </c>
      <c r="B34" s="23" t="s">
        <v>31</v>
      </c>
      <c r="C34" s="38">
        <v>2000</v>
      </c>
      <c r="D34" s="61">
        <v>0</v>
      </c>
      <c r="E34" s="61">
        <v>450</v>
      </c>
      <c r="F34" s="61">
        <v>425</v>
      </c>
      <c r="G34" s="61">
        <v>145</v>
      </c>
      <c r="H34" s="61">
        <v>200</v>
      </c>
      <c r="I34" s="61">
        <v>310</v>
      </c>
      <c r="J34" s="42">
        <f t="shared" si="0"/>
        <v>1530</v>
      </c>
      <c r="K34" s="5"/>
      <c r="L34" s="39">
        <f t="shared" si="1"/>
        <v>-470</v>
      </c>
    </row>
    <row r="35" spans="1:12" ht="24.95" customHeight="1" x14ac:dyDescent="0.5">
      <c r="A35" s="3" t="s">
        <v>28</v>
      </c>
      <c r="B35" s="23" t="s">
        <v>32</v>
      </c>
      <c r="C35" s="38">
        <v>45000</v>
      </c>
      <c r="D35" s="61">
        <v>0</v>
      </c>
      <c r="E35" s="61">
        <v>0</v>
      </c>
      <c r="F35" s="61">
        <v>10000</v>
      </c>
      <c r="G35" s="61">
        <v>0</v>
      </c>
      <c r="H35" s="61">
        <v>0</v>
      </c>
      <c r="I35" s="61">
        <v>4000</v>
      </c>
      <c r="J35" s="42">
        <f t="shared" si="0"/>
        <v>14000</v>
      </c>
      <c r="K35" s="5"/>
      <c r="L35" s="39">
        <f t="shared" si="1"/>
        <v>-31000</v>
      </c>
    </row>
    <row r="36" spans="1:12" ht="24.95" customHeight="1" x14ac:dyDescent="0.5">
      <c r="A36" s="3" t="s">
        <v>28</v>
      </c>
      <c r="B36" s="23" t="s">
        <v>33</v>
      </c>
      <c r="C36" s="38">
        <v>1500</v>
      </c>
      <c r="D36" s="61">
        <v>0</v>
      </c>
      <c r="E36" s="61">
        <v>1500</v>
      </c>
      <c r="F36" s="61">
        <v>0</v>
      </c>
      <c r="G36" s="61">
        <v>0</v>
      </c>
      <c r="H36" s="61">
        <v>0</v>
      </c>
      <c r="I36" s="61">
        <v>0</v>
      </c>
      <c r="J36" s="42">
        <f t="shared" si="0"/>
        <v>1500</v>
      </c>
      <c r="K36" s="5"/>
      <c r="L36" s="39">
        <f t="shared" si="1"/>
        <v>0</v>
      </c>
    </row>
    <row r="37" spans="1:12" ht="24.95" hidden="1" customHeight="1" x14ac:dyDescent="0.5">
      <c r="A37" s="3" t="s">
        <v>28</v>
      </c>
      <c r="B37" s="23" t="s">
        <v>34</v>
      </c>
      <c r="C37" s="38"/>
      <c r="D37" s="61"/>
      <c r="E37" s="61"/>
      <c r="F37" s="61"/>
      <c r="G37" s="61"/>
      <c r="H37" s="61"/>
      <c r="I37" s="61"/>
      <c r="J37" s="42">
        <f t="shared" si="0"/>
        <v>0</v>
      </c>
      <c r="K37" s="5"/>
      <c r="L37" s="39">
        <f t="shared" si="1"/>
        <v>0</v>
      </c>
    </row>
    <row r="38" spans="1:12" ht="22.5" hidden="1" customHeight="1" x14ac:dyDescent="0.5">
      <c r="A38" s="3" t="s">
        <v>28</v>
      </c>
      <c r="B38" s="23" t="s">
        <v>35</v>
      </c>
      <c r="C38" s="38"/>
      <c r="D38" s="61"/>
      <c r="E38" s="61"/>
      <c r="F38" s="61"/>
      <c r="G38" s="61"/>
      <c r="H38" s="61"/>
      <c r="I38" s="61"/>
      <c r="J38" s="42">
        <f t="shared" si="0"/>
        <v>0</v>
      </c>
      <c r="K38" s="5"/>
      <c r="L38" s="39">
        <f t="shared" si="1"/>
        <v>0</v>
      </c>
    </row>
    <row r="39" spans="1:12" ht="22.5" customHeight="1" x14ac:dyDescent="0.5">
      <c r="A39" s="3" t="s">
        <v>28</v>
      </c>
      <c r="B39" s="23" t="s">
        <v>36</v>
      </c>
      <c r="C39" s="38">
        <v>200000</v>
      </c>
      <c r="D39" s="61">
        <v>27410</v>
      </c>
      <c r="E39" s="61">
        <v>41050</v>
      </c>
      <c r="F39" s="61">
        <v>17970</v>
      </c>
      <c r="G39" s="61">
        <v>22150</v>
      </c>
      <c r="H39" s="61">
        <v>17610</v>
      </c>
      <c r="I39" s="61">
        <v>23520</v>
      </c>
      <c r="J39" s="42">
        <f t="shared" si="0"/>
        <v>149710</v>
      </c>
      <c r="K39" s="5"/>
      <c r="L39" s="39">
        <f t="shared" si="1"/>
        <v>-50290</v>
      </c>
    </row>
    <row r="40" spans="1:12" ht="22.5" customHeight="1" x14ac:dyDescent="0.5">
      <c r="A40" s="3"/>
      <c r="B40" s="4" t="s">
        <v>37</v>
      </c>
      <c r="C40" s="38">
        <v>1200000</v>
      </c>
      <c r="D40" s="61">
        <v>107266.5</v>
      </c>
      <c r="E40" s="61">
        <v>32543</v>
      </c>
      <c r="F40" s="61">
        <v>31740.5</v>
      </c>
      <c r="G40" s="61">
        <v>37327</v>
      </c>
      <c r="H40" s="61">
        <v>65648.5</v>
      </c>
      <c r="I40" s="61">
        <v>78239.5</v>
      </c>
      <c r="J40" s="42">
        <f t="shared" si="0"/>
        <v>352765</v>
      </c>
      <c r="K40" s="24"/>
      <c r="L40" s="39">
        <f t="shared" si="1"/>
        <v>-847235</v>
      </c>
    </row>
    <row r="41" spans="1:12" ht="22.5" customHeight="1" x14ac:dyDescent="0.5">
      <c r="A41" s="25"/>
      <c r="B41" s="4" t="s">
        <v>38</v>
      </c>
      <c r="C41" s="40"/>
      <c r="D41" s="61">
        <v>0</v>
      </c>
      <c r="E41" s="61">
        <v>0</v>
      </c>
      <c r="F41" s="61"/>
      <c r="G41" s="61">
        <v>0</v>
      </c>
      <c r="H41" s="61">
        <v>0</v>
      </c>
      <c r="I41" s="61">
        <v>0</v>
      </c>
      <c r="J41" s="42">
        <f t="shared" si="0"/>
        <v>0</v>
      </c>
      <c r="K41" s="26"/>
      <c r="L41" s="39">
        <f t="shared" si="1"/>
        <v>0</v>
      </c>
    </row>
    <row r="42" spans="1:12" ht="22.5" customHeight="1" x14ac:dyDescent="0.5">
      <c r="A42" s="21" t="s">
        <v>28</v>
      </c>
      <c r="B42" s="23" t="s">
        <v>39</v>
      </c>
      <c r="C42" s="41">
        <v>0</v>
      </c>
      <c r="D42" s="61">
        <v>0</v>
      </c>
      <c r="E42" s="61">
        <v>0</v>
      </c>
      <c r="F42" s="61"/>
      <c r="G42" s="61">
        <v>0</v>
      </c>
      <c r="H42" s="61">
        <v>0</v>
      </c>
      <c r="I42" s="61">
        <v>0</v>
      </c>
      <c r="J42" s="42">
        <f t="shared" si="0"/>
        <v>0</v>
      </c>
      <c r="K42" s="27"/>
      <c r="L42" s="39">
        <f t="shared" si="1"/>
        <v>0</v>
      </c>
    </row>
    <row r="43" spans="1:12" ht="22.5" customHeight="1" x14ac:dyDescent="0.5">
      <c r="A43" s="21" t="s">
        <v>28</v>
      </c>
      <c r="B43" s="28" t="s">
        <v>40</v>
      </c>
      <c r="C43" s="53">
        <v>0</v>
      </c>
      <c r="D43" s="61">
        <v>23150</v>
      </c>
      <c r="E43" s="61">
        <v>20250</v>
      </c>
      <c r="F43" s="61">
        <v>17150</v>
      </c>
      <c r="G43" s="61">
        <v>17730</v>
      </c>
      <c r="H43" s="61">
        <v>20680</v>
      </c>
      <c r="I43" s="61">
        <v>23800</v>
      </c>
      <c r="J43" s="42">
        <f t="shared" si="0"/>
        <v>122760</v>
      </c>
      <c r="K43" s="26"/>
      <c r="L43" s="39">
        <f t="shared" si="1"/>
        <v>122760</v>
      </c>
    </row>
    <row r="44" spans="1:12" ht="22.5" customHeight="1" x14ac:dyDescent="0.5">
      <c r="A44" s="3" t="s">
        <v>28</v>
      </c>
      <c r="B44" s="22" t="s">
        <v>41</v>
      </c>
      <c r="C44" s="42">
        <v>0</v>
      </c>
      <c r="D44" s="61"/>
      <c r="E44" s="61"/>
      <c r="F44" s="61">
        <v>1500</v>
      </c>
      <c r="G44" s="61">
        <v>0</v>
      </c>
      <c r="H44" s="61">
        <v>850</v>
      </c>
      <c r="I44" s="61">
        <v>2600</v>
      </c>
      <c r="J44" s="42">
        <f t="shared" si="0"/>
        <v>4950</v>
      </c>
      <c r="K44" s="29"/>
      <c r="L44" s="39">
        <f t="shared" si="1"/>
        <v>4950</v>
      </c>
    </row>
    <row r="45" spans="1:12" ht="24.95" hidden="1" customHeight="1" x14ac:dyDescent="0.5">
      <c r="A45" s="3" t="s">
        <v>28</v>
      </c>
      <c r="B45" s="22" t="s">
        <v>42</v>
      </c>
      <c r="C45" s="53"/>
      <c r="D45" s="61"/>
      <c r="E45" s="61"/>
      <c r="F45" s="61"/>
      <c r="G45" s="61"/>
      <c r="H45" s="61"/>
      <c r="I45" s="61"/>
      <c r="J45" s="42">
        <f t="shared" si="0"/>
        <v>0</v>
      </c>
      <c r="K45" s="26"/>
      <c r="L45" s="39">
        <f t="shared" si="1"/>
        <v>0</v>
      </c>
    </row>
    <row r="46" spans="1:12" ht="24.95" customHeight="1" x14ac:dyDescent="0.5">
      <c r="A46" s="3" t="s">
        <v>28</v>
      </c>
      <c r="B46" s="23" t="s">
        <v>43</v>
      </c>
      <c r="C46" s="53">
        <v>0</v>
      </c>
      <c r="D46" s="61"/>
      <c r="E46" s="61"/>
      <c r="F46" s="61"/>
      <c r="G46" s="61"/>
      <c r="H46" s="61"/>
      <c r="I46" s="61">
        <v>0</v>
      </c>
      <c r="J46" s="42">
        <f t="shared" si="0"/>
        <v>0</v>
      </c>
      <c r="K46" s="26"/>
      <c r="L46" s="39">
        <f t="shared" si="1"/>
        <v>0</v>
      </c>
    </row>
    <row r="47" spans="1:12" ht="24.95" hidden="1" customHeight="1" x14ac:dyDescent="0.5">
      <c r="A47" s="3" t="s">
        <v>28</v>
      </c>
      <c r="B47" s="23" t="s">
        <v>44</v>
      </c>
      <c r="C47" s="53"/>
      <c r="D47" s="61"/>
      <c r="E47" s="61"/>
      <c r="F47" s="61"/>
      <c r="G47" s="61"/>
      <c r="H47" s="61"/>
      <c r="I47" s="61"/>
      <c r="J47" s="42">
        <f t="shared" si="0"/>
        <v>0</v>
      </c>
      <c r="K47" s="26"/>
      <c r="L47" s="39">
        <f t="shared" si="1"/>
        <v>0</v>
      </c>
    </row>
    <row r="48" spans="1:12" ht="24.95" hidden="1" customHeight="1" x14ac:dyDescent="0.5">
      <c r="A48" s="3" t="s">
        <v>28</v>
      </c>
      <c r="B48" s="23" t="s">
        <v>45</v>
      </c>
      <c r="C48" s="53"/>
      <c r="D48" s="61"/>
      <c r="E48" s="61"/>
      <c r="F48" s="61"/>
      <c r="G48" s="61"/>
      <c r="H48" s="61"/>
      <c r="I48" s="61"/>
      <c r="J48" s="42">
        <f t="shared" si="0"/>
        <v>0</v>
      </c>
      <c r="K48" s="26"/>
      <c r="L48" s="39">
        <f t="shared" si="1"/>
        <v>0</v>
      </c>
    </row>
    <row r="49" spans="1:12" ht="24.95" hidden="1" customHeight="1" x14ac:dyDescent="0.5">
      <c r="A49" s="3" t="s">
        <v>28</v>
      </c>
      <c r="B49" s="23" t="s">
        <v>46</v>
      </c>
      <c r="C49" s="53"/>
      <c r="D49" s="61"/>
      <c r="E49" s="61"/>
      <c r="F49" s="61"/>
      <c r="G49" s="61"/>
      <c r="H49" s="61"/>
      <c r="I49" s="61"/>
      <c r="J49" s="42">
        <f t="shared" si="0"/>
        <v>0</v>
      </c>
      <c r="K49" s="26"/>
      <c r="L49" s="39">
        <f t="shared" si="1"/>
        <v>0</v>
      </c>
    </row>
    <row r="50" spans="1:12" ht="24.95" hidden="1" customHeight="1" x14ac:dyDescent="0.5">
      <c r="A50" s="3" t="s">
        <v>28</v>
      </c>
      <c r="B50" s="23" t="s">
        <v>47</v>
      </c>
      <c r="C50" s="53"/>
      <c r="D50" s="61"/>
      <c r="E50" s="61"/>
      <c r="F50" s="61"/>
      <c r="G50" s="61"/>
      <c r="H50" s="61"/>
      <c r="I50" s="61"/>
      <c r="J50" s="42">
        <f t="shared" si="0"/>
        <v>0</v>
      </c>
      <c r="K50" s="26"/>
      <c r="L50" s="39">
        <f t="shared" si="1"/>
        <v>0</v>
      </c>
    </row>
    <row r="51" spans="1:12" ht="24.95" hidden="1" customHeight="1" x14ac:dyDescent="0.5">
      <c r="A51" s="3" t="s">
        <v>28</v>
      </c>
      <c r="B51" s="23" t="s">
        <v>48</v>
      </c>
      <c r="C51" s="53"/>
      <c r="D51" s="61"/>
      <c r="E51" s="61"/>
      <c r="F51" s="61"/>
      <c r="G51" s="61"/>
      <c r="H51" s="61"/>
      <c r="I51" s="61"/>
      <c r="J51" s="42">
        <f t="shared" si="0"/>
        <v>0</v>
      </c>
      <c r="K51" s="26"/>
      <c r="L51" s="39">
        <f t="shared" si="1"/>
        <v>0</v>
      </c>
    </row>
    <row r="52" spans="1:12" ht="24.95" hidden="1" customHeight="1" x14ac:dyDescent="0.5">
      <c r="A52" s="3" t="s">
        <v>28</v>
      </c>
      <c r="B52" s="22" t="s">
        <v>49</v>
      </c>
      <c r="C52" s="53"/>
      <c r="D52" s="61"/>
      <c r="E52" s="61"/>
      <c r="F52" s="61"/>
      <c r="G52" s="61"/>
      <c r="H52" s="61"/>
      <c r="I52" s="61"/>
      <c r="J52" s="42">
        <f t="shared" si="0"/>
        <v>0</v>
      </c>
      <c r="K52" s="30"/>
      <c r="L52" s="39">
        <f t="shared" si="1"/>
        <v>0</v>
      </c>
    </row>
    <row r="53" spans="1:12" ht="24.95" customHeight="1" x14ac:dyDescent="0.5">
      <c r="A53" s="3" t="s">
        <v>28</v>
      </c>
      <c r="B53" s="23" t="s">
        <v>50</v>
      </c>
      <c r="C53" s="42">
        <v>0</v>
      </c>
      <c r="D53" s="61"/>
      <c r="E53" s="61"/>
      <c r="F53" s="61"/>
      <c r="G53" s="61">
        <v>5300</v>
      </c>
      <c r="H53" s="61">
        <v>900</v>
      </c>
      <c r="I53" s="61">
        <v>85700</v>
      </c>
      <c r="J53" s="42">
        <f t="shared" si="0"/>
        <v>91900</v>
      </c>
      <c r="K53" s="31"/>
      <c r="L53" s="39">
        <f t="shared" si="1"/>
        <v>91900</v>
      </c>
    </row>
    <row r="54" spans="1:12" ht="22.5" customHeight="1" x14ac:dyDescent="0.5">
      <c r="A54" s="3"/>
      <c r="B54" s="4" t="s">
        <v>51</v>
      </c>
      <c r="C54" s="42">
        <v>0</v>
      </c>
      <c r="D54" s="61"/>
      <c r="E54" s="61"/>
      <c r="F54" s="61"/>
      <c r="G54" s="61"/>
      <c r="H54" s="61"/>
      <c r="I54" s="61"/>
      <c r="J54" s="42">
        <f t="shared" si="0"/>
        <v>0</v>
      </c>
      <c r="K54" s="31"/>
      <c r="L54" s="39">
        <f t="shared" si="1"/>
        <v>0</v>
      </c>
    </row>
    <row r="55" spans="1:12" ht="22.5" customHeight="1" x14ac:dyDescent="0.5">
      <c r="A55" s="3"/>
      <c r="B55" s="4" t="s">
        <v>52</v>
      </c>
      <c r="C55" s="53">
        <v>0</v>
      </c>
      <c r="D55" s="61"/>
      <c r="E55" s="61"/>
      <c r="F55" s="61"/>
      <c r="G55" s="61"/>
      <c r="H55" s="61"/>
      <c r="I55" s="61"/>
      <c r="J55" s="42">
        <f t="shared" si="0"/>
        <v>0</v>
      </c>
      <c r="K55" s="30"/>
      <c r="L55" s="39">
        <f t="shared" si="1"/>
        <v>0</v>
      </c>
    </row>
    <row r="56" spans="1:12" ht="22.5" customHeight="1" x14ac:dyDescent="0.5">
      <c r="A56" s="3"/>
      <c r="B56" s="4" t="s">
        <v>53</v>
      </c>
      <c r="C56" s="53">
        <v>0</v>
      </c>
      <c r="D56" s="61"/>
      <c r="E56" s="61"/>
      <c r="F56" s="61"/>
      <c r="G56" s="61"/>
      <c r="H56" s="61"/>
      <c r="I56" s="61"/>
      <c r="J56" s="42">
        <f t="shared" si="0"/>
        <v>0</v>
      </c>
      <c r="K56" s="30"/>
      <c r="L56" s="39">
        <f t="shared" si="1"/>
        <v>0</v>
      </c>
    </row>
    <row r="57" spans="1:12" ht="22.5" customHeight="1" x14ac:dyDescent="0.5">
      <c r="A57" s="3"/>
      <c r="B57" s="20" t="s">
        <v>54</v>
      </c>
      <c r="C57" s="53">
        <v>0</v>
      </c>
      <c r="D57" s="61"/>
      <c r="E57" s="61"/>
      <c r="F57" s="61"/>
      <c r="G57" s="61"/>
      <c r="H57" s="61"/>
      <c r="I57" s="61"/>
      <c r="J57" s="42">
        <f t="shared" si="0"/>
        <v>0</v>
      </c>
      <c r="K57" s="30"/>
      <c r="L57" s="39">
        <f t="shared" si="1"/>
        <v>0</v>
      </c>
    </row>
    <row r="58" spans="1:12" ht="24.95" customHeight="1" x14ac:dyDescent="0.5">
      <c r="A58" s="3"/>
      <c r="B58" s="4" t="s">
        <v>55</v>
      </c>
      <c r="C58" s="53">
        <v>0</v>
      </c>
      <c r="D58" s="61"/>
      <c r="E58" s="61"/>
      <c r="F58" s="61"/>
      <c r="G58" s="61"/>
      <c r="H58" s="61"/>
      <c r="I58" s="61"/>
      <c r="J58" s="42">
        <f t="shared" si="0"/>
        <v>0</v>
      </c>
      <c r="K58" s="30"/>
      <c r="L58" s="39">
        <f t="shared" si="1"/>
        <v>0</v>
      </c>
    </row>
    <row r="59" spans="1:12" ht="24.95" customHeight="1" x14ac:dyDescent="0.5">
      <c r="A59" s="3"/>
      <c r="B59" s="4" t="s">
        <v>56</v>
      </c>
      <c r="C59" s="53">
        <v>0</v>
      </c>
      <c r="D59" s="61"/>
      <c r="E59" s="61"/>
      <c r="F59" s="61"/>
      <c r="G59" s="61"/>
      <c r="H59" s="61"/>
      <c r="I59" s="61"/>
      <c r="J59" s="42">
        <f t="shared" si="0"/>
        <v>0</v>
      </c>
      <c r="K59" s="30"/>
      <c r="L59" s="39">
        <f t="shared" si="1"/>
        <v>0</v>
      </c>
    </row>
    <row r="60" spans="1:12" ht="24.95" customHeight="1" x14ac:dyDescent="0.5">
      <c r="A60" s="3"/>
      <c r="B60" s="4" t="s">
        <v>57</v>
      </c>
      <c r="C60" s="53">
        <v>0</v>
      </c>
      <c r="D60" s="61"/>
      <c r="E60" s="61"/>
      <c r="F60" s="61"/>
      <c r="G60" s="61"/>
      <c r="H60" s="61"/>
      <c r="I60" s="61"/>
      <c r="J60" s="42">
        <f t="shared" si="0"/>
        <v>0</v>
      </c>
      <c r="K60" s="30"/>
      <c r="L60" s="39">
        <f t="shared" si="1"/>
        <v>0</v>
      </c>
    </row>
    <row r="61" spans="1:12" ht="24.95" customHeight="1" x14ac:dyDescent="0.5">
      <c r="A61" s="3"/>
      <c r="B61" s="4" t="s">
        <v>58</v>
      </c>
      <c r="C61" s="53">
        <v>0</v>
      </c>
      <c r="D61" s="61">
        <v>43036.66</v>
      </c>
      <c r="E61" s="61">
        <v>97500</v>
      </c>
      <c r="F61" s="61"/>
      <c r="G61" s="61"/>
      <c r="H61" s="61"/>
      <c r="I61" s="61"/>
      <c r="J61" s="42">
        <f t="shared" si="0"/>
        <v>140536.66</v>
      </c>
      <c r="K61" s="30"/>
      <c r="L61" s="39">
        <f t="shared" si="1"/>
        <v>140536.66</v>
      </c>
    </row>
    <row r="62" spans="1:12" ht="24.95" customHeight="1" x14ac:dyDescent="0.5">
      <c r="A62" s="3"/>
      <c r="B62" s="4" t="s">
        <v>59</v>
      </c>
      <c r="C62" s="53">
        <v>0</v>
      </c>
      <c r="D62" s="61"/>
      <c r="E62" s="61"/>
      <c r="F62" s="61"/>
      <c r="G62" s="61"/>
      <c r="H62" s="61"/>
      <c r="I62" s="61"/>
      <c r="J62" s="42">
        <f t="shared" si="0"/>
        <v>0</v>
      </c>
      <c r="K62" s="30"/>
      <c r="L62" s="39">
        <f t="shared" si="1"/>
        <v>0</v>
      </c>
    </row>
    <row r="63" spans="1:12" ht="24.95" customHeight="1" x14ac:dyDescent="0.5">
      <c r="A63" s="21"/>
      <c r="B63" s="20" t="s">
        <v>60</v>
      </c>
      <c r="C63" s="53">
        <v>0</v>
      </c>
      <c r="D63" s="61"/>
      <c r="E63" s="61"/>
      <c r="F63" s="61"/>
      <c r="G63" s="61"/>
      <c r="H63" s="61"/>
      <c r="I63" s="61">
        <v>18766.8</v>
      </c>
      <c r="J63" s="42">
        <f t="shared" si="0"/>
        <v>18766.8</v>
      </c>
      <c r="K63" s="30"/>
      <c r="L63" s="39">
        <f t="shared" si="1"/>
        <v>18766.8</v>
      </c>
    </row>
    <row r="64" spans="1:12" ht="24.95" customHeight="1" x14ac:dyDescent="0.5">
      <c r="A64" s="3"/>
      <c r="B64" s="4" t="s">
        <v>61</v>
      </c>
      <c r="C64" s="53">
        <v>0</v>
      </c>
      <c r="D64" s="61"/>
      <c r="E64" s="61"/>
      <c r="F64" s="61">
        <v>7000</v>
      </c>
      <c r="G64" s="61"/>
      <c r="H64" s="61"/>
      <c r="I64" s="61">
        <v>205000</v>
      </c>
      <c r="J64" s="42">
        <f t="shared" si="0"/>
        <v>212000</v>
      </c>
      <c r="K64" s="30"/>
      <c r="L64" s="39">
        <f t="shared" si="1"/>
        <v>212000</v>
      </c>
    </row>
    <row r="65" spans="1:12" ht="24.95" customHeight="1" x14ac:dyDescent="0.5">
      <c r="A65" s="3"/>
      <c r="B65" s="4" t="s">
        <v>62</v>
      </c>
      <c r="C65" s="53">
        <v>0</v>
      </c>
      <c r="D65" s="61"/>
      <c r="E65" s="61"/>
      <c r="F65" s="61"/>
      <c r="G65" s="61"/>
      <c r="H65" s="61"/>
      <c r="I65" s="61">
        <v>0</v>
      </c>
      <c r="J65" s="42">
        <f t="shared" si="0"/>
        <v>0</v>
      </c>
      <c r="K65" s="30"/>
      <c r="L65" s="39">
        <f t="shared" si="1"/>
        <v>0</v>
      </c>
    </row>
    <row r="66" spans="1:12" ht="24.95" customHeight="1" x14ac:dyDescent="0.5">
      <c r="A66" s="3"/>
      <c r="B66" s="4" t="s">
        <v>63</v>
      </c>
      <c r="C66" s="53">
        <v>0</v>
      </c>
      <c r="D66" s="61">
        <v>5530</v>
      </c>
      <c r="E66" s="61">
        <v>10950</v>
      </c>
      <c r="F66" s="61">
        <v>5290</v>
      </c>
      <c r="G66" s="61">
        <v>18440</v>
      </c>
      <c r="H66" s="61">
        <f>8870+4500</f>
        <v>13370</v>
      </c>
      <c r="I66" s="61">
        <v>18510</v>
      </c>
      <c r="J66" s="42">
        <f t="shared" si="0"/>
        <v>72090</v>
      </c>
      <c r="K66" s="30"/>
      <c r="L66" s="39">
        <f t="shared" si="1"/>
        <v>72090</v>
      </c>
    </row>
    <row r="67" spans="1:12" ht="24.95" customHeight="1" x14ac:dyDescent="0.5">
      <c r="A67" s="3" t="s">
        <v>28</v>
      </c>
      <c r="B67" s="23" t="s">
        <v>71</v>
      </c>
      <c r="C67" s="53">
        <v>0</v>
      </c>
      <c r="D67" s="61"/>
      <c r="E67" s="61"/>
      <c r="F67" s="61"/>
      <c r="G67" s="61"/>
      <c r="H67" s="61"/>
      <c r="I67" s="61"/>
      <c r="J67" s="42">
        <f t="shared" si="0"/>
        <v>0</v>
      </c>
      <c r="K67" s="30"/>
      <c r="L67" s="39">
        <f t="shared" si="1"/>
        <v>0</v>
      </c>
    </row>
    <row r="68" spans="1:12" ht="24.95" customHeight="1" x14ac:dyDescent="0.5">
      <c r="A68" s="3" t="s">
        <v>28</v>
      </c>
      <c r="B68" s="23" t="s">
        <v>72</v>
      </c>
      <c r="C68" s="53">
        <v>0</v>
      </c>
      <c r="D68" s="61"/>
      <c r="E68" s="61"/>
      <c r="F68" s="61"/>
      <c r="G68" s="61"/>
      <c r="H68" s="61"/>
      <c r="I68" s="61"/>
      <c r="J68" s="42">
        <f t="shared" si="0"/>
        <v>0</v>
      </c>
      <c r="K68" s="30"/>
      <c r="L68" s="39">
        <f t="shared" si="1"/>
        <v>0</v>
      </c>
    </row>
    <row r="69" spans="1:12" ht="24.95" customHeight="1" x14ac:dyDescent="0.5">
      <c r="A69" s="3" t="s">
        <v>28</v>
      </c>
      <c r="B69" s="23" t="s">
        <v>64</v>
      </c>
      <c r="C69" s="53">
        <v>0</v>
      </c>
      <c r="D69" s="61"/>
      <c r="E69" s="61"/>
      <c r="F69" s="61"/>
      <c r="G69" s="61"/>
      <c r="H69" s="61"/>
      <c r="I69" s="61"/>
      <c r="J69" s="42">
        <f t="shared" si="0"/>
        <v>0</v>
      </c>
      <c r="K69" s="30"/>
      <c r="L69" s="39">
        <f t="shared" si="1"/>
        <v>0</v>
      </c>
    </row>
    <row r="70" spans="1:12" ht="24.95" customHeight="1" x14ac:dyDescent="0.5">
      <c r="A70" s="3" t="s">
        <v>28</v>
      </c>
      <c r="B70" s="23" t="s">
        <v>73</v>
      </c>
      <c r="C70" s="53">
        <v>0</v>
      </c>
      <c r="D70" s="61"/>
      <c r="E70" s="61"/>
      <c r="F70" s="61"/>
      <c r="G70" s="61"/>
      <c r="H70" s="61"/>
      <c r="I70" s="61"/>
      <c r="J70" s="42">
        <f t="shared" si="0"/>
        <v>0</v>
      </c>
      <c r="K70" s="30"/>
      <c r="L70" s="39">
        <f t="shared" si="1"/>
        <v>0</v>
      </c>
    </row>
    <row r="71" spans="1:12" ht="24.95" customHeight="1" x14ac:dyDescent="0.5">
      <c r="A71" s="3" t="s">
        <v>28</v>
      </c>
      <c r="B71" s="23" t="s">
        <v>74</v>
      </c>
      <c r="C71" s="53">
        <v>0</v>
      </c>
      <c r="D71" s="61"/>
      <c r="E71" s="61"/>
      <c r="F71" s="61"/>
      <c r="G71" s="61"/>
      <c r="H71" s="61"/>
      <c r="I71" s="61"/>
      <c r="J71" s="42">
        <f t="shared" si="0"/>
        <v>0</v>
      </c>
      <c r="K71" s="30"/>
      <c r="L71" s="39">
        <f t="shared" si="1"/>
        <v>0</v>
      </c>
    </row>
    <row r="72" spans="1:12" ht="24" customHeight="1" x14ac:dyDescent="0.5">
      <c r="A72" s="3" t="s">
        <v>28</v>
      </c>
      <c r="B72" s="23" t="s">
        <v>75</v>
      </c>
      <c r="C72" s="53">
        <v>0</v>
      </c>
      <c r="D72" s="61"/>
      <c r="E72" s="61"/>
      <c r="F72" s="61"/>
      <c r="G72" s="61"/>
      <c r="H72" s="61"/>
      <c r="I72" s="61"/>
      <c r="J72" s="42">
        <f t="shared" ref="J72:J73" si="2">SUM(D72:I72)</f>
        <v>0</v>
      </c>
      <c r="K72" s="30"/>
      <c r="L72" s="39">
        <f t="shared" ref="L72:L74" si="3">+J72-C72</f>
        <v>0</v>
      </c>
    </row>
    <row r="73" spans="1:12" ht="24" customHeight="1" x14ac:dyDescent="0.5">
      <c r="A73" s="3" t="s">
        <v>28</v>
      </c>
      <c r="B73" s="23" t="s">
        <v>76</v>
      </c>
      <c r="C73" s="53">
        <v>0</v>
      </c>
      <c r="D73" s="61"/>
      <c r="E73" s="61"/>
      <c r="F73" s="61"/>
      <c r="G73" s="61"/>
      <c r="H73" s="61"/>
      <c r="I73" s="61"/>
      <c r="J73" s="42">
        <f t="shared" si="2"/>
        <v>0</v>
      </c>
      <c r="K73" s="30"/>
      <c r="L73" s="39">
        <f t="shared" si="3"/>
        <v>0</v>
      </c>
    </row>
    <row r="74" spans="1:12" ht="24.95" customHeight="1" thickBot="1" x14ac:dyDescent="0.55000000000000004">
      <c r="A74" s="32"/>
      <c r="C74" s="9"/>
      <c r="D74" s="62"/>
      <c r="E74" s="62"/>
      <c r="F74" s="62"/>
      <c r="G74" s="62"/>
      <c r="H74" s="62"/>
      <c r="I74" s="62"/>
      <c r="J74" s="65"/>
      <c r="K74" s="33"/>
      <c r="L74" s="66">
        <f t="shared" si="3"/>
        <v>0</v>
      </c>
    </row>
    <row r="75" spans="1:12" ht="24.95" customHeight="1" thickBot="1" x14ac:dyDescent="0.55000000000000004">
      <c r="A75" s="44" t="s">
        <v>65</v>
      </c>
      <c r="B75" s="45"/>
      <c r="C75" s="56">
        <f>SUM(C7:C74)</f>
        <v>277011000</v>
      </c>
      <c r="D75" s="55">
        <f>SUM(D7:D74)</f>
        <v>26769832.229999997</v>
      </c>
      <c r="E75" s="55">
        <f t="shared" ref="E75:H75" si="4">SUM(E7:E74)</f>
        <v>3026500.74</v>
      </c>
      <c r="F75" s="55">
        <f t="shared" si="4"/>
        <v>3040850.89</v>
      </c>
      <c r="G75" s="55">
        <f t="shared" si="4"/>
        <v>2808673.84</v>
      </c>
      <c r="H75" s="55">
        <f t="shared" si="4"/>
        <v>4718311.68</v>
      </c>
      <c r="I75" s="55">
        <f t="shared" ref="I75:L75" si="5">SUM(I7:I74)</f>
        <v>11088465.49</v>
      </c>
      <c r="J75" s="55">
        <f t="shared" si="5"/>
        <v>51452634.86999999</v>
      </c>
      <c r="K75" s="43"/>
      <c r="L75" s="55">
        <f t="shared" si="5"/>
        <v>-225558365.13</v>
      </c>
    </row>
    <row r="76" spans="1:12" ht="22.5" customHeight="1" x14ac:dyDescent="0.5">
      <c r="A76" s="34" t="s">
        <v>87</v>
      </c>
    </row>
  </sheetData>
  <mergeCells count="4">
    <mergeCell ref="A75:B75"/>
    <mergeCell ref="A1:L1"/>
    <mergeCell ref="A2:L2"/>
    <mergeCell ref="A3:B6"/>
  </mergeCells>
  <pageMargins left="0.3" right="0.2" top="0.3" bottom="0.2" header="0.31496062992126" footer="0.31496062992126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67</vt:lpstr>
      <vt:lpstr>'67'!Print_Titles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bma04436</cp:lastModifiedBy>
  <cp:lastPrinted>2023-05-29T03:40:32Z</cp:lastPrinted>
  <dcterms:created xsi:type="dcterms:W3CDTF">2022-09-20T02:03:03Z</dcterms:created>
  <dcterms:modified xsi:type="dcterms:W3CDTF">2024-04-30T03:03:59Z</dcterms:modified>
</cp:coreProperties>
</file>